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rvs\Datastorage\D\New folder\AQAR- 2023\2.6.2\New\"/>
    </mc:Choice>
  </mc:AlternateContent>
  <bookViews>
    <workbookView xWindow="-120" yWindow="-120" windowWidth="15600" windowHeight="11160" tabRatio="991" firstSheet="14" activeTab="21"/>
  </bookViews>
  <sheets>
    <sheet name="21MBA111" sheetId="9" r:id="rId1"/>
    <sheet name="21MBA111- Attainment" sheetId="10" r:id="rId2"/>
    <sheet name="21MBA211" sheetId="11" r:id="rId3"/>
    <sheet name="21MBA211-Attainment" sheetId="12" r:id="rId4"/>
    <sheet name="21MBA212" sheetId="13" r:id="rId5"/>
    <sheet name="21MBA212-Attainment" sheetId="14" r:id="rId6"/>
    <sheet name="21MBA213" sheetId="15" r:id="rId7"/>
    <sheet name="21MBA213-Attainment" sheetId="16" r:id="rId8"/>
    <sheet name="21MBA311" sheetId="1" r:id="rId9"/>
    <sheet name="21MBA311-Attainment" sheetId="5" r:id="rId10"/>
    <sheet name="21MBA214" sheetId="17" r:id="rId11"/>
    <sheet name="21MBA214-Attainment" sheetId="18" r:id="rId12"/>
    <sheet name="21MBA611" sheetId="20" r:id="rId13"/>
    <sheet name="21MBA611-Attainment" sheetId="21" r:id="rId14"/>
    <sheet name="21MBA811" sheetId="24" r:id="rId15"/>
    <sheet name="21MBA811-Attainment" sheetId="25" r:id="rId16"/>
    <sheet name="21MBA812" sheetId="26" r:id="rId17"/>
    <sheet name="21MBA812-Attainment" sheetId="27" r:id="rId18"/>
    <sheet name="21MBA712" sheetId="28" r:id="rId19"/>
    <sheet name="21MBA712-Attainment" sheetId="29" r:id="rId20"/>
    <sheet name="Final Attainment Level" sheetId="22" r:id="rId21"/>
    <sheet name="CO Attainment for all Subjects" sheetId="23" r:id="rId22"/>
  </sheets>
  <definedNames>
    <definedName name="_xlnm._FilterDatabase" localSheetId="8" hidden="1">'21MBA311'!#REF!</definedName>
    <definedName name="_xlnm.Print_Area" localSheetId="8">'21MBA311'!$A$11:$M$207</definedName>
  </definedNames>
  <calcPr calcId="162913"/>
</workbook>
</file>

<file path=xl/calcChain.xml><?xml version="1.0" encoding="utf-8"?>
<calcChain xmlns="http://schemas.openxmlformats.org/spreadsheetml/2006/main">
  <c r="C72" i="23" l="1"/>
  <c r="D72" i="23"/>
  <c r="E72" i="23"/>
  <c r="F72" i="23"/>
  <c r="C71" i="23"/>
  <c r="D71" i="23"/>
  <c r="E71" i="23"/>
  <c r="F71" i="23"/>
  <c r="C70" i="23"/>
  <c r="D70" i="23"/>
  <c r="E70" i="23"/>
  <c r="F70" i="23"/>
  <c r="B71" i="23"/>
  <c r="B72" i="23"/>
  <c r="B70" i="23"/>
  <c r="A70" i="23"/>
  <c r="C66" i="23"/>
  <c r="D66" i="23"/>
  <c r="E66" i="23"/>
  <c r="F66" i="23"/>
  <c r="C67" i="23"/>
  <c r="D67" i="23"/>
  <c r="E67" i="23"/>
  <c r="F67" i="23"/>
  <c r="B67" i="23"/>
  <c r="B66" i="23"/>
  <c r="C65" i="23"/>
  <c r="E65" i="23"/>
  <c r="A65" i="23"/>
  <c r="F68" i="23"/>
  <c r="E68" i="23"/>
  <c r="D68" i="23"/>
  <c r="C68" i="23"/>
  <c r="B68" i="23"/>
  <c r="C17" i="29"/>
  <c r="D16" i="22"/>
  <c r="E16" i="22"/>
  <c r="F16" i="22"/>
  <c r="G16" i="22"/>
  <c r="H16" i="22"/>
  <c r="I16" i="22"/>
  <c r="J16" i="22"/>
  <c r="K16" i="22"/>
  <c r="L16" i="22"/>
  <c r="M16" i="22"/>
  <c r="C16" i="22"/>
  <c r="B16" i="22"/>
  <c r="A16" i="22"/>
  <c r="D16" i="29"/>
  <c r="E16" i="29"/>
  <c r="F16" i="29"/>
  <c r="G16" i="29"/>
  <c r="H16" i="29"/>
  <c r="I16" i="29"/>
  <c r="J16" i="29"/>
  <c r="K16" i="29"/>
  <c r="L16" i="29"/>
  <c r="M16" i="29"/>
  <c r="C16" i="29"/>
  <c r="A1" i="29"/>
  <c r="C200" i="28"/>
  <c r="F196" i="28"/>
  <c r="D196" i="28"/>
  <c r="C196" i="28"/>
  <c r="G195" i="28"/>
  <c r="G194" i="28"/>
  <c r="G193" i="28"/>
  <c r="G192" i="28"/>
  <c r="G191" i="28"/>
  <c r="G190" i="28"/>
  <c r="G189" i="28"/>
  <c r="G188" i="28"/>
  <c r="G187" i="28"/>
  <c r="G186" i="28"/>
  <c r="G185" i="28"/>
  <c r="G184" i="28"/>
  <c r="G183" i="28"/>
  <c r="G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F15" i="28"/>
  <c r="F197" i="28" s="1"/>
  <c r="F198" i="28" s="1"/>
  <c r="F199" i="28" s="1"/>
  <c r="E15" i="28"/>
  <c r="E199" i="28" s="1"/>
  <c r="D15" i="28"/>
  <c r="D197" i="28" s="1"/>
  <c r="D198" i="28" s="1"/>
  <c r="D199" i="28" s="1"/>
  <c r="C15" i="28"/>
  <c r="C197" i="28" s="1"/>
  <c r="C198" i="28" s="1"/>
  <c r="C199" i="28" l="1"/>
  <c r="B204" i="28"/>
  <c r="D5" i="29" s="1"/>
  <c r="D204" i="28" l="1"/>
  <c r="C204" i="28"/>
  <c r="E5" i="29" s="1"/>
  <c r="E204" i="28" l="1"/>
  <c r="G5" i="29" s="1"/>
  <c r="F5" i="29"/>
  <c r="B16" i="29" s="1"/>
  <c r="L17" i="29" l="1"/>
  <c r="K17" i="29"/>
  <c r="J17" i="29"/>
  <c r="M17" i="29"/>
  <c r="H17" i="29"/>
  <c r="G17" i="29"/>
  <c r="F17" i="29"/>
  <c r="D17" i="29"/>
  <c r="E17" i="29"/>
  <c r="I17" i="29"/>
  <c r="A1" i="27" l="1"/>
  <c r="B15" i="22"/>
  <c r="A15" i="22"/>
  <c r="E5" i="27"/>
  <c r="D5" i="27"/>
  <c r="C200" i="26"/>
  <c r="F196" i="26"/>
  <c r="E196" i="26"/>
  <c r="D196" i="26"/>
  <c r="C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F15" i="26"/>
  <c r="F197" i="26" s="1"/>
  <c r="F198" i="26" s="1"/>
  <c r="F199" i="26" s="1"/>
  <c r="E15" i="26"/>
  <c r="E197" i="26" s="1"/>
  <c r="E198" i="26" s="1"/>
  <c r="E199" i="26" s="1"/>
  <c r="D15" i="26"/>
  <c r="D197" i="26" s="1"/>
  <c r="D198" i="26" s="1"/>
  <c r="D199" i="26" s="1"/>
  <c r="C15" i="26"/>
  <c r="C197" i="26" s="1"/>
  <c r="C198" i="26" s="1"/>
  <c r="B204" i="26" l="1"/>
  <c r="C199" i="26"/>
  <c r="D204" i="26" l="1"/>
  <c r="E204" i="26" s="1"/>
  <c r="C204" i="26"/>
  <c r="C62" i="23" l="1"/>
  <c r="D62" i="23"/>
  <c r="E62" i="23"/>
  <c r="F62" i="23"/>
  <c r="C63" i="23"/>
  <c r="D63" i="23"/>
  <c r="B62" i="23"/>
  <c r="B63" i="23"/>
  <c r="C61" i="23"/>
  <c r="E61" i="23"/>
  <c r="A61" i="23"/>
  <c r="B14" i="22"/>
  <c r="A14" i="22"/>
  <c r="E5" i="25"/>
  <c r="D5" i="25"/>
  <c r="D204" i="24"/>
  <c r="A1" i="25"/>
  <c r="G200" i="24"/>
  <c r="F200" i="24"/>
  <c r="E200" i="24"/>
  <c r="D200" i="24"/>
  <c r="C200" i="24"/>
  <c r="H196" i="24"/>
  <c r="G196" i="24"/>
  <c r="F196" i="24"/>
  <c r="E196" i="24"/>
  <c r="D196" i="24"/>
  <c r="I195" i="24"/>
  <c r="I194" i="24"/>
  <c r="I193" i="24"/>
  <c r="I192" i="24"/>
  <c r="I191" i="24"/>
  <c r="I190" i="24"/>
  <c r="I189" i="24"/>
  <c r="I188" i="24"/>
  <c r="I187" i="24"/>
  <c r="I186" i="24"/>
  <c r="I185" i="24"/>
  <c r="I184" i="24"/>
  <c r="I183" i="24"/>
  <c r="I182" i="24"/>
  <c r="I181" i="24"/>
  <c r="I180" i="24"/>
  <c r="I179" i="24"/>
  <c r="I178" i="24"/>
  <c r="I177" i="24"/>
  <c r="I176" i="24"/>
  <c r="I175" i="24"/>
  <c r="I174" i="24"/>
  <c r="I173" i="24"/>
  <c r="I172" i="24"/>
  <c r="I171" i="24"/>
  <c r="I170" i="24"/>
  <c r="I169" i="24"/>
  <c r="I168" i="24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C19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H15" i="24"/>
  <c r="H197" i="24" s="1"/>
  <c r="H198" i="24" s="1"/>
  <c r="H199" i="24" s="1"/>
  <c r="G15" i="24"/>
  <c r="G197" i="24" s="1"/>
  <c r="G198" i="24" s="1"/>
  <c r="G199" i="24" s="1"/>
  <c r="F15" i="24"/>
  <c r="F197" i="24" s="1"/>
  <c r="E15" i="24"/>
  <c r="E197" i="24" s="1"/>
  <c r="E198" i="24" s="1"/>
  <c r="D15" i="24"/>
  <c r="D197" i="24" s="1"/>
  <c r="D198" i="24" s="1"/>
  <c r="C15" i="24"/>
  <c r="C197" i="24" s="1"/>
  <c r="C198" i="24" s="1"/>
  <c r="D32" i="23"/>
  <c r="D33" i="23"/>
  <c r="D34" i="23"/>
  <c r="D35" i="23"/>
  <c r="C34" i="23"/>
  <c r="C35" i="23"/>
  <c r="B34" i="23"/>
  <c r="B35" i="23"/>
  <c r="F27" i="23"/>
  <c r="E27" i="23"/>
  <c r="D24" i="23"/>
  <c r="D25" i="23"/>
  <c r="D26" i="23"/>
  <c r="D27" i="23"/>
  <c r="C25" i="23"/>
  <c r="C26" i="23"/>
  <c r="C27" i="23"/>
  <c r="B26" i="23"/>
  <c r="B27" i="23"/>
  <c r="F198" i="24" l="1"/>
  <c r="F199" i="24" s="1"/>
  <c r="D199" i="24"/>
  <c r="E199" i="24"/>
  <c r="C199" i="24"/>
  <c r="I76" i="24"/>
  <c r="F204" i="24" l="1"/>
  <c r="E204" i="24"/>
  <c r="G204" i="24" l="1"/>
  <c r="F5" i="27"/>
  <c r="B16" i="27" s="1"/>
  <c r="F5" i="25"/>
  <c r="B13" i="22"/>
  <c r="A13" i="22"/>
  <c r="B12" i="22"/>
  <c r="A12" i="22"/>
  <c r="D8" i="22"/>
  <c r="E8" i="22"/>
  <c r="F8" i="22"/>
  <c r="G8" i="22"/>
  <c r="H8" i="22"/>
  <c r="I8" i="22"/>
  <c r="J8" i="22"/>
  <c r="K8" i="22"/>
  <c r="L8" i="22"/>
  <c r="M8" i="22"/>
  <c r="C8" i="22"/>
  <c r="B11" i="22"/>
  <c r="A11" i="22"/>
  <c r="B9" i="22"/>
  <c r="A10" i="22"/>
  <c r="A9" i="22"/>
  <c r="B8" i="22"/>
  <c r="A8" i="22"/>
  <c r="B7" i="22"/>
  <c r="A7" i="22"/>
  <c r="A1" i="21"/>
  <c r="E63" i="23" l="1"/>
  <c r="B16" i="25"/>
  <c r="K16" i="27"/>
  <c r="K17" i="27" s="1"/>
  <c r="K15" i="22" s="1"/>
  <c r="F16" i="27"/>
  <c r="F17" i="27" s="1"/>
  <c r="F15" i="22" s="1"/>
  <c r="J16" i="27"/>
  <c r="J17" i="27" s="1"/>
  <c r="J15" i="22" s="1"/>
  <c r="L16" i="27"/>
  <c r="L17" i="27" s="1"/>
  <c r="L15" i="22" s="1"/>
  <c r="G16" i="27"/>
  <c r="G17" i="27" s="1"/>
  <c r="G15" i="22" s="1"/>
  <c r="M16" i="27"/>
  <c r="M17" i="27" s="1"/>
  <c r="M15" i="22" s="1"/>
  <c r="E16" i="27"/>
  <c r="E17" i="27" s="1"/>
  <c r="E15" i="22" s="1"/>
  <c r="H16" i="27"/>
  <c r="H17" i="27" s="1"/>
  <c r="H15" i="22" s="1"/>
  <c r="C16" i="27"/>
  <c r="C17" i="27" s="1"/>
  <c r="C15" i="22" s="1"/>
  <c r="I16" i="27"/>
  <c r="I17" i="27" s="1"/>
  <c r="I15" i="22" s="1"/>
  <c r="D16" i="27"/>
  <c r="D17" i="27" s="1"/>
  <c r="D15" i="22" s="1"/>
  <c r="G5" i="27"/>
  <c r="G5" i="25"/>
  <c r="F63" i="23" s="1"/>
  <c r="H203" i="17"/>
  <c r="A1" i="18"/>
  <c r="L16" i="25" l="1"/>
  <c r="L17" i="25" s="1"/>
  <c r="L14" i="22" s="1"/>
  <c r="G16" i="25"/>
  <c r="G17" i="25" s="1"/>
  <c r="G14" i="22" s="1"/>
  <c r="M16" i="25"/>
  <c r="M17" i="25" s="1"/>
  <c r="M14" i="22" s="1"/>
  <c r="J16" i="25"/>
  <c r="J17" i="25" s="1"/>
  <c r="J14" i="22" s="1"/>
  <c r="F16" i="25"/>
  <c r="F17" i="25" s="1"/>
  <c r="F14" i="22" s="1"/>
  <c r="H16" i="25"/>
  <c r="H17" i="25" s="1"/>
  <c r="H14" i="22" s="1"/>
  <c r="C16" i="25"/>
  <c r="C17" i="25" s="1"/>
  <c r="C14" i="22" s="1"/>
  <c r="I16" i="25"/>
  <c r="I17" i="25" s="1"/>
  <c r="I14" i="22" s="1"/>
  <c r="E16" i="25"/>
  <c r="E17" i="25" s="1"/>
  <c r="E14" i="22" s="1"/>
  <c r="D16" i="25"/>
  <c r="D17" i="25" s="1"/>
  <c r="D14" i="22" s="1"/>
  <c r="K16" i="25"/>
  <c r="K17" i="25" s="1"/>
  <c r="K14" i="22" s="1"/>
  <c r="E6" i="5"/>
  <c r="E7" i="5"/>
  <c r="E8" i="5"/>
  <c r="E9" i="5"/>
  <c r="D6" i="5"/>
  <c r="D7" i="5"/>
  <c r="D8" i="5"/>
  <c r="D9" i="5"/>
  <c r="I204" i="1"/>
  <c r="H206" i="1"/>
  <c r="H205" i="1"/>
  <c r="H204" i="1"/>
  <c r="H203" i="1"/>
  <c r="A1" i="5"/>
  <c r="H207" i="15" l="1"/>
  <c r="H205" i="15"/>
  <c r="H204" i="15"/>
  <c r="I207" i="15"/>
  <c r="E9" i="16" s="1"/>
  <c r="D9" i="16"/>
  <c r="A1" i="16"/>
  <c r="B10" i="22" s="1"/>
  <c r="A1" i="14"/>
  <c r="G9" i="14"/>
  <c r="F9" i="14"/>
  <c r="B27" i="14" s="1"/>
  <c r="E9" i="14"/>
  <c r="D9" i="14"/>
  <c r="F27" i="14" l="1"/>
  <c r="J27" i="14"/>
  <c r="C27" i="14"/>
  <c r="G27" i="14"/>
  <c r="K27" i="14"/>
  <c r="D27" i="14"/>
  <c r="H27" i="14"/>
  <c r="L27" i="14"/>
  <c r="E27" i="14"/>
  <c r="I27" i="14"/>
  <c r="M27" i="14"/>
  <c r="A1" i="12" l="1"/>
  <c r="A1" i="10"/>
  <c r="M140" i="20" l="1"/>
  <c r="M141" i="20"/>
  <c r="M142" i="20"/>
  <c r="M143" i="20"/>
  <c r="M144" i="20"/>
  <c r="M145" i="20"/>
  <c r="M146" i="20"/>
  <c r="M147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91" i="20"/>
  <c r="M192" i="20"/>
  <c r="M193" i="20"/>
  <c r="M194" i="20"/>
  <c r="M195" i="20"/>
  <c r="M193" i="13"/>
  <c r="M194" i="13"/>
  <c r="M195" i="13"/>
  <c r="B16" i="20" l="1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178" i="20"/>
  <c r="B179" i="20"/>
  <c r="B180" i="20"/>
  <c r="B181" i="20"/>
  <c r="B182" i="20"/>
  <c r="B183" i="20"/>
  <c r="B184" i="20"/>
  <c r="B185" i="20"/>
  <c r="B186" i="20"/>
  <c r="B187" i="20"/>
  <c r="B188" i="20"/>
  <c r="B189" i="20"/>
  <c r="B190" i="20"/>
  <c r="B191" i="20"/>
  <c r="B192" i="20"/>
  <c r="B193" i="20"/>
  <c r="B194" i="20"/>
  <c r="B195" i="20"/>
  <c r="A191" i="20"/>
  <c r="A192" i="20"/>
  <c r="A193" i="20"/>
  <c r="A194" i="20"/>
  <c r="A195" i="20"/>
  <c r="A183" i="20"/>
  <c r="A184" i="20"/>
  <c r="A185" i="20"/>
  <c r="A186" i="20"/>
  <c r="A187" i="20"/>
  <c r="A188" i="20"/>
  <c r="A189" i="20"/>
  <c r="A190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6" i="20"/>
  <c r="M194" i="1" l="1"/>
  <c r="M195" i="1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6" i="1"/>
  <c r="M17" i="17"/>
  <c r="M194" i="15" l="1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6" i="17"/>
  <c r="B16" i="15" l="1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6" i="15"/>
  <c r="M195" i="15"/>
  <c r="B16" i="13" l="1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A195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6" i="13"/>
  <c r="D199" i="11" l="1"/>
  <c r="E199" i="11"/>
  <c r="F199" i="11"/>
  <c r="G199" i="11"/>
  <c r="H199" i="11"/>
  <c r="I199" i="11"/>
  <c r="J199" i="11"/>
  <c r="K199" i="11"/>
  <c r="C199" i="11"/>
  <c r="A16" i="11" l="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169" i="11"/>
  <c r="B169" i="11"/>
  <c r="A170" i="11"/>
  <c r="B170" i="11"/>
  <c r="A171" i="11"/>
  <c r="B171" i="11"/>
  <c r="A172" i="11"/>
  <c r="B172" i="11"/>
  <c r="A173" i="11"/>
  <c r="B173" i="11"/>
  <c r="A174" i="11"/>
  <c r="B174" i="11"/>
  <c r="A175" i="11"/>
  <c r="B175" i="11"/>
  <c r="A176" i="11"/>
  <c r="B176" i="11"/>
  <c r="A177" i="11"/>
  <c r="B177" i="11"/>
  <c r="A178" i="11"/>
  <c r="B178" i="11"/>
  <c r="A179" i="11"/>
  <c r="B179" i="11"/>
  <c r="A180" i="11"/>
  <c r="B180" i="11"/>
  <c r="A181" i="11"/>
  <c r="B181" i="11"/>
  <c r="A182" i="11"/>
  <c r="B182" i="11"/>
  <c r="A183" i="11"/>
  <c r="B183" i="11"/>
  <c r="A184" i="11"/>
  <c r="B184" i="11"/>
  <c r="A185" i="11"/>
  <c r="B185" i="11"/>
  <c r="A186" i="11"/>
  <c r="B186" i="11"/>
  <c r="A187" i="11"/>
  <c r="B187" i="11"/>
  <c r="A188" i="11"/>
  <c r="B188" i="11"/>
  <c r="A189" i="11"/>
  <c r="B189" i="11"/>
  <c r="A190" i="11"/>
  <c r="B190" i="11"/>
  <c r="A191" i="11"/>
  <c r="B191" i="11"/>
  <c r="A192" i="11"/>
  <c r="B192" i="11"/>
  <c r="A193" i="11"/>
  <c r="B193" i="11"/>
  <c r="A194" i="11"/>
  <c r="B194" i="11"/>
  <c r="B15" i="11"/>
  <c r="D200" i="9"/>
  <c r="E200" i="9"/>
  <c r="F200" i="9"/>
  <c r="G200" i="9"/>
  <c r="H200" i="9"/>
  <c r="I200" i="9"/>
  <c r="J200" i="9"/>
  <c r="K200" i="9"/>
  <c r="C200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C76" i="9"/>
  <c r="M76" i="9" s="1"/>
  <c r="M17" i="20" l="1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89" i="20"/>
  <c r="M190" i="20"/>
  <c r="M16" i="20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6" i="1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6" i="17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6" i="15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59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6" i="13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4" i="11"/>
  <c r="M15" i="11"/>
  <c r="M16" i="9"/>
  <c r="A15" i="11" l="1"/>
  <c r="C6" i="23" l="1"/>
  <c r="E6" i="23"/>
  <c r="B7" i="23"/>
  <c r="C7" i="23"/>
  <c r="D7" i="23"/>
  <c r="E7" i="23"/>
  <c r="F7" i="23"/>
  <c r="B8" i="23"/>
  <c r="B9" i="23"/>
  <c r="B10" i="23"/>
  <c r="B11" i="23"/>
  <c r="B12" i="23"/>
  <c r="C14" i="23"/>
  <c r="E14" i="23"/>
  <c r="B15" i="23"/>
  <c r="C15" i="23"/>
  <c r="D15" i="23"/>
  <c r="E15" i="23"/>
  <c r="F15" i="23"/>
  <c r="B16" i="23"/>
  <c r="B17" i="23"/>
  <c r="B18" i="23"/>
  <c r="B19" i="23"/>
  <c r="C21" i="23"/>
  <c r="E21" i="23"/>
  <c r="B22" i="23"/>
  <c r="C22" i="23"/>
  <c r="D22" i="23"/>
  <c r="E22" i="23"/>
  <c r="F22" i="23"/>
  <c r="B23" i="23"/>
  <c r="B24" i="23"/>
  <c r="B25" i="23"/>
  <c r="C29" i="23"/>
  <c r="E29" i="23"/>
  <c r="B30" i="23"/>
  <c r="C30" i="23"/>
  <c r="D30" i="23"/>
  <c r="E30" i="23"/>
  <c r="F30" i="23"/>
  <c r="B31" i="23"/>
  <c r="B32" i="23"/>
  <c r="B33" i="23"/>
  <c r="C37" i="23"/>
  <c r="E37" i="23"/>
  <c r="B38" i="23"/>
  <c r="C38" i="23"/>
  <c r="D38" i="23"/>
  <c r="E38" i="23"/>
  <c r="F38" i="23"/>
  <c r="B39" i="23"/>
  <c r="B40" i="23"/>
  <c r="B41" i="23"/>
  <c r="B42" i="23"/>
  <c r="B43" i="23"/>
  <c r="C45" i="23"/>
  <c r="E45" i="23"/>
  <c r="B46" i="23"/>
  <c r="C46" i="23"/>
  <c r="D46" i="23"/>
  <c r="E46" i="23"/>
  <c r="F46" i="23"/>
  <c r="B47" i="23"/>
  <c r="B48" i="23"/>
  <c r="B49" i="23"/>
  <c r="B50" i="23"/>
  <c r="B51" i="23"/>
  <c r="C53" i="23"/>
  <c r="E53" i="23"/>
  <c r="B54" i="23"/>
  <c r="C54" i="23"/>
  <c r="D54" i="23"/>
  <c r="E54" i="23"/>
  <c r="F54" i="23"/>
  <c r="B55" i="23"/>
  <c r="B56" i="23"/>
  <c r="B57" i="23"/>
  <c r="B58" i="23"/>
  <c r="B59" i="23"/>
  <c r="L196" i="1" l="1"/>
  <c r="L196" i="9"/>
  <c r="A53" i="23" l="1"/>
  <c r="A45" i="23"/>
  <c r="A37" i="23"/>
  <c r="A29" i="23"/>
  <c r="A21" i="23"/>
  <c r="A14" i="23"/>
  <c r="A6" i="23"/>
  <c r="L196" i="20" l="1"/>
  <c r="K196" i="20"/>
  <c r="J196" i="20"/>
  <c r="I196" i="20"/>
  <c r="H196" i="20"/>
  <c r="G196" i="20"/>
  <c r="F196" i="20"/>
  <c r="E196" i="20"/>
  <c r="D196" i="20"/>
  <c r="C196" i="20"/>
  <c r="L15" i="20"/>
  <c r="L197" i="20" s="1"/>
  <c r="K15" i="20"/>
  <c r="K197" i="20" s="1"/>
  <c r="K198" i="20" s="1"/>
  <c r="K199" i="20" s="1"/>
  <c r="J15" i="20"/>
  <c r="J197" i="20" s="1"/>
  <c r="I15" i="20"/>
  <c r="I197" i="20" s="1"/>
  <c r="H15" i="20"/>
  <c r="H197" i="20" s="1"/>
  <c r="G15" i="20"/>
  <c r="G197" i="20" s="1"/>
  <c r="G198" i="20" s="1"/>
  <c r="F15" i="20"/>
  <c r="F197" i="20" s="1"/>
  <c r="E15" i="20"/>
  <c r="E197" i="20" s="1"/>
  <c r="D15" i="20"/>
  <c r="D197" i="20" s="1"/>
  <c r="C15" i="20"/>
  <c r="C197" i="20" s="1"/>
  <c r="E198" i="20" l="1"/>
  <c r="I198" i="20"/>
  <c r="I199" i="20" s="1"/>
  <c r="D198" i="20"/>
  <c r="H198" i="20"/>
  <c r="H199" i="20" s="1"/>
  <c r="F198" i="20"/>
  <c r="H206" i="20" s="1"/>
  <c r="D8" i="21" s="1"/>
  <c r="C58" i="23" s="1"/>
  <c r="J198" i="20"/>
  <c r="L198" i="20"/>
  <c r="L199" i="20" s="1"/>
  <c r="C198" i="20"/>
  <c r="H203" i="20" s="1"/>
  <c r="G199" i="20"/>
  <c r="D199" i="20" l="1"/>
  <c r="H204" i="20"/>
  <c r="E199" i="20"/>
  <c r="H207" i="20"/>
  <c r="D9" i="21" s="1"/>
  <c r="C59" i="23" s="1"/>
  <c r="F199" i="20"/>
  <c r="J199" i="20"/>
  <c r="H205" i="20"/>
  <c r="D7" i="21" s="1"/>
  <c r="C57" i="23" s="1"/>
  <c r="D6" i="21"/>
  <c r="C56" i="23" s="1"/>
  <c r="C199" i="20"/>
  <c r="D5" i="21"/>
  <c r="C55" i="23" s="1"/>
  <c r="J206" i="20"/>
  <c r="I206" i="20"/>
  <c r="E8" i="21" s="1"/>
  <c r="D58" i="23" s="1"/>
  <c r="J205" i="20" l="1"/>
  <c r="F7" i="21" s="1"/>
  <c r="E57" i="23" s="1"/>
  <c r="I207" i="20"/>
  <c r="E9" i="21" s="1"/>
  <c r="D59" i="23" s="1"/>
  <c r="J207" i="20"/>
  <c r="F9" i="21" s="1"/>
  <c r="E59" i="23" s="1"/>
  <c r="I205" i="20"/>
  <c r="E7" i="21" s="1"/>
  <c r="D57" i="23" s="1"/>
  <c r="I204" i="20"/>
  <c r="E6" i="21" s="1"/>
  <c r="D56" i="23" s="1"/>
  <c r="J204" i="20"/>
  <c r="K204" i="20" s="1"/>
  <c r="G6" i="21" s="1"/>
  <c r="F56" i="23" s="1"/>
  <c r="K206" i="20"/>
  <c r="G8" i="21" s="1"/>
  <c r="F58" i="23" s="1"/>
  <c r="F8" i="21"/>
  <c r="E58" i="23" s="1"/>
  <c r="K205" i="20"/>
  <c r="G7" i="21" s="1"/>
  <c r="F57" i="23" s="1"/>
  <c r="J203" i="20"/>
  <c r="I203" i="20"/>
  <c r="E5" i="21" s="1"/>
  <c r="D55" i="23" s="1"/>
  <c r="K207" i="20" l="1"/>
  <c r="G9" i="21" s="1"/>
  <c r="F59" i="23" s="1"/>
  <c r="F6" i="21"/>
  <c r="B28" i="21"/>
  <c r="K203" i="20"/>
  <c r="G5" i="21" s="1"/>
  <c r="F55" i="23" s="1"/>
  <c r="F5" i="21"/>
  <c r="E55" i="23" s="1"/>
  <c r="B27" i="21"/>
  <c r="B26" i="21"/>
  <c r="L26" i="21" l="1"/>
  <c r="M26" i="21"/>
  <c r="L28" i="21"/>
  <c r="M28" i="21"/>
  <c r="M27" i="21"/>
  <c r="L27" i="21"/>
  <c r="B25" i="21"/>
  <c r="E25" i="21" s="1"/>
  <c r="E56" i="23"/>
  <c r="K26" i="21"/>
  <c r="F26" i="21"/>
  <c r="D26" i="21"/>
  <c r="J26" i="21"/>
  <c r="G26" i="21"/>
  <c r="H26" i="21"/>
  <c r="C26" i="21"/>
  <c r="E26" i="21"/>
  <c r="I26" i="21"/>
  <c r="B24" i="21"/>
  <c r="J25" i="21"/>
  <c r="I27" i="21"/>
  <c r="K27" i="21"/>
  <c r="F27" i="21"/>
  <c r="D27" i="21"/>
  <c r="G27" i="21"/>
  <c r="J27" i="21"/>
  <c r="H27" i="21"/>
  <c r="C27" i="21"/>
  <c r="E27" i="21"/>
  <c r="G28" i="21"/>
  <c r="I28" i="21"/>
  <c r="E28" i="21"/>
  <c r="K28" i="21"/>
  <c r="F28" i="21"/>
  <c r="C28" i="21"/>
  <c r="D28" i="21"/>
  <c r="J28" i="21"/>
  <c r="H28" i="21"/>
  <c r="H25" i="21" l="1"/>
  <c r="K25" i="21"/>
  <c r="I25" i="21"/>
  <c r="F25" i="21"/>
  <c r="G25" i="21"/>
  <c r="M25" i="21"/>
  <c r="L25" i="21"/>
  <c r="D25" i="21"/>
  <c r="L24" i="21"/>
  <c r="M24" i="21"/>
  <c r="C25" i="21"/>
  <c r="D24" i="21"/>
  <c r="D29" i="21" s="1"/>
  <c r="D13" i="22" s="1"/>
  <c r="J24" i="21"/>
  <c r="J29" i="21" s="1"/>
  <c r="J13" i="22" s="1"/>
  <c r="K24" i="21"/>
  <c r="H24" i="21"/>
  <c r="C24" i="21"/>
  <c r="E24" i="21"/>
  <c r="E29" i="21" s="1"/>
  <c r="E13" i="22" s="1"/>
  <c r="G24" i="21"/>
  <c r="I24" i="21"/>
  <c r="F24" i="21"/>
  <c r="K29" i="21" l="1"/>
  <c r="K13" i="22" s="1"/>
  <c r="I29" i="21"/>
  <c r="I13" i="22" s="1"/>
  <c r="F29" i="21"/>
  <c r="F13" i="22" s="1"/>
  <c r="M29" i="21"/>
  <c r="M13" i="22" s="1"/>
  <c r="H29" i="21"/>
  <c r="H13" i="22" s="1"/>
  <c r="G29" i="21"/>
  <c r="G13" i="22" s="1"/>
  <c r="L29" i="21"/>
  <c r="L13" i="22" s="1"/>
  <c r="C29" i="21"/>
  <c r="C13" i="22" s="1"/>
  <c r="L196" i="17"/>
  <c r="K196" i="17"/>
  <c r="J196" i="17"/>
  <c r="I196" i="17"/>
  <c r="H196" i="17"/>
  <c r="G196" i="17"/>
  <c r="F196" i="17"/>
  <c r="E196" i="17"/>
  <c r="D196" i="17"/>
  <c r="C196" i="17"/>
  <c r="L15" i="17"/>
  <c r="L197" i="17" s="1"/>
  <c r="K15" i="17"/>
  <c r="K197" i="17" s="1"/>
  <c r="J15" i="17"/>
  <c r="J197" i="17" s="1"/>
  <c r="I15" i="17"/>
  <c r="I197" i="17" s="1"/>
  <c r="I198" i="17" s="1"/>
  <c r="I199" i="17" s="1"/>
  <c r="H15" i="17"/>
  <c r="H197" i="17" s="1"/>
  <c r="G15" i="17"/>
  <c r="G197" i="17" s="1"/>
  <c r="F15" i="17"/>
  <c r="F197" i="17" s="1"/>
  <c r="E15" i="17"/>
  <c r="E197" i="17" s="1"/>
  <c r="E198" i="17" s="1"/>
  <c r="D15" i="17"/>
  <c r="D197" i="17" s="1"/>
  <c r="C15" i="17"/>
  <c r="C197" i="17" s="1"/>
  <c r="L196" i="15"/>
  <c r="K196" i="15"/>
  <c r="J196" i="15"/>
  <c r="I196" i="15"/>
  <c r="H196" i="15"/>
  <c r="G196" i="15"/>
  <c r="F196" i="15"/>
  <c r="E196" i="15"/>
  <c r="D196" i="15"/>
  <c r="C196" i="15"/>
  <c r="L15" i="15"/>
  <c r="L197" i="15" s="1"/>
  <c r="K15" i="15"/>
  <c r="K197" i="15" s="1"/>
  <c r="J15" i="15"/>
  <c r="J197" i="15" s="1"/>
  <c r="I15" i="15"/>
  <c r="I197" i="15" s="1"/>
  <c r="H15" i="15"/>
  <c r="H197" i="15" s="1"/>
  <c r="G15" i="15"/>
  <c r="G197" i="15" s="1"/>
  <c r="G198" i="15" s="1"/>
  <c r="F15" i="15"/>
  <c r="F197" i="15" s="1"/>
  <c r="E15" i="15"/>
  <c r="E197" i="15" s="1"/>
  <c r="D15" i="15"/>
  <c r="D197" i="15" s="1"/>
  <c r="C15" i="15"/>
  <c r="C197" i="15" s="1"/>
  <c r="C198" i="15" s="1"/>
  <c r="L196" i="13"/>
  <c r="K196" i="13"/>
  <c r="J196" i="13"/>
  <c r="I196" i="13"/>
  <c r="H196" i="13"/>
  <c r="G196" i="13"/>
  <c r="F196" i="13"/>
  <c r="E196" i="13"/>
  <c r="D196" i="13"/>
  <c r="C196" i="13"/>
  <c r="L15" i="13"/>
  <c r="L197" i="13" s="1"/>
  <c r="K15" i="13"/>
  <c r="K197" i="13" s="1"/>
  <c r="J15" i="13"/>
  <c r="J197" i="13" s="1"/>
  <c r="I15" i="13"/>
  <c r="I197" i="13" s="1"/>
  <c r="H15" i="13"/>
  <c r="H197" i="13" s="1"/>
  <c r="G15" i="13"/>
  <c r="G197" i="13" s="1"/>
  <c r="F15" i="13"/>
  <c r="F197" i="13" s="1"/>
  <c r="E15" i="13"/>
  <c r="E197" i="13" s="1"/>
  <c r="D15" i="13"/>
  <c r="D197" i="13" s="1"/>
  <c r="C15" i="13"/>
  <c r="C197" i="13" s="1"/>
  <c r="L195" i="11"/>
  <c r="K195" i="11"/>
  <c r="J195" i="11"/>
  <c r="I195" i="11"/>
  <c r="H195" i="11"/>
  <c r="G195" i="11"/>
  <c r="F195" i="11"/>
  <c r="E195" i="11"/>
  <c r="D195" i="11"/>
  <c r="C195" i="11"/>
  <c r="L14" i="11"/>
  <c r="L196" i="11" s="1"/>
  <c r="K14" i="11"/>
  <c r="K196" i="11" s="1"/>
  <c r="K197" i="11" s="1"/>
  <c r="K198" i="11" s="1"/>
  <c r="J14" i="11"/>
  <c r="J196" i="11" s="1"/>
  <c r="I14" i="11"/>
  <c r="I196" i="11" s="1"/>
  <c r="H14" i="11"/>
  <c r="H196" i="11" s="1"/>
  <c r="G14" i="11"/>
  <c r="G196" i="11" s="1"/>
  <c r="G197" i="11" s="1"/>
  <c r="G198" i="11" s="1"/>
  <c r="F14" i="11"/>
  <c r="F196" i="11" s="1"/>
  <c r="E14" i="11"/>
  <c r="E196" i="11" s="1"/>
  <c r="E197" i="11" s="1"/>
  <c r="D14" i="11"/>
  <c r="D196" i="11" s="1"/>
  <c r="C14" i="11"/>
  <c r="C196" i="11" s="1"/>
  <c r="C197" i="11" s="1"/>
  <c r="K198" i="15" l="1"/>
  <c r="K199" i="15" s="1"/>
  <c r="H202" i="11"/>
  <c r="F198" i="17"/>
  <c r="F199" i="17" s="1"/>
  <c r="J198" i="17"/>
  <c r="H206" i="17" s="1"/>
  <c r="D8" i="18" s="1"/>
  <c r="C42" i="23" s="1"/>
  <c r="G198" i="13"/>
  <c r="E198" i="13"/>
  <c r="I198" i="13"/>
  <c r="I199" i="13" s="1"/>
  <c r="D197" i="11"/>
  <c r="H203" i="11" s="1"/>
  <c r="I197" i="11"/>
  <c r="I198" i="11" s="1"/>
  <c r="H197" i="11"/>
  <c r="C198" i="17"/>
  <c r="G198" i="17"/>
  <c r="G199" i="17" s="1"/>
  <c r="K198" i="17"/>
  <c r="K199" i="17" s="1"/>
  <c r="F197" i="11"/>
  <c r="D198" i="13"/>
  <c r="D199" i="13" s="1"/>
  <c r="H198" i="13"/>
  <c r="H199" i="13" s="1"/>
  <c r="F198" i="15"/>
  <c r="J198" i="15"/>
  <c r="J199" i="15" s="1"/>
  <c r="D198" i="17"/>
  <c r="H198" i="17"/>
  <c r="H199" i="17" s="1"/>
  <c r="C198" i="13"/>
  <c r="K198" i="13"/>
  <c r="K199" i="13" s="1"/>
  <c r="F198" i="13"/>
  <c r="J198" i="13"/>
  <c r="J199" i="13" s="1"/>
  <c r="E198" i="15"/>
  <c r="D198" i="15"/>
  <c r="H198" i="15"/>
  <c r="H199" i="15" s="1"/>
  <c r="I198" i="15"/>
  <c r="I199" i="15" s="1"/>
  <c r="L198" i="17"/>
  <c r="L199" i="17" s="1"/>
  <c r="L198" i="15"/>
  <c r="L198" i="13"/>
  <c r="L199" i="13" s="1"/>
  <c r="L197" i="11"/>
  <c r="L198" i="11" s="1"/>
  <c r="G199" i="15"/>
  <c r="J197" i="11"/>
  <c r="J198" i="11" s="1"/>
  <c r="E199" i="17"/>
  <c r="C199" i="15"/>
  <c r="E198" i="11"/>
  <c r="C198" i="11"/>
  <c r="D198" i="11"/>
  <c r="L199" i="15" l="1"/>
  <c r="J207" i="15"/>
  <c r="H207" i="17"/>
  <c r="D9" i="18" s="1"/>
  <c r="C43" i="23" s="1"/>
  <c r="C199" i="17"/>
  <c r="H205" i="17"/>
  <c r="D7" i="18" s="1"/>
  <c r="C41" i="23" s="1"/>
  <c r="D199" i="15"/>
  <c r="H206" i="15"/>
  <c r="H205" i="13"/>
  <c r="D7" i="14" s="1"/>
  <c r="E199" i="13"/>
  <c r="C199" i="13"/>
  <c r="H203" i="13"/>
  <c r="D5" i="14" s="1"/>
  <c r="C23" i="23" s="1"/>
  <c r="G199" i="13"/>
  <c r="H204" i="13"/>
  <c r="I204" i="13" s="1"/>
  <c r="E6" i="14" s="1"/>
  <c r="H206" i="13"/>
  <c r="D8" i="14" s="1"/>
  <c r="F198" i="11"/>
  <c r="H205" i="11"/>
  <c r="H204" i="11"/>
  <c r="I204" i="11" s="1"/>
  <c r="E7" i="12" s="1"/>
  <c r="D18" i="23" s="1"/>
  <c r="J199" i="17"/>
  <c r="H204" i="17"/>
  <c r="D6" i="18" s="1"/>
  <c r="C40" i="23" s="1"/>
  <c r="F199" i="13"/>
  <c r="D7" i="16"/>
  <c r="C33" i="23" s="1"/>
  <c r="H198" i="11"/>
  <c r="H203" i="15"/>
  <c r="D5" i="16" s="1"/>
  <c r="C31" i="23" s="1"/>
  <c r="D8" i="16"/>
  <c r="D6" i="16"/>
  <c r="C32" i="23" s="1"/>
  <c r="D6" i="12"/>
  <c r="C17" i="23" s="1"/>
  <c r="D199" i="17"/>
  <c r="F199" i="15"/>
  <c r="D5" i="18"/>
  <c r="C39" i="23" s="1"/>
  <c r="E199" i="15"/>
  <c r="J207" i="17"/>
  <c r="I207" i="17"/>
  <c r="E9" i="18" s="1"/>
  <c r="D43" i="23" s="1"/>
  <c r="J206" i="17"/>
  <c r="I206" i="17"/>
  <c r="E8" i="18" s="1"/>
  <c r="D42" i="23" s="1"/>
  <c r="I204" i="17"/>
  <c r="E6" i="18" s="1"/>
  <c r="D40" i="23" s="1"/>
  <c r="J203" i="11"/>
  <c r="F6" i="12" s="1"/>
  <c r="E17" i="23" s="1"/>
  <c r="I203" i="11"/>
  <c r="F9" i="16" l="1"/>
  <c r="K207" i="15"/>
  <c r="G9" i="16" s="1"/>
  <c r="F35" i="23" s="1"/>
  <c r="D7" i="12"/>
  <c r="C18" i="23" s="1"/>
  <c r="J204" i="17"/>
  <c r="K204" i="17" s="1"/>
  <c r="G6" i="18" s="1"/>
  <c r="F40" i="23" s="1"/>
  <c r="J206" i="15"/>
  <c r="F8" i="16" s="1"/>
  <c r="E34" i="23" s="1"/>
  <c r="I205" i="15"/>
  <c r="E7" i="16" s="1"/>
  <c r="J205" i="15"/>
  <c r="F7" i="16" s="1"/>
  <c r="E33" i="23" s="1"/>
  <c r="I206" i="15"/>
  <c r="E8" i="16" s="1"/>
  <c r="J203" i="15"/>
  <c r="F5" i="16" s="1"/>
  <c r="E31" i="23" s="1"/>
  <c r="I203" i="13"/>
  <c r="E5" i="14" s="1"/>
  <c r="D23" i="23" s="1"/>
  <c r="J203" i="13"/>
  <c r="K203" i="13" s="1"/>
  <c r="G5" i="14" s="1"/>
  <c r="F23" i="23" s="1"/>
  <c r="I205" i="17"/>
  <c r="E7" i="18" s="1"/>
  <c r="D41" i="23" s="1"/>
  <c r="J205" i="17"/>
  <c r="K205" i="17" s="1"/>
  <c r="G7" i="18" s="1"/>
  <c r="F41" i="23" s="1"/>
  <c r="I203" i="17"/>
  <c r="E5" i="18" s="1"/>
  <c r="D39" i="23" s="1"/>
  <c r="D5" i="12"/>
  <c r="C16" i="23" s="1"/>
  <c r="E6" i="12"/>
  <c r="D17" i="23" s="1"/>
  <c r="D8" i="12"/>
  <c r="C19" i="23" s="1"/>
  <c r="J203" i="17"/>
  <c r="F5" i="18" s="1"/>
  <c r="E39" i="23" s="1"/>
  <c r="J204" i="15"/>
  <c r="F6" i="16" s="1"/>
  <c r="E32" i="23" s="1"/>
  <c r="J204" i="13"/>
  <c r="F6" i="14" s="1"/>
  <c r="E24" i="23" s="1"/>
  <c r="I205" i="13"/>
  <c r="E7" i="14" s="1"/>
  <c r="D6" i="14"/>
  <c r="C24" i="23" s="1"/>
  <c r="I206" i="13"/>
  <c r="E8" i="14" s="1"/>
  <c r="J205" i="13"/>
  <c r="F7" i="14" s="1"/>
  <c r="E25" i="23" s="1"/>
  <c r="J206" i="13"/>
  <c r="K206" i="13" s="1"/>
  <c r="G8" i="14" s="1"/>
  <c r="F26" i="23" s="1"/>
  <c r="K207" i="17"/>
  <c r="G9" i="18" s="1"/>
  <c r="F43" i="23" s="1"/>
  <c r="F9" i="18"/>
  <c r="E43" i="23" s="1"/>
  <c r="I205" i="11"/>
  <c r="I203" i="15"/>
  <c r="E5" i="16" s="1"/>
  <c r="D31" i="23" s="1"/>
  <c r="I204" i="15"/>
  <c r="E6" i="16" s="1"/>
  <c r="K206" i="17"/>
  <c r="G8" i="18" s="1"/>
  <c r="F42" i="23" s="1"/>
  <c r="F8" i="18"/>
  <c r="E42" i="23" s="1"/>
  <c r="I202" i="11"/>
  <c r="J202" i="11"/>
  <c r="J205" i="11"/>
  <c r="J204" i="11"/>
  <c r="K203" i="11"/>
  <c r="K196" i="9"/>
  <c r="J196" i="9"/>
  <c r="I196" i="9"/>
  <c r="H196" i="9"/>
  <c r="G196" i="9"/>
  <c r="F196" i="9"/>
  <c r="E196" i="9"/>
  <c r="D196" i="9"/>
  <c r="C196" i="9"/>
  <c r="L15" i="9"/>
  <c r="K15" i="9"/>
  <c r="K197" i="9" s="1"/>
  <c r="J15" i="9"/>
  <c r="J197" i="9" s="1"/>
  <c r="I15" i="9"/>
  <c r="I197" i="9" s="1"/>
  <c r="H15" i="9"/>
  <c r="H197" i="9" s="1"/>
  <c r="G15" i="9"/>
  <c r="G197" i="9" s="1"/>
  <c r="F15" i="9"/>
  <c r="F197" i="9" s="1"/>
  <c r="E15" i="9"/>
  <c r="E197" i="9" s="1"/>
  <c r="D15" i="9"/>
  <c r="D197" i="9" s="1"/>
  <c r="C15" i="9"/>
  <c r="C197" i="9" s="1"/>
  <c r="E35" i="23" l="1"/>
  <c r="B26" i="16"/>
  <c r="E198" i="9"/>
  <c r="I198" i="9"/>
  <c r="F6" i="18"/>
  <c r="E40" i="23" s="1"/>
  <c r="K205" i="15"/>
  <c r="G7" i="16" s="1"/>
  <c r="F33" i="23" s="1"/>
  <c r="K206" i="15"/>
  <c r="G8" i="16" s="1"/>
  <c r="F34" i="23" s="1"/>
  <c r="B24" i="16"/>
  <c r="L24" i="16" s="1"/>
  <c r="B25" i="16"/>
  <c r="J25" i="16" s="1"/>
  <c r="B22" i="16"/>
  <c r="K203" i="15"/>
  <c r="G5" i="16" s="1"/>
  <c r="F31" i="23" s="1"/>
  <c r="F5" i="14"/>
  <c r="E23" i="23" s="1"/>
  <c r="F7" i="18"/>
  <c r="E41" i="23" s="1"/>
  <c r="M22" i="16"/>
  <c r="K204" i="15"/>
  <c r="G6" i="16" s="1"/>
  <c r="F32" i="23" s="1"/>
  <c r="M24" i="16"/>
  <c r="B27" i="18"/>
  <c r="K205" i="13"/>
  <c r="G7" i="14" s="1"/>
  <c r="F25" i="23" s="1"/>
  <c r="K204" i="13"/>
  <c r="G6" i="14" s="1"/>
  <c r="F24" i="23" s="1"/>
  <c r="G6" i="12"/>
  <c r="F17" i="23" s="1"/>
  <c r="E5" i="12"/>
  <c r="D16" i="23" s="1"/>
  <c r="F7" i="12"/>
  <c r="E8" i="12"/>
  <c r="D19" i="23" s="1"/>
  <c r="K202" i="11"/>
  <c r="F5" i="12"/>
  <c r="E16" i="23" s="1"/>
  <c r="K205" i="11"/>
  <c r="F8" i="12"/>
  <c r="E19" i="23" s="1"/>
  <c r="K203" i="17"/>
  <c r="G5" i="18" s="1"/>
  <c r="F39" i="23" s="1"/>
  <c r="B23" i="16"/>
  <c r="F8" i="14"/>
  <c r="E26" i="23" s="1"/>
  <c r="K204" i="11"/>
  <c r="C198" i="9"/>
  <c r="G198" i="9"/>
  <c r="F198" i="9"/>
  <c r="K198" i="9"/>
  <c r="K199" i="9" s="1"/>
  <c r="L197" i="9"/>
  <c r="L198" i="9" s="1"/>
  <c r="B23" i="18"/>
  <c r="B26" i="18"/>
  <c r="B24" i="18"/>
  <c r="B25" i="14"/>
  <c r="B24" i="14"/>
  <c r="B19" i="12"/>
  <c r="I199" i="9"/>
  <c r="J198" i="9"/>
  <c r="J199" i="9" s="1"/>
  <c r="D198" i="9"/>
  <c r="H204" i="9" s="1"/>
  <c r="H198" i="9"/>
  <c r="H199" i="9" s="1"/>
  <c r="E199" i="9"/>
  <c r="C22" i="16" l="1"/>
  <c r="B27" i="16"/>
  <c r="C10" i="22" s="1"/>
  <c r="D26" i="16"/>
  <c r="H26" i="16"/>
  <c r="L26" i="16"/>
  <c r="J26" i="16"/>
  <c r="G26" i="16"/>
  <c r="E26" i="16"/>
  <c r="I26" i="16"/>
  <c r="M26" i="16"/>
  <c r="F26" i="16"/>
  <c r="C26" i="16"/>
  <c r="K26" i="16"/>
  <c r="H205" i="9"/>
  <c r="H206" i="9"/>
  <c r="I206" i="9" s="1"/>
  <c r="F199" i="9"/>
  <c r="H207" i="9"/>
  <c r="I207" i="9" s="1"/>
  <c r="G24" i="16"/>
  <c r="L25" i="16"/>
  <c r="J22" i="16"/>
  <c r="I24" i="16"/>
  <c r="F24" i="16"/>
  <c r="H24" i="16"/>
  <c r="K24" i="16"/>
  <c r="C24" i="16"/>
  <c r="E24" i="16"/>
  <c r="D24" i="16"/>
  <c r="J24" i="16"/>
  <c r="C25" i="16"/>
  <c r="K25" i="16"/>
  <c r="H25" i="16"/>
  <c r="G25" i="16"/>
  <c r="D25" i="16"/>
  <c r="F25" i="16"/>
  <c r="I25" i="16"/>
  <c r="E25" i="16"/>
  <c r="M25" i="16"/>
  <c r="B23" i="14"/>
  <c r="L199" i="9"/>
  <c r="J206" i="9"/>
  <c r="K206" i="9" s="1"/>
  <c r="J207" i="9"/>
  <c r="K207" i="9" s="1"/>
  <c r="D6" i="10"/>
  <c r="C9" i="23" s="1"/>
  <c r="H203" i="9"/>
  <c r="D5" i="10" s="1"/>
  <c r="C8" i="23" s="1"/>
  <c r="D7" i="10"/>
  <c r="C10" i="23" s="1"/>
  <c r="B25" i="18"/>
  <c r="M25" i="18" s="1"/>
  <c r="L22" i="16"/>
  <c r="I22" i="16"/>
  <c r="D22" i="16"/>
  <c r="G22" i="16"/>
  <c r="F22" i="16"/>
  <c r="E22" i="16"/>
  <c r="H22" i="16"/>
  <c r="K22" i="16"/>
  <c r="J23" i="18"/>
  <c r="L23" i="18"/>
  <c r="M23" i="18"/>
  <c r="B20" i="12"/>
  <c r="G20" i="12" s="1"/>
  <c r="E18" i="23"/>
  <c r="K23" i="16"/>
  <c r="L23" i="16"/>
  <c r="M23" i="16"/>
  <c r="M27" i="16" s="1"/>
  <c r="G19" i="12"/>
  <c r="L19" i="12"/>
  <c r="M19" i="12"/>
  <c r="C19" i="12"/>
  <c r="H24" i="18"/>
  <c r="M24" i="18"/>
  <c r="L24" i="18"/>
  <c r="K26" i="18"/>
  <c r="M26" i="18"/>
  <c r="L26" i="18"/>
  <c r="L27" i="18"/>
  <c r="M27" i="18"/>
  <c r="F27" i="18"/>
  <c r="J27" i="18"/>
  <c r="I27" i="18"/>
  <c r="G27" i="18"/>
  <c r="K27" i="18"/>
  <c r="E27" i="18"/>
  <c r="D27" i="18"/>
  <c r="H27" i="18"/>
  <c r="C27" i="18"/>
  <c r="D8" i="10"/>
  <c r="C11" i="23" s="1"/>
  <c r="F24" i="14"/>
  <c r="M24" i="14"/>
  <c r="L24" i="14"/>
  <c r="H25" i="14"/>
  <c r="L25" i="14"/>
  <c r="M25" i="14"/>
  <c r="G8" i="12"/>
  <c r="F19" i="23" s="1"/>
  <c r="G5" i="12"/>
  <c r="F16" i="23" s="1"/>
  <c r="G7" i="12"/>
  <c r="F18" i="23" s="1"/>
  <c r="D23" i="16"/>
  <c r="I23" i="16"/>
  <c r="C23" i="16"/>
  <c r="F23" i="16"/>
  <c r="C199" i="9"/>
  <c r="K24" i="18"/>
  <c r="C24" i="18"/>
  <c r="I23" i="18"/>
  <c r="H23" i="18"/>
  <c r="F26" i="18"/>
  <c r="E23" i="16"/>
  <c r="G23" i="16"/>
  <c r="J23" i="16"/>
  <c r="H23" i="16"/>
  <c r="K24" i="14"/>
  <c r="D24" i="14"/>
  <c r="C24" i="14"/>
  <c r="I24" i="14"/>
  <c r="B26" i="14"/>
  <c r="I26" i="14" s="1"/>
  <c r="I19" i="12"/>
  <c r="B21" i="12"/>
  <c r="G21" i="12" s="1"/>
  <c r="G199" i="9"/>
  <c r="K19" i="12"/>
  <c r="E24" i="14"/>
  <c r="G24" i="14"/>
  <c r="J24" i="14"/>
  <c r="H24" i="14"/>
  <c r="J19" i="12"/>
  <c r="G25" i="14"/>
  <c r="J25" i="14"/>
  <c r="C25" i="14"/>
  <c r="D25" i="14"/>
  <c r="K25" i="14"/>
  <c r="E26" i="18"/>
  <c r="D26" i="18"/>
  <c r="I26" i="18"/>
  <c r="J26" i="18"/>
  <c r="G26" i="18"/>
  <c r="H26" i="18"/>
  <c r="F24" i="18"/>
  <c r="C23" i="18"/>
  <c r="G24" i="18"/>
  <c r="D24" i="18"/>
  <c r="F23" i="18"/>
  <c r="G23" i="18"/>
  <c r="E24" i="18"/>
  <c r="K23" i="18"/>
  <c r="E23" i="18"/>
  <c r="I24" i="18"/>
  <c r="J24" i="18"/>
  <c r="D23" i="18"/>
  <c r="I23" i="14"/>
  <c r="E25" i="14"/>
  <c r="F25" i="14"/>
  <c r="I25" i="14"/>
  <c r="F19" i="12"/>
  <c r="E19" i="12"/>
  <c r="D19" i="12"/>
  <c r="H19" i="12"/>
  <c r="B18" i="12"/>
  <c r="D199" i="9"/>
  <c r="J204" i="9"/>
  <c r="I204" i="9"/>
  <c r="E6" i="10" s="1"/>
  <c r="D9" i="23" s="1"/>
  <c r="D15" i="1"/>
  <c r="E15" i="1"/>
  <c r="F15" i="1"/>
  <c r="G15" i="1"/>
  <c r="H15" i="1"/>
  <c r="I15" i="1"/>
  <c r="J15" i="1"/>
  <c r="K15" i="1"/>
  <c r="C15" i="1"/>
  <c r="C27" i="16" l="1"/>
  <c r="D10" i="22" s="1"/>
  <c r="I28" i="14"/>
  <c r="I9" i="22" s="1"/>
  <c r="H23" i="14"/>
  <c r="B28" i="14"/>
  <c r="D9" i="10"/>
  <c r="C12" i="23" s="1"/>
  <c r="J27" i="16"/>
  <c r="K10" i="22" s="1"/>
  <c r="I20" i="12"/>
  <c r="E20" i="12"/>
  <c r="D27" i="16"/>
  <c r="E10" i="22" s="1"/>
  <c r="G27" i="16"/>
  <c r="H10" i="22" s="1"/>
  <c r="G23" i="14"/>
  <c r="E23" i="14"/>
  <c r="F23" i="14"/>
  <c r="J23" i="14"/>
  <c r="K23" i="14"/>
  <c r="L23" i="14"/>
  <c r="M23" i="14"/>
  <c r="D23" i="14"/>
  <c r="C23" i="14"/>
  <c r="J205" i="9"/>
  <c r="K205" i="9" s="1"/>
  <c r="G7" i="10" s="1"/>
  <c r="F10" i="23" s="1"/>
  <c r="E25" i="18"/>
  <c r="E28" i="18" s="1"/>
  <c r="E12" i="22" s="1"/>
  <c r="K25" i="18"/>
  <c r="K28" i="18" s="1"/>
  <c r="K12" i="22" s="1"/>
  <c r="G25" i="18"/>
  <c r="L25" i="18"/>
  <c r="L28" i="18" s="1"/>
  <c r="L12" i="22" s="1"/>
  <c r="J25" i="18"/>
  <c r="J28" i="18" s="1"/>
  <c r="J12" i="22" s="1"/>
  <c r="F25" i="18"/>
  <c r="F28" i="18" s="1"/>
  <c r="F12" i="22" s="1"/>
  <c r="D25" i="18"/>
  <c r="D28" i="18" s="1"/>
  <c r="D12" i="22" s="1"/>
  <c r="C25" i="18"/>
  <c r="H25" i="18"/>
  <c r="I25" i="18"/>
  <c r="I28" i="18" s="1"/>
  <c r="I12" i="22" s="1"/>
  <c r="C26" i="18"/>
  <c r="L27" i="16"/>
  <c r="M10" i="22" s="1"/>
  <c r="I27" i="16"/>
  <c r="J10" i="22" s="1"/>
  <c r="F27" i="16"/>
  <c r="G10" i="22" s="1"/>
  <c r="H27" i="16"/>
  <c r="I10" i="22" s="1"/>
  <c r="K27" i="16"/>
  <c r="L10" i="22" s="1"/>
  <c r="E27" i="16"/>
  <c r="F10" i="22" s="1"/>
  <c r="K20" i="12"/>
  <c r="G28" i="18"/>
  <c r="G12" i="22" s="1"/>
  <c r="F20" i="12"/>
  <c r="D20" i="12"/>
  <c r="H20" i="12"/>
  <c r="J20" i="12"/>
  <c r="F8" i="10"/>
  <c r="E11" i="23" s="1"/>
  <c r="H28" i="18"/>
  <c r="H12" i="22" s="1"/>
  <c r="I203" i="9"/>
  <c r="E5" i="10" s="1"/>
  <c r="D8" i="23" s="1"/>
  <c r="L21" i="12"/>
  <c r="M21" i="12"/>
  <c r="C21" i="12"/>
  <c r="M20" i="12"/>
  <c r="L20" i="12"/>
  <c r="C20" i="12"/>
  <c r="M28" i="18"/>
  <c r="M12" i="22" s="1"/>
  <c r="J203" i="9"/>
  <c r="F5" i="10" s="1"/>
  <c r="E8" i="23" s="1"/>
  <c r="M18" i="12"/>
  <c r="L18" i="12"/>
  <c r="C18" i="12"/>
  <c r="F26" i="14"/>
  <c r="M26" i="14"/>
  <c r="L26" i="14"/>
  <c r="D21" i="12"/>
  <c r="E26" i="14"/>
  <c r="J26" i="14"/>
  <c r="D26" i="14"/>
  <c r="H26" i="14"/>
  <c r="K26" i="14"/>
  <c r="G26" i="14"/>
  <c r="C26" i="14"/>
  <c r="H21" i="12"/>
  <c r="E21" i="12"/>
  <c r="I21" i="12"/>
  <c r="J21" i="12"/>
  <c r="F21" i="12"/>
  <c r="K21" i="12"/>
  <c r="I18" i="12"/>
  <c r="H18" i="12"/>
  <c r="E18" i="12"/>
  <c r="G18" i="12"/>
  <c r="J18" i="12"/>
  <c r="F18" i="12"/>
  <c r="K18" i="12"/>
  <c r="D18" i="12"/>
  <c r="D10" i="23"/>
  <c r="E8" i="10"/>
  <c r="D11" i="23" s="1"/>
  <c r="E9" i="10"/>
  <c r="D12" i="23" s="1"/>
  <c r="K204" i="9"/>
  <c r="G6" i="10" s="1"/>
  <c r="F9" i="23" s="1"/>
  <c r="F6" i="10"/>
  <c r="E9" i="23" s="1"/>
  <c r="L15" i="1"/>
  <c r="L197" i="1" s="1"/>
  <c r="L198" i="1" s="1"/>
  <c r="L199" i="1" s="1"/>
  <c r="K196" i="1"/>
  <c r="M28" i="14" l="1"/>
  <c r="M9" i="22" s="1"/>
  <c r="D28" i="14"/>
  <c r="D9" i="22" s="1"/>
  <c r="J28" i="14"/>
  <c r="J9" i="22" s="1"/>
  <c r="F28" i="14"/>
  <c r="F9" i="22" s="1"/>
  <c r="L28" i="14"/>
  <c r="L9" i="22" s="1"/>
  <c r="E28" i="14"/>
  <c r="E9" i="22" s="1"/>
  <c r="C28" i="14"/>
  <c r="C9" i="22" s="1"/>
  <c r="K28" i="14"/>
  <c r="K9" i="22" s="1"/>
  <c r="G28" i="14"/>
  <c r="G9" i="22" s="1"/>
  <c r="H28" i="14"/>
  <c r="H9" i="22" s="1"/>
  <c r="F7" i="10"/>
  <c r="E10" i="23" s="1"/>
  <c r="C28" i="18"/>
  <c r="C12" i="22" s="1"/>
  <c r="D22" i="12"/>
  <c r="L22" i="12"/>
  <c r="K203" i="9"/>
  <c r="G5" i="10" s="1"/>
  <c r="F8" i="23" s="1"/>
  <c r="G8" i="10"/>
  <c r="F11" i="23" s="1"/>
  <c r="G22" i="12"/>
  <c r="I22" i="12"/>
  <c r="M22" i="12"/>
  <c r="F22" i="12"/>
  <c r="H22" i="12"/>
  <c r="C22" i="12"/>
  <c r="J22" i="12"/>
  <c r="K22" i="12"/>
  <c r="E22" i="12"/>
  <c r="B24" i="10"/>
  <c r="B27" i="10"/>
  <c r="F27" i="10" s="1"/>
  <c r="B25" i="10"/>
  <c r="G9" i="10"/>
  <c r="F12" i="23" s="1"/>
  <c r="F9" i="10"/>
  <c r="E12" i="23" s="1"/>
  <c r="C196" i="1"/>
  <c r="B26" i="10" l="1"/>
  <c r="M26" i="10" s="1"/>
  <c r="C27" i="10"/>
  <c r="M27" i="10"/>
  <c r="L27" i="10"/>
  <c r="J25" i="10"/>
  <c r="M25" i="10"/>
  <c r="L25" i="10"/>
  <c r="B28" i="10"/>
  <c r="E24" i="10"/>
  <c r="L24" i="10"/>
  <c r="M24" i="10"/>
  <c r="D25" i="10"/>
  <c r="E27" i="10"/>
  <c r="G24" i="10"/>
  <c r="F24" i="10"/>
  <c r="G27" i="10"/>
  <c r="F26" i="10"/>
  <c r="D27" i="10"/>
  <c r="I27" i="10"/>
  <c r="J27" i="10"/>
  <c r="H27" i="10"/>
  <c r="K27" i="10"/>
  <c r="I25" i="10"/>
  <c r="I24" i="10"/>
  <c r="K25" i="10"/>
  <c r="H24" i="10"/>
  <c r="K24" i="10"/>
  <c r="C25" i="10"/>
  <c r="F25" i="10"/>
  <c r="D24" i="10"/>
  <c r="J24" i="10"/>
  <c r="H25" i="10"/>
  <c r="C24" i="10"/>
  <c r="E25" i="10"/>
  <c r="G25" i="10"/>
  <c r="K197" i="1"/>
  <c r="K198" i="1" s="1"/>
  <c r="K199" i="1" s="1"/>
  <c r="E196" i="1"/>
  <c r="C26" i="10" l="1"/>
  <c r="E26" i="10"/>
  <c r="L26" i="10"/>
  <c r="D26" i="10"/>
  <c r="H26" i="10"/>
  <c r="G26" i="10"/>
  <c r="J26" i="10"/>
  <c r="K26" i="10"/>
  <c r="I26" i="10"/>
  <c r="E28" i="10"/>
  <c r="E29" i="10" s="1"/>
  <c r="E7" i="22" s="1"/>
  <c r="I28" i="10"/>
  <c r="M28" i="10"/>
  <c r="M29" i="10" s="1"/>
  <c r="M7" i="22" s="1"/>
  <c r="L28" i="10"/>
  <c r="F28" i="10"/>
  <c r="F29" i="10" s="1"/>
  <c r="F7" i="22" s="1"/>
  <c r="J28" i="10"/>
  <c r="J29" i="10" s="1"/>
  <c r="J7" i="22" s="1"/>
  <c r="C28" i="10"/>
  <c r="D28" i="10"/>
  <c r="G28" i="10"/>
  <c r="G29" i="10" s="1"/>
  <c r="G7" i="22" s="1"/>
  <c r="K28" i="10"/>
  <c r="H28" i="10"/>
  <c r="D196" i="1"/>
  <c r="F196" i="1"/>
  <c r="G196" i="1"/>
  <c r="H196" i="1"/>
  <c r="I196" i="1"/>
  <c r="J196" i="1"/>
  <c r="D197" i="1"/>
  <c r="E197" i="1"/>
  <c r="F197" i="1"/>
  <c r="G197" i="1"/>
  <c r="H197" i="1"/>
  <c r="I197" i="1"/>
  <c r="J197" i="1"/>
  <c r="C29" i="10" l="1"/>
  <c r="C7" i="22" s="1"/>
  <c r="D29" i="10"/>
  <c r="D7" i="22" s="1"/>
  <c r="L29" i="10"/>
  <c r="L7" i="22" s="1"/>
  <c r="H29" i="10"/>
  <c r="H7" i="22" s="1"/>
  <c r="I29" i="10"/>
  <c r="I7" i="22" s="1"/>
  <c r="K29" i="10"/>
  <c r="K7" i="22" s="1"/>
  <c r="D198" i="1"/>
  <c r="H207" i="1" s="1"/>
  <c r="J198" i="1"/>
  <c r="J199" i="1" s="1"/>
  <c r="H198" i="1"/>
  <c r="F198" i="1"/>
  <c r="I198" i="1"/>
  <c r="G198" i="1"/>
  <c r="E198" i="1"/>
  <c r="C197" i="1"/>
  <c r="J207" i="1" l="1"/>
  <c r="F9" i="5" s="1"/>
  <c r="C51" i="23"/>
  <c r="I207" i="1"/>
  <c r="D51" i="23" s="1"/>
  <c r="D199" i="1"/>
  <c r="I205" i="1"/>
  <c r="H199" i="1"/>
  <c r="I199" i="1"/>
  <c r="G199" i="1"/>
  <c r="F199" i="1"/>
  <c r="E199" i="1"/>
  <c r="C198" i="1"/>
  <c r="K207" i="1" l="1"/>
  <c r="E51" i="23"/>
  <c r="J206" i="1"/>
  <c r="I206" i="1"/>
  <c r="J204" i="1"/>
  <c r="I203" i="1"/>
  <c r="C49" i="23"/>
  <c r="J205" i="1"/>
  <c r="F7" i="5" s="1"/>
  <c r="C50" i="23"/>
  <c r="C48" i="23"/>
  <c r="C199" i="1"/>
  <c r="D48" i="23"/>
  <c r="F6" i="5" l="1"/>
  <c r="E48" i="23" s="1"/>
  <c r="F51" i="23"/>
  <c r="G9" i="5"/>
  <c r="K206" i="1"/>
  <c r="G8" i="5" s="1"/>
  <c r="F8" i="5"/>
  <c r="B26" i="5"/>
  <c r="D50" i="23"/>
  <c r="D5" i="5"/>
  <c r="C47" i="23" s="1"/>
  <c r="J203" i="1"/>
  <c r="F5" i="5" s="1"/>
  <c r="E47" i="23" s="1"/>
  <c r="K204" i="1"/>
  <c r="K205" i="1"/>
  <c r="E49" i="23"/>
  <c r="D49" i="23"/>
  <c r="E5" i="5"/>
  <c r="D47" i="23" s="1"/>
  <c r="G7" i="5" l="1"/>
  <c r="F49" i="23" s="1"/>
  <c r="B23" i="5"/>
  <c r="C23" i="5" s="1"/>
  <c r="G6" i="5"/>
  <c r="F48" i="23" s="1"/>
  <c r="B25" i="5"/>
  <c r="E50" i="23"/>
  <c r="D26" i="5"/>
  <c r="H26" i="5"/>
  <c r="L26" i="5"/>
  <c r="E26" i="5"/>
  <c r="I26" i="5"/>
  <c r="M26" i="5"/>
  <c r="C26" i="5"/>
  <c r="F26" i="5"/>
  <c r="J26" i="5"/>
  <c r="G26" i="5"/>
  <c r="K26" i="5"/>
  <c r="F50" i="23"/>
  <c r="L23" i="5"/>
  <c r="E23" i="5"/>
  <c r="K203" i="1"/>
  <c r="G5" i="5" s="1"/>
  <c r="F47" i="23" s="1"/>
  <c r="B22" i="5"/>
  <c r="C22" i="5" s="1"/>
  <c r="B24" i="5"/>
  <c r="F23" i="5" l="1"/>
  <c r="M23" i="5"/>
  <c r="J23" i="5"/>
  <c r="H23" i="5"/>
  <c r="D23" i="5"/>
  <c r="I23" i="5"/>
  <c r="K23" i="5"/>
  <c r="G23" i="5"/>
  <c r="D24" i="5"/>
  <c r="H24" i="5"/>
  <c r="L24" i="5"/>
  <c r="K24" i="5"/>
  <c r="C24" i="5"/>
  <c r="E24" i="5"/>
  <c r="I24" i="5"/>
  <c r="M24" i="5"/>
  <c r="F24" i="5"/>
  <c r="J24" i="5"/>
  <c r="G24" i="5"/>
  <c r="F25" i="5"/>
  <c r="J25" i="5"/>
  <c r="M25" i="5"/>
  <c r="G25" i="5"/>
  <c r="K25" i="5"/>
  <c r="I25" i="5"/>
  <c r="D25" i="5"/>
  <c r="H25" i="5"/>
  <c r="L25" i="5"/>
  <c r="C25" i="5"/>
  <c r="E25" i="5"/>
  <c r="D22" i="5"/>
  <c r="M22" i="5"/>
  <c r="L22" i="5"/>
  <c r="F22" i="5"/>
  <c r="I22" i="5"/>
  <c r="J22" i="5"/>
  <c r="E22" i="5"/>
  <c r="K22" i="5"/>
  <c r="H22" i="5"/>
  <c r="G22" i="5"/>
  <c r="G27" i="5" l="1"/>
  <c r="G11" i="22" s="1"/>
  <c r="M27" i="5"/>
  <c r="M11" i="22" s="1"/>
  <c r="E27" i="5"/>
  <c r="E11" i="22" s="1"/>
  <c r="C27" i="5"/>
  <c r="C11" i="22" s="1"/>
  <c r="J27" i="5"/>
  <c r="J11" i="22" s="1"/>
  <c r="I27" i="5"/>
  <c r="I11" i="22" s="1"/>
  <c r="D27" i="5"/>
  <c r="D11" i="22" s="1"/>
  <c r="K27" i="5"/>
  <c r="K11" i="22" s="1"/>
  <c r="F27" i="5"/>
  <c r="F11" i="22" s="1"/>
  <c r="H27" i="5"/>
  <c r="H11" i="22" s="1"/>
  <c r="L27" i="5"/>
  <c r="L11" i="22" s="1"/>
</calcChain>
</file>

<file path=xl/sharedStrings.xml><?xml version="1.0" encoding="utf-8"?>
<sst xmlns="http://schemas.openxmlformats.org/spreadsheetml/2006/main" count="2440" uniqueCount="466">
  <si>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</si>
  <si>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</si>
  <si>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</si>
  <si>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</si>
  <si>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</si>
  <si>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</si>
  <si>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</si>
  <si>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</si>
  <si>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</si>
  <si>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</si>
  <si>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</si>
  <si>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</si>
  <si>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</si>
  <si>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</si>
  <si>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</si>
  <si>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</si>
  <si>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</si>
  <si>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</si>
  <si>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</si>
  <si>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</si>
  <si>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</si>
  <si>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</si>
  <si>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</si>
  <si>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</si>
  <si>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</si>
  <si>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</si>
  <si>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</si>
  <si>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</si>
  <si>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</si>
  <si>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</si>
  <si>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</si>
  <si>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</si>
  <si>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</si>
  <si>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</si>
  <si>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</si>
  <si>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</si>
  <si>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</si>
  <si>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</si>
  <si>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</si>
  <si>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</si>
  <si>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</si>
  <si>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</si>
  <si>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</si>
  <si>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</si>
  <si>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</si>
  <si>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</si>
  <si>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</si>
  <si>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</si>
  <si>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</si>
  <si>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</si>
  <si>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</si>
  <si>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</si>
  <si>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</si>
  <si>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C05</t>
  </si>
  <si>
    <t>CO5</t>
  </si>
  <si>
    <t>CO 5</t>
  </si>
  <si>
    <t>CO6</t>
  </si>
  <si>
    <t>SUBJECT</t>
  </si>
  <si>
    <t>PO10</t>
  </si>
  <si>
    <t>PO11</t>
  </si>
  <si>
    <t>P18FW21M0001</t>
  </si>
  <si>
    <t>VIPUL VILAS NAIK</t>
  </si>
  <si>
    <t>P18FW21M0002</t>
  </si>
  <si>
    <t>M PRANEETH KUMAR REDDY</t>
  </si>
  <si>
    <t>P18FW21M0003</t>
  </si>
  <si>
    <t>NIKHIL S ANJANALLI</t>
  </si>
  <si>
    <t>P18FW21M0004</t>
  </si>
  <si>
    <t>KARTHIK P SHETTY</t>
  </si>
  <si>
    <t>P18FW21M0005</t>
  </si>
  <si>
    <t>AMITH C</t>
  </si>
  <si>
    <t>P18FW21M0006</t>
  </si>
  <si>
    <t>AISHWARYA G</t>
  </si>
  <si>
    <t>P18FW21M0007</t>
  </si>
  <si>
    <t>AKANKSH P</t>
  </si>
  <si>
    <t>P18FW21M0008</t>
  </si>
  <si>
    <t>SACHITH B K</t>
  </si>
  <si>
    <t xml:space="preserve"> </t>
  </si>
  <si>
    <t>P18FW21M0009</t>
  </si>
  <si>
    <t>CHAITANYA KAMATAGI B</t>
  </si>
  <si>
    <t>P18FW21M0010</t>
  </si>
  <si>
    <t>AKASH RACHAPPA KHANAGAVI</t>
  </si>
  <si>
    <t>P18FW21M0011</t>
  </si>
  <si>
    <t>SOURAV SADANAND SWAR</t>
  </si>
  <si>
    <t>P18FW21M0012</t>
  </si>
  <si>
    <t>NISHANTH KRISHNA</t>
  </si>
  <si>
    <t>P18FW21M0013</t>
  </si>
  <si>
    <t>MEHUL V BHASKAR</t>
  </si>
  <si>
    <t>P18FW21M0014</t>
  </si>
  <si>
    <t>SHUBHAM RAJENDRA REVANKAR</t>
  </si>
  <si>
    <t>P18FW21M0015</t>
  </si>
  <si>
    <t>SHETTY TRUPTHI CHANDRAHAS</t>
  </si>
  <si>
    <t>P18FW21M0016</t>
  </si>
  <si>
    <t>SHEEBAL M S</t>
  </si>
  <si>
    <t>P18FW21M0017</t>
  </si>
  <si>
    <t>VISHNU KUMAR</t>
  </si>
  <si>
    <t>P18FW21M0018</t>
  </si>
  <si>
    <t>HARSHITHA SRINIVAS</t>
  </si>
  <si>
    <t>P18FW21M0019</t>
  </si>
  <si>
    <t>SAGI SAMPI</t>
  </si>
  <si>
    <t>P18FW21M0020</t>
  </si>
  <si>
    <t>PAULOMEE BARUAH</t>
  </si>
  <si>
    <t>P18FW21M0021</t>
  </si>
  <si>
    <t>NEETHA KAMATH</t>
  </si>
  <si>
    <t>P18FW21M0022</t>
  </si>
  <si>
    <t>ADITYA UDAY HEGDE</t>
  </si>
  <si>
    <t>P18FW21M0023</t>
  </si>
  <si>
    <t>SHREYAS G A</t>
  </si>
  <si>
    <t>P18FW21M0024</t>
  </si>
  <si>
    <t>SRUJANA S</t>
  </si>
  <si>
    <t>P18FW21M0025</t>
  </si>
  <si>
    <t>PRAJWAL S N</t>
  </si>
  <si>
    <t>P18FW21M0026</t>
  </si>
  <si>
    <t>SUCHITRA G</t>
  </si>
  <si>
    <t>P18FW21M0027</t>
  </si>
  <si>
    <t>SANKET SURESH SHIRSAT</t>
  </si>
  <si>
    <t>P18FW21M0028</t>
  </si>
  <si>
    <t>ANIKET SANJAY REVANKAR</t>
  </si>
  <si>
    <t>P18FW21M0029</t>
  </si>
  <si>
    <t>AKHILA H</t>
  </si>
  <si>
    <t>P18FW21M0030</t>
  </si>
  <si>
    <t>M LUQMAN NAWAZ</t>
  </si>
  <si>
    <t>P18FW21M0031</t>
  </si>
  <si>
    <t>MADHURA A</t>
  </si>
  <si>
    <t>P18FW21M0032</t>
  </si>
  <si>
    <t>H V SHREEVATSA</t>
  </si>
  <si>
    <t>P18FW21M0033</t>
  </si>
  <si>
    <t>LILIMA DASH</t>
  </si>
  <si>
    <t>P18FW21M0034</t>
  </si>
  <si>
    <t>KUMAR ASHUTOSH</t>
  </si>
  <si>
    <t>P18FW21M0035</t>
  </si>
  <si>
    <t>RAHUL S SANGOLLI</t>
  </si>
  <si>
    <t>P18FW21M0036</t>
  </si>
  <si>
    <t>GIRISH N NASHI</t>
  </si>
  <si>
    <t>P18FW21M0037</t>
  </si>
  <si>
    <t>ANKITA GAJANAN NAIK</t>
  </si>
  <si>
    <t>P18FW21M0038</t>
  </si>
  <si>
    <t>GURUBASAVARAJ K M</t>
  </si>
  <si>
    <t>P18FW21M0039</t>
  </si>
  <si>
    <t>ANANYA P HEGDE</t>
  </si>
  <si>
    <t>P18FW21M0040</t>
  </si>
  <si>
    <t>NIVEDITHA K SWAMY</t>
  </si>
  <si>
    <t>P18FW21M0041</t>
  </si>
  <si>
    <t>LIKHITHA L</t>
  </si>
  <si>
    <t>P18FW21M0042</t>
  </si>
  <si>
    <t>RAHUL RAM BHAT</t>
  </si>
  <si>
    <t>P18FW21M0043</t>
  </si>
  <si>
    <t>AMIT KAMADOLLISHETTARU</t>
  </si>
  <si>
    <t>P18FW21M0044</t>
  </si>
  <si>
    <t>POOJARANI TALAWAR</t>
  </si>
  <si>
    <t>P18FW21M0045</t>
  </si>
  <si>
    <t>ABHITHA K</t>
  </si>
  <si>
    <t>P18FW21M0046</t>
  </si>
  <si>
    <t>S SHREYAS</t>
  </si>
  <si>
    <t>P18FW21M0047</t>
  </si>
  <si>
    <t>ABHISHEK SHENOY</t>
  </si>
  <si>
    <t>P18FW21M0048</t>
  </si>
  <si>
    <t>B S SUSHEN</t>
  </si>
  <si>
    <t>P18FW21M0049</t>
  </si>
  <si>
    <t>PRAJWALA H</t>
  </si>
  <si>
    <t>P18FW21M0050</t>
  </si>
  <si>
    <t>VAISHNAVI N</t>
  </si>
  <si>
    <t>P18FW21M0051</t>
  </si>
  <si>
    <t>DEEPAK GIRISH KALYANI</t>
  </si>
  <si>
    <t>P18FW21M0052</t>
  </si>
  <si>
    <t>ISAAC JESSE K</t>
  </si>
  <si>
    <t>P18FW21M0053</t>
  </si>
  <si>
    <t>SUPRIYA GOVIND BELSARE</t>
  </si>
  <si>
    <t>P18FW21M0054</t>
  </si>
  <si>
    <t>VINAYAK RAO GAIKWAD K</t>
  </si>
  <si>
    <t>P18FW21M0055</t>
  </si>
  <si>
    <t>SUTOPA DEB</t>
  </si>
  <si>
    <t>P18FW21M0056</t>
  </si>
  <si>
    <t>M S SUKRUT</t>
  </si>
  <si>
    <t>P18FW21M0057</t>
  </si>
  <si>
    <t>BHASKARA PRABHU</t>
  </si>
  <si>
    <t>P18FW21M0058</t>
  </si>
  <si>
    <t>PRAKASH SHIVAKUMAR</t>
  </si>
  <si>
    <t>P18FW21M0059</t>
  </si>
  <si>
    <t>AMOGHA Y G</t>
  </si>
  <si>
    <t>P18FW21M0060</t>
  </si>
  <si>
    <t>BHARATH K S</t>
  </si>
  <si>
    <t>P18FW21M0061</t>
  </si>
  <si>
    <t>AKANKSH K G</t>
  </si>
  <si>
    <t>P18FW21M0062</t>
  </si>
  <si>
    <t>BERNARD FERNANDES</t>
  </si>
  <si>
    <t>P18FW21M0063</t>
  </si>
  <si>
    <t>AISHWARYA P</t>
  </si>
  <si>
    <t>P18FW21M0064</t>
  </si>
  <si>
    <t>VIOLA PINTO</t>
  </si>
  <si>
    <t>P18FW21M0065</t>
  </si>
  <si>
    <t>VARSHA</t>
  </si>
  <si>
    <t>P18FW21M0066</t>
  </si>
  <si>
    <t>CHIDRI BALAJI</t>
  </si>
  <si>
    <t>P18FW21M0067</t>
  </si>
  <si>
    <t>GAGANDEEP V N</t>
  </si>
  <si>
    <t>P18FW21M0068</t>
  </si>
  <si>
    <t>PRAJWALA</t>
  </si>
  <si>
    <t>P18FW21M0069</t>
  </si>
  <si>
    <t>POORNIMA L</t>
  </si>
  <si>
    <t>P18FW21M0070</t>
  </si>
  <si>
    <t>SHUBIKSHA S</t>
  </si>
  <si>
    <t>P18FW21M0071</t>
  </si>
  <si>
    <t>ANUSHA</t>
  </si>
  <si>
    <t>P18FW21M0072</t>
  </si>
  <si>
    <t>P T KIRTI</t>
  </si>
  <si>
    <t>P18FW21M0073</t>
  </si>
  <si>
    <t>SAMEEKSHA M P</t>
  </si>
  <si>
    <t>P18FW21M0074</t>
  </si>
  <si>
    <t>KAVYAPRIYA J</t>
  </si>
  <si>
    <t>P18FW21M0075</t>
  </si>
  <si>
    <t>RAKSHITH R T</t>
  </si>
  <si>
    <t>P18FW21M0076</t>
  </si>
  <si>
    <t>SHUBHA R</t>
  </si>
  <si>
    <t>P18FW21M0077</t>
  </si>
  <si>
    <t>BASAVARAJ</t>
  </si>
  <si>
    <t>P18FW21M0078</t>
  </si>
  <si>
    <t>MANOJ RAKSHATH B S</t>
  </si>
  <si>
    <t>P18FW21M0079</t>
  </si>
  <si>
    <t>ADITI RANI</t>
  </si>
  <si>
    <t>P18FW21M0080</t>
  </si>
  <si>
    <t>DIVYA SHREE M</t>
  </si>
  <si>
    <t>P18FW21M0081</t>
  </si>
  <si>
    <t>VARUN S BHARADWAJ</t>
  </si>
  <si>
    <t>P18FW21M0082</t>
  </si>
  <si>
    <t>S KARTHIK</t>
  </si>
  <si>
    <t>P18FW21M0083</t>
  </si>
  <si>
    <t>NEELAMMA M K</t>
  </si>
  <si>
    <t>P18FW21M0084</t>
  </si>
  <si>
    <t>PRAMOD K L</t>
  </si>
  <si>
    <t>P18FW21M0085</t>
  </si>
  <si>
    <t>NAMRATHA N</t>
  </si>
  <si>
    <t>P18FW21M0086</t>
  </si>
  <si>
    <t>ANVITH KUMAR</t>
  </si>
  <si>
    <t>P18FW21M0087</t>
  </si>
  <si>
    <t>BHOOMIKA BHAT</t>
  </si>
  <si>
    <t>P18FW21M0088</t>
  </si>
  <si>
    <t>SOUMYA GANAPATI HEGDE</t>
  </si>
  <si>
    <t>P18FW21M0089</t>
  </si>
  <si>
    <t>SHREEKRISHNA</t>
  </si>
  <si>
    <t>P18FW21M0090</t>
  </si>
  <si>
    <t>OLETI SAI SREENITHYA</t>
  </si>
  <si>
    <t>P18FW21M0091</t>
  </si>
  <si>
    <t>RAMANUJAM H J</t>
  </si>
  <si>
    <t>P18FW21M0092</t>
  </si>
  <si>
    <t>CHAVI JAGADEESH</t>
  </si>
  <si>
    <t>P18FW21M0093</t>
  </si>
  <si>
    <t>DESAI JATIN ARUN</t>
  </si>
  <si>
    <t>P18FW21M0094</t>
  </si>
  <si>
    <t>MALLESH S</t>
  </si>
  <si>
    <t>P18FW21M0095</t>
  </si>
  <si>
    <t>SRINIDHI K</t>
  </si>
  <si>
    <t>P18FW21M0096</t>
  </si>
  <si>
    <t>B SHASHANK</t>
  </si>
  <si>
    <t>P18FW21M0097</t>
  </si>
  <si>
    <t>YOGASHREE C N</t>
  </si>
  <si>
    <t>P18FW21M0098</t>
  </si>
  <si>
    <t>CHARANA T U</t>
  </si>
  <si>
    <t>P18FW21M0099</t>
  </si>
  <si>
    <t>NAGARAJ GAJANAN HEGDE</t>
  </si>
  <si>
    <t>P18FW21M0100</t>
  </si>
  <si>
    <t>NIKITHA J SHANBHOG</t>
  </si>
  <si>
    <t>P18FW21M0101</t>
  </si>
  <si>
    <t>YASHASWINI P</t>
  </si>
  <si>
    <t>P18FW21M0102</t>
  </si>
  <si>
    <t>TANUSHREE R</t>
  </si>
  <si>
    <t>P18FW21M0103</t>
  </si>
  <si>
    <t>CHETHAN KUMAR V A</t>
  </si>
  <si>
    <t>P18FW21M0104</t>
  </si>
  <si>
    <t>NAYAN KUMAR</t>
  </si>
  <si>
    <t>P18FW21M0105</t>
  </si>
  <si>
    <t>DEEPAK GOPALAKRISHNAN</t>
  </si>
  <si>
    <t>P18FW21M0106</t>
  </si>
  <si>
    <t>POORNAPRAJNYA K MANGALVEDI</t>
  </si>
  <si>
    <t>P18FW21M0107</t>
  </si>
  <si>
    <t>JENISHA MENEZES</t>
  </si>
  <si>
    <t>P18FW21M0108</t>
  </si>
  <si>
    <t>SRAVANI SUNIL MHALSEKAR</t>
  </si>
  <si>
    <t>P18FW21M0109</t>
  </si>
  <si>
    <t>M RITISH</t>
  </si>
  <si>
    <t>P18FW21M0110</t>
  </si>
  <si>
    <t>DHANYA S SHARMA</t>
  </si>
  <si>
    <t>P18FW21M0111</t>
  </si>
  <si>
    <t>PREETHAM D VARMA</t>
  </si>
  <si>
    <t>P18FW21M0112</t>
  </si>
  <si>
    <t>DHIRAJKUMAR BELAVADI</t>
  </si>
  <si>
    <t>P18FW21M0113</t>
  </si>
  <si>
    <t>FERNANDES RICHA FLORINDA</t>
  </si>
  <si>
    <t>P18FW21M0114</t>
  </si>
  <si>
    <t>MEGHA U JOSHI</t>
  </si>
  <si>
    <t>P18FW21M0116</t>
  </si>
  <si>
    <t>DINAH NEETHA NORONHA</t>
  </si>
  <si>
    <t>P18FW21M0117</t>
  </si>
  <si>
    <t>HEGDE PAVANA GANAPATHI</t>
  </si>
  <si>
    <t>P18FW21M0118</t>
  </si>
  <si>
    <t>LOYSTON CRASTA</t>
  </si>
  <si>
    <t>P18FW21M0119</t>
  </si>
  <si>
    <t>GANESH HEGDE</t>
  </si>
  <si>
    <t>P18FW21M0120</t>
  </si>
  <si>
    <t>ANUSHA PRAKASH</t>
  </si>
  <si>
    <t>P18FW21M0121</t>
  </si>
  <si>
    <t>ANJANA KSHIRASAGAR</t>
  </si>
  <si>
    <t>P18FW21M0122</t>
  </si>
  <si>
    <t>JAGADISH SHENOY R</t>
  </si>
  <si>
    <t>P18FW21M0123</t>
  </si>
  <si>
    <t>MADHAN KUMAR C S</t>
  </si>
  <si>
    <t>P18FW21M0124</t>
  </si>
  <si>
    <t>TEJAS H P</t>
  </si>
  <si>
    <t>P18FW21M0125</t>
  </si>
  <si>
    <t>DHANUSH K V</t>
  </si>
  <si>
    <t>P18FW21M0126</t>
  </si>
  <si>
    <t>SWAMI SAMIKSHA PUSHPARAJ</t>
  </si>
  <si>
    <t>P18FW21M0127</t>
  </si>
  <si>
    <t>AMITH BHAT</t>
  </si>
  <si>
    <t>P18FW21M0128</t>
  </si>
  <si>
    <t>NUTHANA U</t>
  </si>
  <si>
    <t>P18FW21M0129</t>
  </si>
  <si>
    <t>CHETAN SINGH M</t>
  </si>
  <si>
    <t>P18FW21M0130</t>
  </si>
  <si>
    <t>KAUSTUBH LACHAPPANAVAR</t>
  </si>
  <si>
    <t>P18FW21M0131</t>
  </si>
  <si>
    <t>KSHITIJ P L</t>
  </si>
  <si>
    <t>P18FW21M0132</t>
  </si>
  <si>
    <t>BHUVANES P</t>
  </si>
  <si>
    <t>P18FW21M0133</t>
  </si>
  <si>
    <t>NALASANI VARSHITHA</t>
  </si>
  <si>
    <t>P18FW21M0134</t>
  </si>
  <si>
    <t>KOKILA K</t>
  </si>
  <si>
    <t>P18FW21M0135</t>
  </si>
  <si>
    <t>KOTHA KEERTHANA</t>
  </si>
  <si>
    <t>P18FW21M0136</t>
  </si>
  <si>
    <t>MUCHELI SUBBARAJU</t>
  </si>
  <si>
    <t>P18FW21M0137</t>
  </si>
  <si>
    <t>NANDAGOPAL B R</t>
  </si>
  <si>
    <t>P18FW21M0138</t>
  </si>
  <si>
    <t>VISHAL SHIVARAJ</t>
  </si>
  <si>
    <t>P18FW21M0139</t>
  </si>
  <si>
    <t>SHASHI KUMAR R</t>
  </si>
  <si>
    <t>P18FW21M0140</t>
  </si>
  <si>
    <t>YASHWANTH R</t>
  </si>
  <si>
    <t>P18FW21M0141</t>
  </si>
  <si>
    <t>M M JABEZ</t>
  </si>
  <si>
    <t>P18FW21M0142</t>
  </si>
  <si>
    <t>KALAVALA ABHISHTA</t>
  </si>
  <si>
    <t>P18FW21M0143</t>
  </si>
  <si>
    <t>SANKALP V</t>
  </si>
  <si>
    <t>P18FW21M0144</t>
  </si>
  <si>
    <t>NAVEEN C</t>
  </si>
  <si>
    <t>P18FW21M0145</t>
  </si>
  <si>
    <t>PAVAN KUMAR M</t>
  </si>
  <si>
    <t>P18FW21M0146</t>
  </si>
  <si>
    <t>KAPARTHI BHAVANA</t>
  </si>
  <si>
    <t>P18FW21M0147</t>
  </si>
  <si>
    <t>MANOJ N S</t>
  </si>
  <si>
    <t>P18FW21M0149</t>
  </si>
  <si>
    <t>HEMA S</t>
  </si>
  <si>
    <t>P18FW21M0150</t>
  </si>
  <si>
    <t>MADHUSUDAN G</t>
  </si>
  <si>
    <t>P18FW21M0151</t>
  </si>
  <si>
    <t>ANNASAGARAM RAGHAVENDRA</t>
  </si>
  <si>
    <t>P18FW21M0152</t>
  </si>
  <si>
    <t>SYED MUSSAVEERULLA</t>
  </si>
  <si>
    <t>P18FW21M0153</t>
  </si>
  <si>
    <t>SYED SAMEER</t>
  </si>
  <si>
    <t>P18FW21M0154</t>
  </si>
  <si>
    <t>RAMANABOINA ANAND KUMAR</t>
  </si>
  <si>
    <t>P18FW21M0155</t>
  </si>
  <si>
    <t>SHIVAM GANAPATI ANVEKAR</t>
  </si>
  <si>
    <t>P18FW21M0156</t>
  </si>
  <si>
    <t>SHUBHAM SINGH</t>
  </si>
  <si>
    <t>P18FW21M0157</t>
  </si>
  <si>
    <t>GURU VARUN G</t>
  </si>
  <si>
    <t>P18FW21M0158</t>
  </si>
  <si>
    <t>ABHIJEETH MASHETTY</t>
  </si>
  <si>
    <t>P18FW21M0159</t>
  </si>
  <si>
    <t>PRANITH KUMAR S</t>
  </si>
  <si>
    <t>P18FW21M0160</t>
  </si>
  <si>
    <t>LIKITHA A</t>
  </si>
  <si>
    <t>P18FW21M0161</t>
  </si>
  <si>
    <t>NAVEEN SETTY N A</t>
  </si>
  <si>
    <t>P18FW21M0162</t>
  </si>
  <si>
    <t>REHAN FAISAL QADRI</t>
  </si>
  <si>
    <t>P18FW21M0163</t>
  </si>
  <si>
    <t>SMITHA M</t>
  </si>
  <si>
    <t>P18FW21M0164</t>
  </si>
  <si>
    <t>ANIRUDH K</t>
  </si>
  <si>
    <t>P18FW21M0165</t>
  </si>
  <si>
    <t>SALMAN FAISAL QADRI</t>
  </si>
  <si>
    <t>P18FW21M0166</t>
  </si>
  <si>
    <t>RAVISH RAMACHANDRA HEGDE</t>
  </si>
  <si>
    <t>P18FW21M0167</t>
  </si>
  <si>
    <t>POOJA VALLUR</t>
  </si>
  <si>
    <t>P18FW21M0169</t>
  </si>
  <si>
    <t>MAHANTH GOWDA K C</t>
  </si>
  <si>
    <t>P18FW21M0170</t>
  </si>
  <si>
    <t>BHUPALI SAURABH PRAKASH</t>
  </si>
  <si>
    <t>P18FW21M0171</t>
  </si>
  <si>
    <t>SYED RAIHAN</t>
  </si>
  <si>
    <t>P18FW21M0172</t>
  </si>
  <si>
    <t>SHRI HARI L</t>
  </si>
  <si>
    <t>P18FW21M0173</t>
  </si>
  <si>
    <t>SNEHA U</t>
  </si>
  <si>
    <t>P18FW21M0174</t>
  </si>
  <si>
    <t>SHAH VINIT SIDDHARTH</t>
  </si>
  <si>
    <t>P18FW21M0175</t>
  </si>
  <si>
    <t>NAYANA G C</t>
  </si>
  <si>
    <t>P18FW21M0176</t>
  </si>
  <si>
    <t>D SURIYA PRIYASREE</t>
  </si>
  <si>
    <t>P18FW21M0177</t>
  </si>
  <si>
    <t>SATHYA B NAYAKA</t>
  </si>
  <si>
    <t>P18FW21M0178</t>
  </si>
  <si>
    <t>NEHA H V</t>
  </si>
  <si>
    <t>P18FW21M0179</t>
  </si>
  <si>
    <t>SAAHIL SRIKANT KULLOLI</t>
  </si>
  <si>
    <t>P18FW21M0180</t>
  </si>
  <si>
    <t>SIMRANJIT KAUR</t>
  </si>
  <si>
    <t>P18FW21M0181</t>
  </si>
  <si>
    <t>NIRANJAN JANARDHAN HEGDE</t>
  </si>
  <si>
    <t>P18FW21M0182</t>
  </si>
  <si>
    <t>TEJAS N</t>
  </si>
  <si>
    <t>P18FW21M0184</t>
  </si>
  <si>
    <t>AGAMYA A KINHAL</t>
  </si>
  <si>
    <t>21MBA111</t>
  </si>
  <si>
    <t>RV Institute of Management</t>
  </si>
  <si>
    <t xml:space="preserve">Autonomous Institution Affiliated to BCU </t>
  </si>
  <si>
    <t>MBA Programme   I Semester</t>
  </si>
  <si>
    <t>Dr. Santhosh M,  Prof. Anitha BM D'Silva  &amp; Prof. Venkatesh</t>
  </si>
  <si>
    <t>CO</t>
  </si>
  <si>
    <t>21MBA212</t>
  </si>
  <si>
    <t>AB</t>
  </si>
  <si>
    <t xml:space="preserve">Marketing Management  </t>
  </si>
  <si>
    <t>Dr. Anupama K Malagi , Prof. Rashmi Shetty &amp; Prof. Rajkumar</t>
  </si>
  <si>
    <t>Sub. Code:</t>
  </si>
  <si>
    <t xml:space="preserve">Sec: </t>
  </si>
  <si>
    <t>ABC</t>
  </si>
  <si>
    <t>Semester 1</t>
  </si>
  <si>
    <t>Batch 2021-23</t>
  </si>
  <si>
    <t>Business Communication</t>
  </si>
  <si>
    <t>Prof. Rashmi Shetty, Prof. Uma Sharma &amp; Prof. Sowmya DS</t>
  </si>
  <si>
    <t>21MBA211</t>
  </si>
  <si>
    <t xml:space="preserve">Dr. Santhosh M,  Dr. Jahnavi M &amp; Dr. Suresh N   </t>
  </si>
  <si>
    <t xml:space="preserve">Application of Business Statistics  </t>
  </si>
  <si>
    <t>21MBA213</t>
  </si>
  <si>
    <t>Managerial Accounting</t>
  </si>
  <si>
    <t>21MBA311</t>
  </si>
  <si>
    <t xml:space="preserve">Prof. Rajkumar, Prof. Pooja T &amp; Prof. Somashekar V </t>
  </si>
  <si>
    <t>Dr.Noor Firdoos Jahan, Dr. Padmalini Singh &amp; Prof. Uma Sharma</t>
  </si>
  <si>
    <t xml:space="preserve">Business Research Methods  </t>
  </si>
  <si>
    <t>21MBA214</t>
  </si>
  <si>
    <t>Organisational Behaviour</t>
  </si>
  <si>
    <t>Prof. Anitha BM D' Silva &amp; Prof. Sowmya DS</t>
  </si>
  <si>
    <t>Subject Code</t>
  </si>
  <si>
    <t>Micro Economics</t>
  </si>
  <si>
    <t>Principles of Management &amp; Team Building</t>
  </si>
  <si>
    <t xml:space="preserve">Mid Term Exam </t>
  </si>
  <si>
    <t>Dr. Anupama K Malagi, Dr. Santhosh M,  &amp; Dr. Padmalini Singh</t>
  </si>
  <si>
    <t>21MBA811</t>
  </si>
  <si>
    <t>French</t>
  </si>
  <si>
    <t>Prof. Gohila (Adjunt Faculty)</t>
  </si>
  <si>
    <t>21MBA812</t>
  </si>
  <si>
    <t>NE</t>
  </si>
  <si>
    <t xml:space="preserve">Soft Skills    </t>
  </si>
  <si>
    <t>Prof. Payal Jindal</t>
  </si>
  <si>
    <t>21MBA712</t>
  </si>
  <si>
    <t>21MBA611</t>
  </si>
  <si>
    <t>Final CO-PO Attainment -Batch-2021-23  1st Semester</t>
  </si>
  <si>
    <t>CO -PO Attainment Level 2021-23 Batch 1st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</si>
</sst>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ahoma"/>
      <family val="2"/>
    </font>
    <font>
      <sz val="2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Bookman Old Style"/>
      <family val="1"/>
    </font>
    <font>
      <b/>
      <sz val="14"/>
      <name val="Times New Roman"/>
      <family val="1"/>
    </font>
    <font>
      <b/>
      <sz val="22"/>
      <color theme="1"/>
      <name val="Times New Roman"/>
      <family val="1"/>
    </font>
    <font>
      <sz val="11"/>
      <color rgb="FF000000"/>
      <name val="Bookman Old Style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0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0" fillId="3" borderId="0" xfId="0" applyFill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0" xfId="0" applyFont="1" applyFill="1" applyAlignment="1"/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/>
    <xf numFmtId="0" fontId="4" fillId="12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" fontId="15" fillId="10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1" fontId="15" fillId="13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1" fontId="15" fillId="1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1" fontId="18" fillId="11" borderId="1" xfId="0" applyNumberFormat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/>
    </xf>
    <xf numFmtId="1" fontId="18" fillId="1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4" fillId="12" borderId="0" xfId="0" applyFont="1" applyFill="1" applyAlignment="1">
      <alignment wrapText="1"/>
    </xf>
    <xf numFmtId="0" fontId="4" fillId="12" borderId="10" xfId="0" applyFont="1" applyFill="1" applyBorder="1" applyAlignment="1"/>
    <xf numFmtId="0" fontId="9" fillId="0" borderId="1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Protection="1"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>
      <alignment horizontal="center" vertical="center"/>
    </xf>
    <xf numFmtId="0" fontId="8" fillId="12" borderId="0" xfId="0" applyFont="1" applyFill="1" applyAlignment="1"/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4" fillId="12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1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23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left" vertical="center" wrapText="1"/>
    </xf>
    <xf numFmtId="1" fontId="18" fillId="1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1" fontId="15" fillId="16" borderId="1" xfId="0" applyNumberFormat="1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11</xdr:row>
      <xdr:rowOff>145676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71438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45243</xdr:rowOff>
    </xdr:to>
    <xdr:pic>
      <xdr:nvPicPr>
        <xdr:cNvPr id="4" name="Picture 3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9844" y="71438"/>
          <a:ext cx="1104900" cy="58102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10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13</xdr:row>
      <xdr:rowOff>69476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2114550"/>
          <a:ext cx="0" cy="83147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222" y="2114550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504825</xdr:colOff>
      <xdr:row>0</xdr:row>
      <xdr:rowOff>125123</xdr:rowOff>
    </xdr:from>
    <xdr:to>
      <xdr:col>0</xdr:col>
      <xdr:colOff>1258167</xdr:colOff>
      <xdr:row>3</xdr:row>
      <xdr:rowOff>185737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5123"/>
          <a:ext cx="753342" cy="632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277308</xdr:colOff>
      <xdr:row>0</xdr:row>
      <xdr:rowOff>66675</xdr:rowOff>
    </xdr:from>
    <xdr:to>
      <xdr:col>6</xdr:col>
      <xdr:colOff>1382208</xdr:colOff>
      <xdr:row>4</xdr:row>
      <xdr:rowOff>113216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0033" y="66675"/>
          <a:ext cx="1104900" cy="808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285749</xdr:colOff>
      <xdr:row>0</xdr:row>
      <xdr:rowOff>119063</xdr:rowOff>
    </xdr:from>
    <xdr:to>
      <xdr:col>12</xdr:col>
      <xdr:colOff>200024</xdr:colOff>
      <xdr:row>3</xdr:row>
      <xdr:rowOff>59532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343" y="119063"/>
          <a:ext cx="890587" cy="654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845342</xdr:colOff>
      <xdr:row>0</xdr:row>
      <xdr:rowOff>0</xdr:rowOff>
    </xdr:from>
    <xdr:to>
      <xdr:col>5</xdr:col>
      <xdr:colOff>381000</xdr:colOff>
      <xdr:row>3</xdr:row>
      <xdr:rowOff>11906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9936" y="0"/>
          <a:ext cx="833439" cy="726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4</xdr:row>
      <xdr:rowOff>35019</xdr:rowOff>
    </xdr:from>
    <xdr:to>
      <xdr:col>1</xdr:col>
      <xdr:colOff>41322</xdr:colOff>
      <xdr:row>5</xdr:row>
      <xdr:rowOff>299757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41322</xdr:colOff>
      <xdr:row>4</xdr:row>
      <xdr:rowOff>35019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9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1654969</xdr:colOff>
      <xdr:row>0</xdr:row>
      <xdr:rowOff>59532</xdr:rowOff>
    </xdr:from>
    <xdr:to>
      <xdr:col>1</xdr:col>
      <xdr:colOff>497681</xdr:colOff>
      <xdr:row>2</xdr:row>
      <xdr:rowOff>109538</xdr:rowOff>
    </xdr:to>
    <xdr:pic>
      <xdr:nvPicPr>
        <xdr:cNvPr id="7" name="Picture 6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83343</xdr:rowOff>
    </xdr:to>
    <xdr:pic>
      <xdr:nvPicPr>
        <xdr:cNvPr id="8" name="Picture 7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1</xdr:row>
      <xdr:rowOff>276645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119063</xdr:rowOff>
    </xdr:to>
    <xdr:pic>
      <xdr:nvPicPr>
        <xdr:cNvPr id="10" name="Picture 9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92868</xdr:rowOff>
    </xdr:to>
    <xdr:pic>
      <xdr:nvPicPr>
        <xdr:cNvPr id="11" name="Picture 10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41322</xdr:colOff>
      <xdr:row>0</xdr:row>
      <xdr:rowOff>0</xdr:rowOff>
    </xdr:from>
    <xdr:to>
      <xdr:col>2</xdr:col>
      <xdr:colOff>41322</xdr:colOff>
      <xdr:row>2</xdr:row>
      <xdr:rowOff>38520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204788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178593</xdr:rowOff>
    </xdr:to>
    <xdr:pic>
      <xdr:nvPicPr>
        <xdr:cNvPr id="6" name="Picture 5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688181</xdr:colOff>
      <xdr:row>2</xdr:row>
      <xdr:rowOff>33337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215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7142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0</xdr:rowOff>
    </xdr:from>
    <xdr:to>
      <xdr:col>0</xdr:col>
      <xdr:colOff>672353</xdr:colOff>
      <xdr:row>2</xdr:row>
      <xdr:rowOff>38520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650081</xdr:colOff>
      <xdr:row>2</xdr:row>
      <xdr:rowOff>204787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94" y="59532"/>
          <a:ext cx="690562" cy="62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750094</xdr:colOff>
      <xdr:row>0</xdr:row>
      <xdr:rowOff>71438</xdr:rowOff>
    </xdr:from>
    <xdr:to>
      <xdr:col>12</xdr:col>
      <xdr:colOff>807244</xdr:colOff>
      <xdr:row>2</xdr:row>
      <xdr:rowOff>178592</xdr:rowOff>
    </xdr:to>
    <xdr:pic>
      <xdr:nvPicPr>
        <xdr:cNvPr id="5" name="Picture 4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8319" y="71438"/>
          <a:ext cx="1104900" cy="583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12</xdr:row>
      <xdr:rowOff>50426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2114550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1498022</xdr:colOff>
      <xdr:row>0</xdr:row>
      <xdr:rowOff>129886</xdr:rowOff>
    </xdr:from>
    <xdr:to>
      <xdr:col>1</xdr:col>
      <xdr:colOff>554182</xdr:colOff>
      <xdr:row>2</xdr:row>
      <xdr:rowOff>155864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022" y="129886"/>
          <a:ext cx="753342" cy="632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750094</xdr:colOff>
      <xdr:row>0</xdr:row>
      <xdr:rowOff>71438</xdr:rowOff>
    </xdr:from>
    <xdr:to>
      <xdr:col>8</xdr:col>
      <xdr:colOff>807244</xdr:colOff>
      <xdr:row>3</xdr:row>
      <xdr:rowOff>83343</xdr:rowOff>
    </xdr:to>
    <xdr:pic>
      <xdr:nvPicPr>
        <xdr:cNvPr id="4" name="Picture 3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794" y="71438"/>
          <a:ext cx="1104900" cy="5834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97" y="2114550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41322</xdr:colOff>
      <xdr:row>9</xdr:row>
      <xdr:rowOff>0</xdr:rowOff>
    </xdr:from>
    <xdr:to>
      <xdr:col>1</xdr:col>
      <xdr:colOff>41322</xdr:colOff>
      <xdr:row>12</xdr:row>
      <xdr:rowOff>155201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72" y="2114550"/>
          <a:ext cx="0" cy="726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1514475</xdr:colOff>
      <xdr:row>0</xdr:row>
      <xdr:rowOff>114299</xdr:rowOff>
    </xdr:from>
    <xdr:to>
      <xdr:col>1</xdr:col>
      <xdr:colOff>506557</xdr:colOff>
      <xdr:row>3</xdr:row>
      <xdr:rowOff>89188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14299"/>
          <a:ext cx="687532" cy="7749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750094</xdr:colOff>
      <xdr:row>0</xdr:row>
      <xdr:rowOff>71438</xdr:rowOff>
    </xdr:from>
    <xdr:to>
      <xdr:col>6</xdr:col>
      <xdr:colOff>807244</xdr:colOff>
      <xdr:row>4</xdr:row>
      <xdr:rowOff>121443</xdr:rowOff>
    </xdr:to>
    <xdr:pic>
      <xdr:nvPicPr>
        <xdr:cNvPr id="4" name="Picture 3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6694" y="71438"/>
          <a:ext cx="1104900" cy="81200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41322</xdr:colOff>
      <xdr:row>9</xdr:row>
      <xdr:rowOff>0</xdr:rowOff>
    </xdr:from>
    <xdr:ext cx="0" cy="621926"/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797" y="2114550"/>
          <a:ext cx="0" cy="621926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504825</xdr:colOff>
      <xdr:row>0</xdr:row>
      <xdr:rowOff>125123</xdr:rowOff>
    </xdr:from>
    <xdr:to>
      <xdr:col>0</xdr:col>
      <xdr:colOff>1258167</xdr:colOff>
      <xdr:row>2</xdr:row>
      <xdr:rowOff>147637</xdr:rowOff>
    </xdr:to>
    <xdr:pic>
      <xdr:nvPicPr>
        <xdr:cNvPr id="6" name="Picture 5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5123"/>
          <a:ext cx="753342" cy="632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277308</xdr:colOff>
      <xdr:row>0</xdr:row>
      <xdr:rowOff>66675</xdr:rowOff>
    </xdr:from>
    <xdr:to>
      <xdr:col>6</xdr:col>
      <xdr:colOff>1382208</xdr:colOff>
      <xdr:row>3</xdr:row>
      <xdr:rowOff>75116</xdr:rowOff>
    </xdr:to>
    <xdr:pic>
      <xdr:nvPicPr>
        <xdr:cNvPr id="7" name="Picture 6" descr="C:\Users\RVIM\Desktop\A+ NAAC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0033" y="66675"/>
          <a:ext cx="1104900" cy="808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L12" sqref="L12:M14"/>
    </sheetView>
  </sheetViews>
  <sheetFormatPr defaultRowHeight="15" x14ac:dyDescent="0.25"/>
  <cols>
    <col min="1" max="1" width="25.42578125" style="1" customWidth="1"/>
    <col min="2" max="2" width="37.28515625" style="1" customWidth="1"/>
    <col min="3" max="11" width="8.7109375" style="2" customWidth="1"/>
    <col min="12" max="12" width="15.7109375" style="50" bestFit="1" customWidth="1"/>
    <col min="13" max="13" width="24.42578125" style="2" bestFit="1" customWidth="1"/>
    <col min="14" max="16384" width="9.140625" style="36"/>
  </cols>
  <sheetData>
    <row r="1" spans="1:13" ht="33" customHeight="1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 customHeight="1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" customHeight="1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8.5" customHeight="1" x14ac:dyDescent="0.3">
      <c r="A5" s="149" t="s">
        <v>429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5" customHeight="1" x14ac:dyDescent="0.3">
      <c r="A6" s="145" t="s">
        <v>51</v>
      </c>
      <c r="B6" s="145"/>
      <c r="C6" s="114"/>
      <c r="D6" s="114"/>
      <c r="E6" s="114"/>
      <c r="F6" s="114"/>
      <c r="G6" s="114"/>
      <c r="H6" s="114"/>
      <c r="I6" s="145" t="s">
        <v>431</v>
      </c>
      <c r="J6" s="145"/>
      <c r="K6" s="145"/>
      <c r="L6" s="114" t="s">
        <v>421</v>
      </c>
      <c r="M6" s="114"/>
    </row>
    <row r="7" spans="1:13" ht="15" customHeight="1" x14ac:dyDescent="0.3">
      <c r="A7" s="145" t="s">
        <v>425</v>
      </c>
      <c r="B7" s="145"/>
      <c r="C7" s="145"/>
      <c r="D7" s="145"/>
      <c r="E7" s="114"/>
      <c r="F7" s="114"/>
      <c r="G7" s="114"/>
      <c r="H7" s="114"/>
      <c r="I7" s="114"/>
      <c r="J7" s="114" t="s">
        <v>432</v>
      </c>
      <c r="K7" s="114"/>
      <c r="L7" s="114" t="s">
        <v>433</v>
      </c>
      <c r="M7" s="114"/>
    </row>
    <row r="8" spans="1:13" ht="15" customHeight="1" x14ac:dyDescent="0.3">
      <c r="A8" s="114"/>
      <c r="B8" s="114"/>
      <c r="C8" s="114"/>
      <c r="D8" s="145" t="s">
        <v>434</v>
      </c>
      <c r="E8" s="145"/>
      <c r="F8" s="145"/>
      <c r="G8" s="145"/>
      <c r="H8" s="145"/>
      <c r="I8" s="145"/>
      <c r="J8" s="114"/>
      <c r="K8" s="114"/>
      <c r="L8" s="114"/>
      <c r="M8" s="114"/>
    </row>
    <row r="9" spans="1:13" ht="15" customHeight="1" x14ac:dyDescent="0.3">
      <c r="A9" s="114"/>
      <c r="B9" s="114"/>
      <c r="C9" s="114"/>
      <c r="D9" s="145" t="s">
        <v>435</v>
      </c>
      <c r="E9" s="145"/>
      <c r="F9" s="145"/>
      <c r="G9" s="145"/>
      <c r="H9" s="145"/>
      <c r="I9" s="145"/>
      <c r="J9" s="114"/>
      <c r="K9" s="114"/>
      <c r="L9" s="114"/>
      <c r="M9" s="114"/>
    </row>
    <row r="10" spans="1:13" ht="18.75" x14ac:dyDescent="0.3">
      <c r="A10" s="53"/>
      <c r="B10" s="53"/>
      <c r="C10" s="146"/>
      <c r="D10" s="146"/>
      <c r="E10" s="146"/>
      <c r="F10" s="146"/>
      <c r="G10" s="146"/>
      <c r="H10" s="146"/>
      <c r="I10" s="146"/>
      <c r="J10" s="146"/>
      <c r="K10" s="146"/>
      <c r="L10" s="51"/>
      <c r="M10" s="52"/>
    </row>
    <row r="11" spans="1:13" ht="18.75" x14ac:dyDescent="0.3">
      <c r="A11" s="133"/>
      <c r="B11" s="134"/>
      <c r="C11" s="143" t="s">
        <v>36</v>
      </c>
      <c r="D11" s="144"/>
      <c r="E11" s="144"/>
      <c r="F11" s="144"/>
      <c r="G11" s="144"/>
      <c r="H11" s="144" t="s">
        <v>37</v>
      </c>
      <c r="I11" s="144"/>
      <c r="J11" s="144"/>
      <c r="K11" s="102" t="s">
        <v>38</v>
      </c>
      <c r="L11" s="51"/>
      <c r="M11" s="52"/>
    </row>
    <row r="12" spans="1:13" s="13" customFormat="1" ht="15.75" x14ac:dyDescent="0.25">
      <c r="A12" s="135" t="s">
        <v>20</v>
      </c>
      <c r="B12" s="136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453</v>
      </c>
    </row>
    <row r="13" spans="1:13" s="13" customFormat="1" ht="15.75" x14ac:dyDescent="0.25">
      <c r="A13" s="137" t="s">
        <v>21</v>
      </c>
      <c r="B13" s="138"/>
      <c r="C13" s="18" t="s">
        <v>0</v>
      </c>
      <c r="D13" s="18" t="s">
        <v>1</v>
      </c>
      <c r="E13" s="18" t="s">
        <v>2</v>
      </c>
      <c r="F13" s="18" t="s">
        <v>0</v>
      </c>
      <c r="G13" s="18" t="s">
        <v>2</v>
      </c>
      <c r="H13" s="18" t="s">
        <v>0</v>
      </c>
      <c r="I13" s="18" t="s">
        <v>1</v>
      </c>
      <c r="J13" s="18" t="s">
        <v>2</v>
      </c>
      <c r="K13" s="18" t="s">
        <v>0</v>
      </c>
      <c r="L13" s="47" t="s">
        <v>19</v>
      </c>
      <c r="M13" s="47" t="s">
        <v>19</v>
      </c>
    </row>
    <row r="14" spans="1:13" s="13" customFormat="1" ht="15.75" x14ac:dyDescent="0.25">
      <c r="A14" s="135" t="s">
        <v>22</v>
      </c>
      <c r="B14" s="136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48">
        <f>L14*0.357142</f>
        <v>17.857099999999999</v>
      </c>
      <c r="M15" s="28"/>
    </row>
    <row r="16" spans="1:13" s="13" customFormat="1" x14ac:dyDescent="0.25">
      <c r="A16" s="103" t="s">
        <v>60</v>
      </c>
      <c r="B16" s="104" t="s">
        <v>61</v>
      </c>
      <c r="C16" s="105"/>
      <c r="D16" s="105">
        <v>4</v>
      </c>
      <c r="E16" s="105"/>
      <c r="F16" s="105">
        <v>5</v>
      </c>
      <c r="G16" s="105">
        <v>4</v>
      </c>
      <c r="H16" s="105">
        <v>8</v>
      </c>
      <c r="I16" s="105">
        <v>8</v>
      </c>
      <c r="J16" s="105"/>
      <c r="K16" s="105">
        <v>7</v>
      </c>
      <c r="L16" s="107">
        <v>41</v>
      </c>
      <c r="M16" s="22">
        <f>SUM(C16:K16)</f>
        <v>36</v>
      </c>
    </row>
    <row r="17" spans="1:13" s="13" customFormat="1" x14ac:dyDescent="0.25">
      <c r="A17" s="103" t="s">
        <v>62</v>
      </c>
      <c r="B17" s="104" t="s">
        <v>63</v>
      </c>
      <c r="C17" s="105"/>
      <c r="D17" s="105">
        <v>3</v>
      </c>
      <c r="E17" s="105">
        <v>3.5</v>
      </c>
      <c r="F17" s="105"/>
      <c r="G17" s="105">
        <v>4.5</v>
      </c>
      <c r="H17" s="105">
        <v>8.5</v>
      </c>
      <c r="I17" s="105">
        <v>9</v>
      </c>
      <c r="J17" s="105"/>
      <c r="K17" s="105">
        <v>9</v>
      </c>
      <c r="L17" s="107">
        <v>31</v>
      </c>
      <c r="M17" s="22">
        <f t="shared" ref="M17:M80" si="1">SUM(C17:K17)</f>
        <v>37.5</v>
      </c>
    </row>
    <row r="18" spans="1:13" s="13" customFormat="1" x14ac:dyDescent="0.25">
      <c r="A18" s="103" t="s">
        <v>64</v>
      </c>
      <c r="B18" s="104" t="s">
        <v>65</v>
      </c>
      <c r="C18" s="105"/>
      <c r="D18" s="105">
        <v>5</v>
      </c>
      <c r="E18" s="105"/>
      <c r="F18" s="105">
        <v>5</v>
      </c>
      <c r="G18" s="105">
        <v>5</v>
      </c>
      <c r="H18" s="105">
        <v>8</v>
      </c>
      <c r="I18" s="105">
        <v>8</v>
      </c>
      <c r="J18" s="105"/>
      <c r="K18" s="105">
        <v>10</v>
      </c>
      <c r="L18" s="107">
        <v>33</v>
      </c>
      <c r="M18" s="22">
        <f t="shared" si="1"/>
        <v>41</v>
      </c>
    </row>
    <row r="19" spans="1:13" s="13" customFormat="1" x14ac:dyDescent="0.25">
      <c r="A19" s="103" t="s">
        <v>66</v>
      </c>
      <c r="B19" s="104" t="s">
        <v>67</v>
      </c>
      <c r="C19" s="105"/>
      <c r="D19" s="105">
        <v>5</v>
      </c>
      <c r="E19" s="105"/>
      <c r="F19" s="105">
        <v>4.5</v>
      </c>
      <c r="G19" s="105">
        <v>2.5</v>
      </c>
      <c r="H19" s="105">
        <v>9.5</v>
      </c>
      <c r="I19" s="105">
        <v>8.5</v>
      </c>
      <c r="J19" s="105"/>
      <c r="K19" s="105">
        <v>11.5</v>
      </c>
      <c r="L19" s="107">
        <v>26</v>
      </c>
      <c r="M19" s="22">
        <f t="shared" si="1"/>
        <v>41.5</v>
      </c>
    </row>
    <row r="20" spans="1:13" s="13" customFormat="1" x14ac:dyDescent="0.25">
      <c r="A20" s="103" t="s">
        <v>68</v>
      </c>
      <c r="B20" s="104" t="s">
        <v>69</v>
      </c>
      <c r="C20" s="105"/>
      <c r="D20" s="105">
        <v>4</v>
      </c>
      <c r="E20" s="105"/>
      <c r="F20" s="105">
        <v>1</v>
      </c>
      <c r="G20" s="105">
        <v>2</v>
      </c>
      <c r="H20" s="105"/>
      <c r="I20" s="105">
        <v>8</v>
      </c>
      <c r="J20" s="105">
        <v>8</v>
      </c>
      <c r="K20" s="105">
        <v>8</v>
      </c>
      <c r="L20" s="107">
        <v>29</v>
      </c>
      <c r="M20" s="22">
        <f t="shared" si="1"/>
        <v>31</v>
      </c>
    </row>
    <row r="21" spans="1:13" s="13" customFormat="1" x14ac:dyDescent="0.25">
      <c r="A21" s="103" t="s">
        <v>70</v>
      </c>
      <c r="B21" s="104" t="s">
        <v>71</v>
      </c>
      <c r="C21" s="105"/>
      <c r="D21" s="105">
        <v>5</v>
      </c>
      <c r="E21" s="105"/>
      <c r="F21" s="105">
        <v>4</v>
      </c>
      <c r="G21" s="105">
        <v>4</v>
      </c>
      <c r="H21" s="105">
        <v>7</v>
      </c>
      <c r="I21" s="105">
        <v>7</v>
      </c>
      <c r="J21" s="105"/>
      <c r="K21" s="105">
        <v>5</v>
      </c>
      <c r="L21" s="107">
        <v>31</v>
      </c>
      <c r="M21" s="22">
        <f t="shared" si="1"/>
        <v>32</v>
      </c>
    </row>
    <row r="22" spans="1:13" s="13" customFormat="1" x14ac:dyDescent="0.25">
      <c r="A22" s="103" t="s">
        <v>72</v>
      </c>
      <c r="B22" s="104" t="s">
        <v>73</v>
      </c>
      <c r="C22" s="105"/>
      <c r="D22" s="105">
        <v>4</v>
      </c>
      <c r="E22" s="105">
        <v>3</v>
      </c>
      <c r="F22" s="105"/>
      <c r="G22" s="105">
        <v>4</v>
      </c>
      <c r="H22" s="105">
        <v>8</v>
      </c>
      <c r="I22" s="105"/>
      <c r="J22" s="105">
        <v>8</v>
      </c>
      <c r="K22" s="105">
        <v>11</v>
      </c>
      <c r="L22" s="107">
        <v>33</v>
      </c>
      <c r="M22" s="22">
        <f t="shared" si="1"/>
        <v>38</v>
      </c>
    </row>
    <row r="23" spans="1:13" s="13" customFormat="1" x14ac:dyDescent="0.25">
      <c r="A23" s="103" t="s">
        <v>74</v>
      </c>
      <c r="B23" s="104" t="s">
        <v>75</v>
      </c>
      <c r="C23" s="105" t="s">
        <v>76</v>
      </c>
      <c r="D23" s="105">
        <v>4</v>
      </c>
      <c r="E23" s="105"/>
      <c r="F23" s="105">
        <v>4</v>
      </c>
      <c r="G23" s="105">
        <v>1</v>
      </c>
      <c r="H23" s="105">
        <v>7</v>
      </c>
      <c r="I23" s="105">
        <v>8</v>
      </c>
      <c r="J23" s="105"/>
      <c r="K23" s="105">
        <v>6</v>
      </c>
      <c r="L23" s="107">
        <v>31</v>
      </c>
      <c r="M23" s="22">
        <f t="shared" si="1"/>
        <v>30</v>
      </c>
    </row>
    <row r="24" spans="1:13" s="13" customFormat="1" x14ac:dyDescent="0.25">
      <c r="A24" s="103" t="s">
        <v>77</v>
      </c>
      <c r="B24" s="104" t="s">
        <v>78</v>
      </c>
      <c r="C24" s="105"/>
      <c r="D24" s="105">
        <v>4</v>
      </c>
      <c r="E24" s="105"/>
      <c r="F24" s="105">
        <v>5</v>
      </c>
      <c r="G24" s="105">
        <v>0.5</v>
      </c>
      <c r="H24" s="105">
        <v>7</v>
      </c>
      <c r="I24" s="105">
        <v>8</v>
      </c>
      <c r="J24" s="105"/>
      <c r="K24" s="105">
        <v>7</v>
      </c>
      <c r="L24" s="107">
        <v>31</v>
      </c>
      <c r="M24" s="22">
        <f t="shared" si="1"/>
        <v>31.5</v>
      </c>
    </row>
    <row r="25" spans="1:13" s="13" customFormat="1" x14ac:dyDescent="0.25">
      <c r="A25" s="103" t="s">
        <v>79</v>
      </c>
      <c r="B25" s="104" t="s">
        <v>80</v>
      </c>
      <c r="C25" s="105"/>
      <c r="D25" s="105">
        <v>4</v>
      </c>
      <c r="E25" s="105"/>
      <c r="F25" s="105">
        <v>5</v>
      </c>
      <c r="G25" s="105">
        <v>4</v>
      </c>
      <c r="H25" s="105">
        <v>8</v>
      </c>
      <c r="I25" s="105">
        <v>8</v>
      </c>
      <c r="J25" s="105"/>
      <c r="K25" s="105">
        <v>9</v>
      </c>
      <c r="L25" s="107">
        <v>17</v>
      </c>
      <c r="M25" s="22">
        <f t="shared" si="1"/>
        <v>38</v>
      </c>
    </row>
    <row r="26" spans="1:13" s="13" customFormat="1" x14ac:dyDescent="0.25">
      <c r="A26" s="103" t="s">
        <v>81</v>
      </c>
      <c r="B26" s="104" t="s">
        <v>82</v>
      </c>
      <c r="C26" s="105"/>
      <c r="D26" s="105">
        <v>4</v>
      </c>
      <c r="E26" s="105">
        <v>3</v>
      </c>
      <c r="F26" s="105"/>
      <c r="G26" s="105">
        <v>5</v>
      </c>
      <c r="H26" s="105">
        <v>7</v>
      </c>
      <c r="I26" s="105">
        <v>8</v>
      </c>
      <c r="J26" s="105"/>
      <c r="K26" s="105">
        <v>9</v>
      </c>
      <c r="L26" s="107">
        <v>29</v>
      </c>
      <c r="M26" s="22">
        <f t="shared" si="1"/>
        <v>36</v>
      </c>
    </row>
    <row r="27" spans="1:13" s="13" customFormat="1" x14ac:dyDescent="0.25">
      <c r="A27" s="103" t="s">
        <v>83</v>
      </c>
      <c r="B27" s="104" t="s">
        <v>84</v>
      </c>
      <c r="C27" s="105"/>
      <c r="D27" s="105">
        <v>1</v>
      </c>
      <c r="E27" s="105">
        <v>1</v>
      </c>
      <c r="F27" s="105"/>
      <c r="G27" s="105"/>
      <c r="H27" s="105">
        <v>8</v>
      </c>
      <c r="I27" s="105">
        <v>7</v>
      </c>
      <c r="J27" s="105"/>
      <c r="K27" s="105">
        <v>10</v>
      </c>
      <c r="L27" s="107">
        <v>34</v>
      </c>
      <c r="M27" s="22">
        <f t="shared" si="1"/>
        <v>27</v>
      </c>
    </row>
    <row r="28" spans="1:13" s="13" customFormat="1" x14ac:dyDescent="0.25">
      <c r="A28" s="103" t="s">
        <v>85</v>
      </c>
      <c r="B28" s="104" t="s">
        <v>86</v>
      </c>
      <c r="C28" s="105"/>
      <c r="D28" s="105">
        <v>3.5</v>
      </c>
      <c r="E28" s="105">
        <v>4</v>
      </c>
      <c r="F28" s="105">
        <v>1.5</v>
      </c>
      <c r="G28" s="105"/>
      <c r="H28" s="105">
        <v>8</v>
      </c>
      <c r="I28" s="105">
        <v>8</v>
      </c>
      <c r="J28" s="105"/>
      <c r="K28" s="105">
        <v>9</v>
      </c>
      <c r="L28" s="107">
        <v>27</v>
      </c>
      <c r="M28" s="22">
        <f t="shared" si="1"/>
        <v>34</v>
      </c>
    </row>
    <row r="29" spans="1:13" s="13" customFormat="1" x14ac:dyDescent="0.25">
      <c r="A29" s="103" t="s">
        <v>87</v>
      </c>
      <c r="B29" s="104" t="s">
        <v>88</v>
      </c>
      <c r="C29" s="105"/>
      <c r="D29" s="105">
        <v>4</v>
      </c>
      <c r="E29" s="105">
        <v>4</v>
      </c>
      <c r="F29" s="105">
        <v>4</v>
      </c>
      <c r="G29" s="105"/>
      <c r="H29" s="105">
        <v>8</v>
      </c>
      <c r="I29" s="105">
        <v>9</v>
      </c>
      <c r="J29" s="105"/>
      <c r="K29" s="105">
        <v>9</v>
      </c>
      <c r="L29" s="107">
        <v>26</v>
      </c>
      <c r="M29" s="22">
        <f t="shared" si="1"/>
        <v>38</v>
      </c>
    </row>
    <row r="30" spans="1:13" s="13" customFormat="1" x14ac:dyDescent="0.25">
      <c r="A30" s="103" t="s">
        <v>89</v>
      </c>
      <c r="B30" s="104" t="s">
        <v>90</v>
      </c>
      <c r="C30" s="105"/>
      <c r="D30" s="105">
        <v>2</v>
      </c>
      <c r="E30" s="105"/>
      <c r="F30" s="105"/>
      <c r="G30" s="105">
        <v>1.5</v>
      </c>
      <c r="H30" s="105">
        <v>8.5</v>
      </c>
      <c r="I30" s="105">
        <v>9</v>
      </c>
      <c r="J30" s="105"/>
      <c r="K30" s="105">
        <v>9</v>
      </c>
      <c r="L30" s="107">
        <v>38</v>
      </c>
      <c r="M30" s="22">
        <f t="shared" si="1"/>
        <v>30</v>
      </c>
    </row>
    <row r="31" spans="1:13" s="13" customFormat="1" x14ac:dyDescent="0.25">
      <c r="A31" s="103" t="s">
        <v>91</v>
      </c>
      <c r="B31" s="104" t="s">
        <v>92</v>
      </c>
      <c r="C31" s="105"/>
      <c r="D31" s="105">
        <v>4</v>
      </c>
      <c r="E31" s="105"/>
      <c r="F31" s="105">
        <v>5</v>
      </c>
      <c r="G31" s="105">
        <v>4</v>
      </c>
      <c r="H31" s="105">
        <v>8</v>
      </c>
      <c r="I31" s="105">
        <v>8</v>
      </c>
      <c r="J31" s="105"/>
      <c r="K31" s="105">
        <v>9</v>
      </c>
      <c r="L31" s="107">
        <v>35</v>
      </c>
      <c r="M31" s="22">
        <f t="shared" si="1"/>
        <v>38</v>
      </c>
    </row>
    <row r="32" spans="1:13" s="13" customFormat="1" x14ac:dyDescent="0.25">
      <c r="A32" s="103" t="s">
        <v>93</v>
      </c>
      <c r="B32" s="104" t="s">
        <v>94</v>
      </c>
      <c r="C32" s="105"/>
      <c r="D32" s="105">
        <v>4</v>
      </c>
      <c r="E32" s="105">
        <v>3</v>
      </c>
      <c r="F32" s="105"/>
      <c r="G32" s="105">
        <v>4</v>
      </c>
      <c r="H32" s="105">
        <v>9</v>
      </c>
      <c r="I32" s="105">
        <v>9</v>
      </c>
      <c r="J32" s="105"/>
      <c r="K32" s="105">
        <v>11</v>
      </c>
      <c r="L32" s="107">
        <v>37</v>
      </c>
      <c r="M32" s="22">
        <f t="shared" si="1"/>
        <v>40</v>
      </c>
    </row>
    <row r="33" spans="1:13" s="13" customFormat="1" x14ac:dyDescent="0.25">
      <c r="A33" s="103" t="s">
        <v>95</v>
      </c>
      <c r="B33" s="104" t="s">
        <v>96</v>
      </c>
      <c r="C33" s="105"/>
      <c r="D33" s="105">
        <v>2</v>
      </c>
      <c r="E33" s="105">
        <v>2.5</v>
      </c>
      <c r="F33" s="105">
        <v>5</v>
      </c>
      <c r="G33" s="105"/>
      <c r="H33" s="105">
        <v>9</v>
      </c>
      <c r="I33" s="105">
        <v>9</v>
      </c>
      <c r="J33" s="105"/>
      <c r="K33" s="105">
        <v>12</v>
      </c>
      <c r="L33" s="107">
        <v>40</v>
      </c>
      <c r="M33" s="22">
        <f t="shared" si="1"/>
        <v>39.5</v>
      </c>
    </row>
    <row r="34" spans="1:13" s="13" customFormat="1" x14ac:dyDescent="0.25">
      <c r="A34" s="103" t="s">
        <v>97</v>
      </c>
      <c r="B34" s="104" t="s">
        <v>98</v>
      </c>
      <c r="C34" s="105"/>
      <c r="D34" s="105">
        <v>4</v>
      </c>
      <c r="E34" s="105"/>
      <c r="F34" s="105"/>
      <c r="G34" s="105">
        <v>4</v>
      </c>
      <c r="H34" s="105">
        <v>8</v>
      </c>
      <c r="I34" s="105">
        <v>7</v>
      </c>
      <c r="J34" s="105"/>
      <c r="K34" s="105">
        <v>3</v>
      </c>
      <c r="L34" s="107">
        <v>34</v>
      </c>
      <c r="M34" s="22">
        <f t="shared" si="1"/>
        <v>26</v>
      </c>
    </row>
    <row r="35" spans="1:13" s="13" customFormat="1" x14ac:dyDescent="0.25">
      <c r="A35" s="103" t="s">
        <v>99</v>
      </c>
      <c r="B35" s="104" t="s">
        <v>100</v>
      </c>
      <c r="C35" s="105"/>
      <c r="D35" s="105">
        <v>5</v>
      </c>
      <c r="E35" s="105"/>
      <c r="F35" s="105">
        <v>3</v>
      </c>
      <c r="G35" s="105">
        <v>4</v>
      </c>
      <c r="H35" s="105"/>
      <c r="I35" s="105">
        <v>9</v>
      </c>
      <c r="J35" s="105">
        <v>8</v>
      </c>
      <c r="K35" s="105">
        <v>11</v>
      </c>
      <c r="L35" s="107">
        <v>33</v>
      </c>
      <c r="M35" s="22">
        <f t="shared" si="1"/>
        <v>40</v>
      </c>
    </row>
    <row r="36" spans="1:13" s="13" customFormat="1" x14ac:dyDescent="0.25">
      <c r="A36" s="103" t="s">
        <v>101</v>
      </c>
      <c r="B36" s="104" t="s">
        <v>102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7">
        <v>34</v>
      </c>
      <c r="M36" s="22">
        <f t="shared" si="1"/>
        <v>0</v>
      </c>
    </row>
    <row r="37" spans="1:13" s="13" customFormat="1" x14ac:dyDescent="0.25">
      <c r="A37" s="103" t="s">
        <v>103</v>
      </c>
      <c r="B37" s="104" t="s">
        <v>104</v>
      </c>
      <c r="C37" s="105"/>
      <c r="D37" s="105">
        <v>4</v>
      </c>
      <c r="E37" s="105"/>
      <c r="F37" s="105">
        <v>3</v>
      </c>
      <c r="G37" s="105">
        <v>3</v>
      </c>
      <c r="H37" s="105">
        <v>8</v>
      </c>
      <c r="I37" s="105">
        <v>8</v>
      </c>
      <c r="J37" s="105"/>
      <c r="K37" s="105"/>
      <c r="L37" s="107">
        <v>36</v>
      </c>
      <c r="M37" s="22">
        <f t="shared" si="1"/>
        <v>26</v>
      </c>
    </row>
    <row r="38" spans="1:13" s="13" customFormat="1" x14ac:dyDescent="0.25">
      <c r="A38" s="103" t="s">
        <v>105</v>
      </c>
      <c r="B38" s="104" t="s">
        <v>106</v>
      </c>
      <c r="C38" s="105"/>
      <c r="D38" s="105"/>
      <c r="E38" s="105">
        <v>2</v>
      </c>
      <c r="F38" s="105"/>
      <c r="G38" s="105">
        <v>4</v>
      </c>
      <c r="H38" s="105">
        <v>7</v>
      </c>
      <c r="I38" s="105">
        <v>8</v>
      </c>
      <c r="J38" s="105"/>
      <c r="K38" s="105">
        <v>6</v>
      </c>
      <c r="L38" s="107">
        <v>30</v>
      </c>
      <c r="M38" s="22">
        <f t="shared" si="1"/>
        <v>27</v>
      </c>
    </row>
    <row r="39" spans="1:13" s="13" customFormat="1" x14ac:dyDescent="0.25">
      <c r="A39" s="103" t="s">
        <v>107</v>
      </c>
      <c r="B39" s="104" t="s">
        <v>108</v>
      </c>
      <c r="C39" s="105"/>
      <c r="D39" s="105">
        <v>4</v>
      </c>
      <c r="E39" s="105"/>
      <c r="F39" s="105">
        <v>4</v>
      </c>
      <c r="G39" s="105">
        <v>4</v>
      </c>
      <c r="H39" s="105">
        <v>9</v>
      </c>
      <c r="I39" s="105">
        <v>9</v>
      </c>
      <c r="J39" s="105"/>
      <c r="K39" s="105">
        <v>10</v>
      </c>
      <c r="L39" s="107">
        <v>39</v>
      </c>
      <c r="M39" s="22">
        <f t="shared" si="1"/>
        <v>40</v>
      </c>
    </row>
    <row r="40" spans="1:13" s="13" customFormat="1" x14ac:dyDescent="0.25">
      <c r="A40" s="103" t="s">
        <v>109</v>
      </c>
      <c r="B40" s="104" t="s">
        <v>110</v>
      </c>
      <c r="C40" s="105"/>
      <c r="D40" s="105">
        <v>4.5</v>
      </c>
      <c r="E40" s="105">
        <v>2</v>
      </c>
      <c r="F40" s="105">
        <v>1</v>
      </c>
      <c r="G40" s="105"/>
      <c r="H40" s="105">
        <v>7</v>
      </c>
      <c r="I40" s="105">
        <v>5</v>
      </c>
      <c r="J40" s="105"/>
      <c r="K40" s="105">
        <v>6</v>
      </c>
      <c r="L40" s="107">
        <v>35</v>
      </c>
      <c r="M40" s="22">
        <f t="shared" si="1"/>
        <v>25.5</v>
      </c>
    </row>
    <row r="41" spans="1:13" s="13" customFormat="1" x14ac:dyDescent="0.25">
      <c r="A41" s="103" t="s">
        <v>111</v>
      </c>
      <c r="B41" s="104" t="s">
        <v>112</v>
      </c>
      <c r="C41" s="105"/>
      <c r="D41" s="105">
        <v>4</v>
      </c>
      <c r="E41" s="105">
        <v>3</v>
      </c>
      <c r="F41" s="105"/>
      <c r="G41" s="105"/>
      <c r="H41" s="105">
        <v>8</v>
      </c>
      <c r="I41" s="105">
        <v>7</v>
      </c>
      <c r="J41" s="105"/>
      <c r="K41" s="105">
        <v>6</v>
      </c>
      <c r="L41" s="107">
        <v>27</v>
      </c>
      <c r="M41" s="22">
        <f t="shared" si="1"/>
        <v>28</v>
      </c>
    </row>
    <row r="42" spans="1:13" s="13" customFormat="1" x14ac:dyDescent="0.25">
      <c r="A42" s="103" t="s">
        <v>113</v>
      </c>
      <c r="B42" s="104" t="s">
        <v>114</v>
      </c>
      <c r="C42" s="105"/>
      <c r="D42" s="105"/>
      <c r="E42" s="105">
        <v>3</v>
      </c>
      <c r="F42" s="105"/>
      <c r="G42" s="105">
        <v>1.5</v>
      </c>
      <c r="H42" s="105">
        <v>9</v>
      </c>
      <c r="I42" s="105">
        <v>9</v>
      </c>
      <c r="J42" s="105"/>
      <c r="K42" s="105">
        <v>7</v>
      </c>
      <c r="L42" s="107">
        <v>37</v>
      </c>
      <c r="M42" s="22">
        <f t="shared" si="1"/>
        <v>29.5</v>
      </c>
    </row>
    <row r="43" spans="1:13" s="13" customFormat="1" x14ac:dyDescent="0.25">
      <c r="A43" s="103" t="s">
        <v>115</v>
      </c>
      <c r="B43" s="104" t="s">
        <v>116</v>
      </c>
      <c r="C43" s="105"/>
      <c r="D43" s="105">
        <v>3</v>
      </c>
      <c r="E43" s="105">
        <v>2</v>
      </c>
      <c r="F43" s="105"/>
      <c r="G43" s="105"/>
      <c r="H43" s="105">
        <v>6</v>
      </c>
      <c r="I43" s="105">
        <v>7</v>
      </c>
      <c r="J43" s="105"/>
      <c r="K43" s="105">
        <v>8</v>
      </c>
      <c r="L43" s="107">
        <v>35</v>
      </c>
      <c r="M43" s="22">
        <f t="shared" si="1"/>
        <v>26</v>
      </c>
    </row>
    <row r="44" spans="1:13" s="13" customFormat="1" x14ac:dyDescent="0.25">
      <c r="A44" s="103" t="s">
        <v>117</v>
      </c>
      <c r="B44" s="104" t="s">
        <v>118</v>
      </c>
      <c r="C44" s="105"/>
      <c r="D44" s="105">
        <v>4</v>
      </c>
      <c r="E44" s="105"/>
      <c r="F44" s="105">
        <v>5</v>
      </c>
      <c r="G44" s="105">
        <v>2</v>
      </c>
      <c r="H44" s="105">
        <v>8</v>
      </c>
      <c r="I44" s="105">
        <v>9</v>
      </c>
      <c r="J44" s="105"/>
      <c r="K44" s="105">
        <v>9</v>
      </c>
      <c r="L44" s="107">
        <v>26</v>
      </c>
      <c r="M44" s="22">
        <f t="shared" si="1"/>
        <v>37</v>
      </c>
    </row>
    <row r="45" spans="1:13" s="13" customFormat="1" x14ac:dyDescent="0.25">
      <c r="A45" s="103" t="s">
        <v>119</v>
      </c>
      <c r="B45" s="104" t="s">
        <v>120</v>
      </c>
      <c r="C45" s="105"/>
      <c r="D45" s="105">
        <v>3</v>
      </c>
      <c r="E45" s="105">
        <v>3</v>
      </c>
      <c r="F45" s="105">
        <v>3</v>
      </c>
      <c r="G45" s="105"/>
      <c r="H45" s="105"/>
      <c r="I45" s="105">
        <v>7</v>
      </c>
      <c r="J45" s="105"/>
      <c r="K45" s="105">
        <v>9</v>
      </c>
      <c r="L45" s="107">
        <v>33</v>
      </c>
      <c r="M45" s="22">
        <f t="shared" si="1"/>
        <v>25</v>
      </c>
    </row>
    <row r="46" spans="1:13" s="13" customFormat="1" x14ac:dyDescent="0.25">
      <c r="A46" s="103" t="s">
        <v>121</v>
      </c>
      <c r="B46" s="104" t="s">
        <v>122</v>
      </c>
      <c r="C46" s="105"/>
      <c r="D46" s="105">
        <v>4</v>
      </c>
      <c r="E46" s="105"/>
      <c r="F46" s="105">
        <v>5</v>
      </c>
      <c r="G46" s="105">
        <v>3</v>
      </c>
      <c r="H46" s="105">
        <v>6</v>
      </c>
      <c r="I46" s="105">
        <v>6</v>
      </c>
      <c r="J46" s="105"/>
      <c r="K46" s="105">
        <v>8</v>
      </c>
      <c r="L46" s="107">
        <v>36</v>
      </c>
      <c r="M46" s="22">
        <f t="shared" si="1"/>
        <v>32</v>
      </c>
    </row>
    <row r="47" spans="1:13" s="13" customFormat="1" x14ac:dyDescent="0.25">
      <c r="A47" s="103" t="s">
        <v>123</v>
      </c>
      <c r="B47" s="104" t="s">
        <v>124</v>
      </c>
      <c r="C47" s="105"/>
      <c r="D47" s="105">
        <v>4</v>
      </c>
      <c r="E47" s="105"/>
      <c r="F47" s="105">
        <v>2</v>
      </c>
      <c r="G47" s="105">
        <v>3</v>
      </c>
      <c r="H47" s="105">
        <v>8</v>
      </c>
      <c r="I47" s="105">
        <v>8</v>
      </c>
      <c r="J47" s="105"/>
      <c r="K47" s="105">
        <v>7</v>
      </c>
      <c r="L47" s="107">
        <v>24</v>
      </c>
      <c r="M47" s="22">
        <f t="shared" si="1"/>
        <v>32</v>
      </c>
    </row>
    <row r="48" spans="1:13" s="13" customFormat="1" x14ac:dyDescent="0.25">
      <c r="A48" s="103" t="s">
        <v>125</v>
      </c>
      <c r="B48" s="104" t="s">
        <v>126</v>
      </c>
      <c r="C48" s="105">
        <v>3</v>
      </c>
      <c r="D48" s="105"/>
      <c r="E48" s="105">
        <v>4</v>
      </c>
      <c r="F48" s="105"/>
      <c r="G48" s="105"/>
      <c r="H48" s="105">
        <v>9</v>
      </c>
      <c r="I48" s="105">
        <v>8</v>
      </c>
      <c r="J48" s="105"/>
      <c r="K48" s="105">
        <v>7</v>
      </c>
      <c r="L48" s="107">
        <v>25</v>
      </c>
      <c r="M48" s="22">
        <f t="shared" si="1"/>
        <v>31</v>
      </c>
    </row>
    <row r="49" spans="1:13" s="13" customFormat="1" x14ac:dyDescent="0.25">
      <c r="A49" s="103" t="s">
        <v>127</v>
      </c>
      <c r="B49" s="104" t="s">
        <v>128</v>
      </c>
      <c r="C49" s="105"/>
      <c r="D49" s="105">
        <v>3.5</v>
      </c>
      <c r="E49" s="105">
        <v>3</v>
      </c>
      <c r="F49" s="105"/>
      <c r="G49" s="105">
        <v>5</v>
      </c>
      <c r="H49" s="105">
        <v>2</v>
      </c>
      <c r="I49" s="105">
        <v>7</v>
      </c>
      <c r="J49" s="105"/>
      <c r="K49" s="105"/>
      <c r="L49" s="107">
        <v>25</v>
      </c>
      <c r="M49" s="22">
        <f t="shared" si="1"/>
        <v>20.5</v>
      </c>
    </row>
    <row r="50" spans="1:13" s="13" customFormat="1" x14ac:dyDescent="0.25">
      <c r="A50" s="103" t="s">
        <v>129</v>
      </c>
      <c r="B50" s="104" t="s">
        <v>130</v>
      </c>
      <c r="C50" s="105"/>
      <c r="D50" s="105">
        <v>3</v>
      </c>
      <c r="E50" s="105">
        <v>4</v>
      </c>
      <c r="F50" s="105">
        <v>5</v>
      </c>
      <c r="G50" s="105"/>
      <c r="H50" s="105">
        <v>8</v>
      </c>
      <c r="I50" s="105">
        <v>8</v>
      </c>
      <c r="J50" s="105"/>
      <c r="K50" s="105">
        <v>10</v>
      </c>
      <c r="L50" s="107">
        <v>25</v>
      </c>
      <c r="M50" s="22">
        <f t="shared" si="1"/>
        <v>38</v>
      </c>
    </row>
    <row r="51" spans="1:13" s="13" customFormat="1" x14ac:dyDescent="0.25">
      <c r="A51" s="103" t="s">
        <v>131</v>
      </c>
      <c r="B51" s="104" t="s">
        <v>132</v>
      </c>
      <c r="C51" s="105"/>
      <c r="D51" s="105">
        <v>4</v>
      </c>
      <c r="E51" s="105"/>
      <c r="F51" s="105">
        <v>5</v>
      </c>
      <c r="G51" s="105">
        <v>4</v>
      </c>
      <c r="H51" s="105">
        <v>7</v>
      </c>
      <c r="I51" s="105">
        <v>8</v>
      </c>
      <c r="J51" s="105"/>
      <c r="K51" s="105">
        <v>12</v>
      </c>
      <c r="L51" s="107">
        <v>27</v>
      </c>
      <c r="M51" s="22">
        <f t="shared" si="1"/>
        <v>40</v>
      </c>
    </row>
    <row r="52" spans="1:13" s="13" customFormat="1" x14ac:dyDescent="0.25">
      <c r="A52" s="103" t="s">
        <v>133</v>
      </c>
      <c r="B52" s="104" t="s">
        <v>134</v>
      </c>
      <c r="C52" s="105"/>
      <c r="D52" s="105">
        <v>3</v>
      </c>
      <c r="E52" s="105">
        <v>2</v>
      </c>
      <c r="F52" s="105"/>
      <c r="G52" s="105">
        <v>2</v>
      </c>
      <c r="H52" s="105">
        <v>5</v>
      </c>
      <c r="I52" s="105">
        <v>6</v>
      </c>
      <c r="J52" s="105"/>
      <c r="K52" s="105">
        <v>11</v>
      </c>
      <c r="L52" s="107">
        <v>22</v>
      </c>
      <c r="M52" s="22">
        <f t="shared" si="1"/>
        <v>29</v>
      </c>
    </row>
    <row r="53" spans="1:13" s="13" customFormat="1" x14ac:dyDescent="0.25">
      <c r="A53" s="103" t="s">
        <v>135</v>
      </c>
      <c r="B53" s="104" t="s">
        <v>136</v>
      </c>
      <c r="C53" s="105"/>
      <c r="D53" s="105">
        <v>4</v>
      </c>
      <c r="E53" s="105">
        <v>2</v>
      </c>
      <c r="F53" s="105">
        <v>0.5</v>
      </c>
      <c r="G53" s="105">
        <v>4.5</v>
      </c>
      <c r="H53" s="105">
        <v>7</v>
      </c>
      <c r="I53" s="105">
        <v>6</v>
      </c>
      <c r="J53" s="105"/>
      <c r="K53" s="105">
        <v>8</v>
      </c>
      <c r="L53" s="107">
        <v>34</v>
      </c>
      <c r="M53" s="22">
        <f t="shared" si="1"/>
        <v>32</v>
      </c>
    </row>
    <row r="54" spans="1:13" s="13" customFormat="1" x14ac:dyDescent="0.25">
      <c r="A54" s="103" t="s">
        <v>137</v>
      </c>
      <c r="B54" s="104" t="s">
        <v>138</v>
      </c>
      <c r="C54" s="105"/>
      <c r="D54" s="105">
        <v>3</v>
      </c>
      <c r="E54" s="105">
        <v>3</v>
      </c>
      <c r="F54" s="105"/>
      <c r="G54" s="105">
        <v>3</v>
      </c>
      <c r="H54" s="105">
        <v>6</v>
      </c>
      <c r="I54" s="105"/>
      <c r="J54" s="105">
        <v>4</v>
      </c>
      <c r="K54" s="105">
        <v>6</v>
      </c>
      <c r="L54" s="107">
        <v>34</v>
      </c>
      <c r="M54" s="22">
        <f t="shared" si="1"/>
        <v>25</v>
      </c>
    </row>
    <row r="55" spans="1:13" s="13" customFormat="1" x14ac:dyDescent="0.25">
      <c r="A55" s="103" t="s">
        <v>139</v>
      </c>
      <c r="B55" s="104" t="s">
        <v>140</v>
      </c>
      <c r="C55" s="105"/>
      <c r="D55" s="105">
        <v>5</v>
      </c>
      <c r="E55" s="105"/>
      <c r="F55" s="105"/>
      <c r="G55" s="105">
        <v>5</v>
      </c>
      <c r="H55" s="105">
        <v>9</v>
      </c>
      <c r="I55" s="105">
        <v>6</v>
      </c>
      <c r="J55" s="105"/>
      <c r="K55" s="105">
        <v>5</v>
      </c>
      <c r="L55" s="107">
        <v>29</v>
      </c>
      <c r="M55" s="22">
        <f t="shared" si="1"/>
        <v>30</v>
      </c>
    </row>
    <row r="56" spans="1:13" s="13" customFormat="1" x14ac:dyDescent="0.25">
      <c r="A56" s="103" t="s">
        <v>141</v>
      </c>
      <c r="B56" s="104" t="s">
        <v>142</v>
      </c>
      <c r="C56" s="105"/>
      <c r="D56" s="105">
        <v>5</v>
      </c>
      <c r="E56" s="105"/>
      <c r="F56" s="105">
        <v>5</v>
      </c>
      <c r="G56" s="105">
        <v>4</v>
      </c>
      <c r="H56" s="105">
        <v>9</v>
      </c>
      <c r="I56" s="105">
        <v>7</v>
      </c>
      <c r="J56" s="105"/>
      <c r="K56" s="105">
        <v>13</v>
      </c>
      <c r="L56" s="107">
        <v>32</v>
      </c>
      <c r="M56" s="22">
        <f t="shared" si="1"/>
        <v>43</v>
      </c>
    </row>
    <row r="57" spans="1:13" s="13" customFormat="1" x14ac:dyDescent="0.25">
      <c r="A57" s="103" t="s">
        <v>143</v>
      </c>
      <c r="B57" s="104" t="s">
        <v>144</v>
      </c>
      <c r="C57" s="105"/>
      <c r="D57" s="105">
        <v>3</v>
      </c>
      <c r="E57" s="105"/>
      <c r="F57" s="105"/>
      <c r="G57" s="105"/>
      <c r="H57" s="105">
        <v>7</v>
      </c>
      <c r="I57" s="105">
        <v>8</v>
      </c>
      <c r="J57" s="105"/>
      <c r="K57" s="105">
        <v>11</v>
      </c>
      <c r="L57" s="107">
        <v>32</v>
      </c>
      <c r="M57" s="22">
        <f t="shared" si="1"/>
        <v>29</v>
      </c>
    </row>
    <row r="58" spans="1:13" s="13" customFormat="1" x14ac:dyDescent="0.25">
      <c r="A58" s="103" t="s">
        <v>145</v>
      </c>
      <c r="B58" s="104" t="s">
        <v>146</v>
      </c>
      <c r="C58" s="105">
        <v>2</v>
      </c>
      <c r="D58" s="105"/>
      <c r="E58" s="105">
        <v>2</v>
      </c>
      <c r="F58" s="105"/>
      <c r="G58" s="105"/>
      <c r="H58" s="105">
        <v>5</v>
      </c>
      <c r="I58" s="105">
        <v>7</v>
      </c>
      <c r="J58" s="105"/>
      <c r="K58" s="105">
        <v>7</v>
      </c>
      <c r="L58" s="107">
        <v>30</v>
      </c>
      <c r="M58" s="22">
        <f t="shared" si="1"/>
        <v>23</v>
      </c>
    </row>
    <row r="59" spans="1:13" s="13" customFormat="1" x14ac:dyDescent="0.25">
      <c r="A59" s="103" t="s">
        <v>147</v>
      </c>
      <c r="B59" s="104" t="s">
        <v>148</v>
      </c>
      <c r="C59" s="105"/>
      <c r="D59" s="105">
        <v>2</v>
      </c>
      <c r="E59" s="105">
        <v>3</v>
      </c>
      <c r="F59" s="105"/>
      <c r="G59" s="105"/>
      <c r="H59" s="105">
        <v>1</v>
      </c>
      <c r="I59" s="105">
        <v>2</v>
      </c>
      <c r="J59" s="105"/>
      <c r="K59" s="105">
        <v>8</v>
      </c>
      <c r="L59" s="107">
        <v>27</v>
      </c>
      <c r="M59" s="22">
        <f t="shared" si="1"/>
        <v>16</v>
      </c>
    </row>
    <row r="60" spans="1:13" s="13" customFormat="1" x14ac:dyDescent="0.25">
      <c r="A60" s="103" t="s">
        <v>149</v>
      </c>
      <c r="B60" s="104" t="s">
        <v>150</v>
      </c>
      <c r="C60" s="105">
        <v>2</v>
      </c>
      <c r="D60" s="105">
        <v>3</v>
      </c>
      <c r="E60" s="105"/>
      <c r="F60" s="105"/>
      <c r="G60" s="105">
        <v>3</v>
      </c>
      <c r="H60" s="105">
        <v>7</v>
      </c>
      <c r="I60" s="105">
        <v>6</v>
      </c>
      <c r="J60" s="105"/>
      <c r="K60" s="105">
        <v>9</v>
      </c>
      <c r="L60" s="107">
        <v>27</v>
      </c>
      <c r="M60" s="22">
        <f t="shared" si="1"/>
        <v>30</v>
      </c>
    </row>
    <row r="61" spans="1:13" s="13" customFormat="1" x14ac:dyDescent="0.25">
      <c r="A61" s="103" t="s">
        <v>151</v>
      </c>
      <c r="B61" s="104" t="s">
        <v>152</v>
      </c>
      <c r="C61" s="105">
        <v>3</v>
      </c>
      <c r="D61" s="105">
        <v>5</v>
      </c>
      <c r="E61" s="105">
        <v>4</v>
      </c>
      <c r="F61" s="105"/>
      <c r="G61" s="105"/>
      <c r="H61" s="105">
        <v>7</v>
      </c>
      <c r="I61" s="105">
        <v>8</v>
      </c>
      <c r="J61" s="105"/>
      <c r="K61" s="105">
        <v>9</v>
      </c>
      <c r="L61" s="107">
        <v>25</v>
      </c>
      <c r="M61" s="22">
        <f t="shared" si="1"/>
        <v>36</v>
      </c>
    </row>
    <row r="62" spans="1:13" s="13" customFormat="1" x14ac:dyDescent="0.25">
      <c r="A62" s="103" t="s">
        <v>153</v>
      </c>
      <c r="B62" s="104" t="s">
        <v>154</v>
      </c>
      <c r="C62" s="106">
        <v>3</v>
      </c>
      <c r="D62" s="106"/>
      <c r="E62" s="106"/>
      <c r="F62" s="106">
        <v>4</v>
      </c>
      <c r="G62" s="106">
        <v>3.5</v>
      </c>
      <c r="H62" s="106">
        <v>7</v>
      </c>
      <c r="I62" s="106">
        <v>8</v>
      </c>
      <c r="J62" s="106"/>
      <c r="K62" s="106">
        <v>8</v>
      </c>
      <c r="L62" s="107">
        <v>28</v>
      </c>
      <c r="M62" s="22">
        <f t="shared" si="1"/>
        <v>33.5</v>
      </c>
    </row>
    <row r="63" spans="1:13" s="13" customFormat="1" x14ac:dyDescent="0.25">
      <c r="A63" s="103" t="s">
        <v>155</v>
      </c>
      <c r="B63" s="104" t="s">
        <v>156</v>
      </c>
      <c r="C63" s="105"/>
      <c r="D63" s="105"/>
      <c r="E63" s="105">
        <v>2</v>
      </c>
      <c r="F63" s="105">
        <v>4</v>
      </c>
      <c r="G63" s="105">
        <v>4.5</v>
      </c>
      <c r="H63" s="105">
        <v>9</v>
      </c>
      <c r="I63" s="105">
        <v>8</v>
      </c>
      <c r="J63" s="105"/>
      <c r="K63" s="105">
        <v>12</v>
      </c>
      <c r="L63" s="107">
        <v>37</v>
      </c>
      <c r="M63" s="22">
        <f t="shared" si="1"/>
        <v>39.5</v>
      </c>
    </row>
    <row r="64" spans="1:13" s="13" customFormat="1" x14ac:dyDescent="0.25">
      <c r="A64" s="103" t="s">
        <v>157</v>
      </c>
      <c r="B64" s="104" t="s">
        <v>158</v>
      </c>
      <c r="C64" s="105"/>
      <c r="D64" s="105">
        <v>4</v>
      </c>
      <c r="E64" s="105">
        <v>3</v>
      </c>
      <c r="F64" s="105"/>
      <c r="G64" s="105">
        <v>4</v>
      </c>
      <c r="H64" s="105">
        <v>7</v>
      </c>
      <c r="I64" s="105"/>
      <c r="J64" s="105">
        <v>1</v>
      </c>
      <c r="K64" s="105">
        <v>7</v>
      </c>
      <c r="L64" s="107">
        <v>38</v>
      </c>
      <c r="M64" s="22">
        <f t="shared" si="1"/>
        <v>26</v>
      </c>
    </row>
    <row r="65" spans="1:13" s="13" customFormat="1" x14ac:dyDescent="0.25">
      <c r="A65" s="103" t="s">
        <v>159</v>
      </c>
      <c r="B65" s="104" t="s">
        <v>160</v>
      </c>
      <c r="C65" s="105"/>
      <c r="D65" s="105">
        <v>5</v>
      </c>
      <c r="E65" s="105"/>
      <c r="F65" s="105">
        <v>4</v>
      </c>
      <c r="G65" s="105">
        <v>4</v>
      </c>
      <c r="H65" s="105">
        <v>8</v>
      </c>
      <c r="I65" s="105">
        <v>7</v>
      </c>
      <c r="J65" s="105"/>
      <c r="K65" s="105">
        <v>8</v>
      </c>
      <c r="L65" s="107">
        <v>37</v>
      </c>
      <c r="M65" s="22">
        <f t="shared" si="1"/>
        <v>36</v>
      </c>
    </row>
    <row r="66" spans="1:13" s="13" customFormat="1" x14ac:dyDescent="0.25">
      <c r="A66" s="103" t="s">
        <v>161</v>
      </c>
      <c r="B66" s="104" t="s">
        <v>162</v>
      </c>
      <c r="C66" s="105"/>
      <c r="D66" s="105">
        <v>4</v>
      </c>
      <c r="E66" s="105">
        <v>5</v>
      </c>
      <c r="F66" s="105"/>
      <c r="G66" s="105"/>
      <c r="H66" s="105">
        <v>7</v>
      </c>
      <c r="I66" s="105">
        <v>7</v>
      </c>
      <c r="J66" s="105"/>
      <c r="K66" s="105">
        <v>3</v>
      </c>
      <c r="L66" s="107">
        <v>37</v>
      </c>
      <c r="M66" s="22">
        <f t="shared" si="1"/>
        <v>26</v>
      </c>
    </row>
    <row r="67" spans="1:13" s="13" customFormat="1" x14ac:dyDescent="0.25">
      <c r="A67" s="103" t="s">
        <v>163</v>
      </c>
      <c r="B67" s="104" t="s">
        <v>164</v>
      </c>
      <c r="C67" s="105"/>
      <c r="D67" s="105">
        <v>4</v>
      </c>
      <c r="E67" s="105">
        <v>3</v>
      </c>
      <c r="F67" s="105">
        <v>4</v>
      </c>
      <c r="G67" s="105"/>
      <c r="H67" s="105">
        <v>8</v>
      </c>
      <c r="I67" s="105">
        <v>8</v>
      </c>
      <c r="J67" s="105"/>
      <c r="K67" s="105">
        <v>4</v>
      </c>
      <c r="L67" s="107">
        <v>18</v>
      </c>
      <c r="M67" s="22">
        <f t="shared" si="1"/>
        <v>31</v>
      </c>
    </row>
    <row r="68" spans="1:13" s="13" customFormat="1" x14ac:dyDescent="0.25">
      <c r="A68" s="103" t="s">
        <v>165</v>
      </c>
      <c r="B68" s="104" t="s">
        <v>166</v>
      </c>
      <c r="C68" s="105"/>
      <c r="D68" s="105">
        <v>4</v>
      </c>
      <c r="E68" s="105">
        <v>4</v>
      </c>
      <c r="F68" s="105"/>
      <c r="G68" s="105">
        <v>4</v>
      </c>
      <c r="H68" s="105">
        <v>8</v>
      </c>
      <c r="I68" s="105">
        <v>8</v>
      </c>
      <c r="J68" s="105"/>
      <c r="K68" s="105">
        <v>12</v>
      </c>
      <c r="L68" s="107">
        <v>31</v>
      </c>
      <c r="M68" s="22">
        <f t="shared" si="1"/>
        <v>40</v>
      </c>
    </row>
    <row r="69" spans="1:13" s="13" customFormat="1" x14ac:dyDescent="0.25">
      <c r="A69" s="103" t="s">
        <v>167</v>
      </c>
      <c r="B69" s="104" t="s">
        <v>168</v>
      </c>
      <c r="C69" s="105"/>
      <c r="D69" s="105">
        <v>4</v>
      </c>
      <c r="E69" s="105"/>
      <c r="F69" s="105">
        <v>3</v>
      </c>
      <c r="G69" s="105">
        <v>1</v>
      </c>
      <c r="H69" s="105">
        <v>8</v>
      </c>
      <c r="I69" s="105">
        <v>8</v>
      </c>
      <c r="J69" s="105"/>
      <c r="K69" s="105">
        <v>8</v>
      </c>
      <c r="L69" s="107">
        <v>20</v>
      </c>
      <c r="M69" s="22">
        <f t="shared" si="1"/>
        <v>32</v>
      </c>
    </row>
    <row r="70" spans="1:13" s="13" customFormat="1" x14ac:dyDescent="0.25">
      <c r="A70" s="103" t="s">
        <v>169</v>
      </c>
      <c r="B70" s="104" t="s">
        <v>170</v>
      </c>
      <c r="C70" s="105"/>
      <c r="D70" s="105">
        <v>5</v>
      </c>
      <c r="E70" s="105"/>
      <c r="F70" s="105">
        <v>4</v>
      </c>
      <c r="G70" s="105">
        <v>5</v>
      </c>
      <c r="H70" s="105">
        <v>9</v>
      </c>
      <c r="I70" s="105">
        <v>9</v>
      </c>
      <c r="J70" s="105"/>
      <c r="K70" s="105">
        <v>8</v>
      </c>
      <c r="L70" s="107">
        <v>32</v>
      </c>
      <c r="M70" s="22">
        <f t="shared" si="1"/>
        <v>40</v>
      </c>
    </row>
    <row r="71" spans="1:13" s="13" customFormat="1" x14ac:dyDescent="0.25">
      <c r="A71" s="103" t="s">
        <v>171</v>
      </c>
      <c r="B71" s="104" t="s">
        <v>172</v>
      </c>
      <c r="C71" s="105"/>
      <c r="D71" s="105"/>
      <c r="E71" s="105">
        <v>3</v>
      </c>
      <c r="F71" s="105">
        <v>4</v>
      </c>
      <c r="G71" s="105">
        <v>3</v>
      </c>
      <c r="H71" s="105">
        <v>4</v>
      </c>
      <c r="I71" s="105">
        <v>9</v>
      </c>
      <c r="J71" s="105"/>
      <c r="K71" s="105">
        <v>10</v>
      </c>
      <c r="L71" s="107">
        <v>23</v>
      </c>
      <c r="M71" s="22">
        <f t="shared" si="1"/>
        <v>33</v>
      </c>
    </row>
    <row r="72" spans="1:13" s="13" customFormat="1" x14ac:dyDescent="0.25">
      <c r="A72" s="103" t="s">
        <v>173</v>
      </c>
      <c r="B72" s="104" t="s">
        <v>174</v>
      </c>
      <c r="C72" s="105"/>
      <c r="D72" s="105">
        <v>4</v>
      </c>
      <c r="E72" s="105">
        <v>3</v>
      </c>
      <c r="F72" s="105"/>
      <c r="G72" s="105">
        <v>4</v>
      </c>
      <c r="H72" s="105">
        <v>9</v>
      </c>
      <c r="I72" s="105">
        <v>9</v>
      </c>
      <c r="J72" s="105"/>
      <c r="K72" s="105">
        <v>8</v>
      </c>
      <c r="L72" s="107">
        <v>29</v>
      </c>
      <c r="M72" s="22">
        <f t="shared" si="1"/>
        <v>37</v>
      </c>
    </row>
    <row r="73" spans="1:13" s="13" customFormat="1" x14ac:dyDescent="0.25">
      <c r="A73" s="103" t="s">
        <v>175</v>
      </c>
      <c r="B73" s="104" t="s">
        <v>176</v>
      </c>
      <c r="C73" s="105"/>
      <c r="D73" s="105"/>
      <c r="E73" s="105"/>
      <c r="F73" s="105">
        <v>3.5</v>
      </c>
      <c r="G73" s="105">
        <v>3.5</v>
      </c>
      <c r="H73" s="105">
        <v>8.5</v>
      </c>
      <c r="I73" s="105">
        <v>8.5</v>
      </c>
      <c r="J73" s="105"/>
      <c r="K73" s="105">
        <v>9.5</v>
      </c>
      <c r="L73" s="107">
        <v>31</v>
      </c>
      <c r="M73" s="22">
        <f t="shared" si="1"/>
        <v>33.5</v>
      </c>
    </row>
    <row r="74" spans="1:13" s="13" customFormat="1" x14ac:dyDescent="0.25">
      <c r="A74" s="103" t="s">
        <v>177</v>
      </c>
      <c r="B74" s="104" t="s">
        <v>178</v>
      </c>
      <c r="C74" s="105">
        <v>2</v>
      </c>
      <c r="D74" s="105"/>
      <c r="E74" s="105"/>
      <c r="F74" s="105">
        <v>4</v>
      </c>
      <c r="G74" s="105">
        <v>3</v>
      </c>
      <c r="H74" s="105">
        <v>8</v>
      </c>
      <c r="I74" s="105">
        <v>7</v>
      </c>
      <c r="J74" s="105"/>
      <c r="K74" s="105">
        <v>8</v>
      </c>
      <c r="L74" s="107">
        <v>29</v>
      </c>
      <c r="M74" s="22">
        <f t="shared" si="1"/>
        <v>32</v>
      </c>
    </row>
    <row r="75" spans="1:13" s="13" customFormat="1" x14ac:dyDescent="0.25">
      <c r="A75" s="103" t="s">
        <v>179</v>
      </c>
      <c r="B75" s="104" t="s">
        <v>180</v>
      </c>
      <c r="C75" s="105"/>
      <c r="D75" s="105">
        <v>5</v>
      </c>
      <c r="E75" s="105"/>
      <c r="F75" s="105">
        <v>3.5</v>
      </c>
      <c r="G75" s="105">
        <v>4.5</v>
      </c>
      <c r="H75" s="105">
        <v>8.5</v>
      </c>
      <c r="I75" s="105">
        <v>8</v>
      </c>
      <c r="J75" s="105"/>
      <c r="K75" s="105"/>
      <c r="L75" s="107">
        <v>25</v>
      </c>
      <c r="M75" s="22">
        <f t="shared" si="1"/>
        <v>29.5</v>
      </c>
    </row>
    <row r="76" spans="1:13" s="13" customFormat="1" x14ac:dyDescent="0.25">
      <c r="A76" s="103" t="s">
        <v>181</v>
      </c>
      <c r="B76" s="104" t="s">
        <v>182</v>
      </c>
      <c r="C76" s="105">
        <f>SUBTOTAL(9,C73:C75)</f>
        <v>2</v>
      </c>
      <c r="D76" s="105">
        <v>4</v>
      </c>
      <c r="E76" s="105"/>
      <c r="F76" s="105">
        <v>4</v>
      </c>
      <c r="G76" s="105">
        <v>5</v>
      </c>
      <c r="H76" s="105">
        <v>6</v>
      </c>
      <c r="I76" s="105">
        <v>8</v>
      </c>
      <c r="J76" s="105"/>
      <c r="K76" s="105">
        <v>10</v>
      </c>
      <c r="L76" s="107">
        <v>28</v>
      </c>
      <c r="M76" s="22">
        <f t="shared" si="1"/>
        <v>39</v>
      </c>
    </row>
    <row r="77" spans="1:13" s="13" customFormat="1" x14ac:dyDescent="0.25">
      <c r="A77" s="103" t="s">
        <v>183</v>
      </c>
      <c r="B77" s="104" t="s">
        <v>184</v>
      </c>
      <c r="C77" s="105"/>
      <c r="D77" s="105">
        <v>4</v>
      </c>
      <c r="E77" s="105"/>
      <c r="F77" s="105">
        <v>5</v>
      </c>
      <c r="G77" s="105">
        <v>4</v>
      </c>
      <c r="H77" s="105">
        <v>9</v>
      </c>
      <c r="I77" s="105">
        <v>9</v>
      </c>
      <c r="J77" s="105"/>
      <c r="K77" s="105">
        <v>9</v>
      </c>
      <c r="L77" s="107">
        <v>26</v>
      </c>
      <c r="M77" s="22">
        <f t="shared" si="1"/>
        <v>40</v>
      </c>
    </row>
    <row r="78" spans="1:13" s="13" customFormat="1" x14ac:dyDescent="0.25">
      <c r="A78" s="103" t="s">
        <v>185</v>
      </c>
      <c r="B78" s="104" t="s">
        <v>186</v>
      </c>
      <c r="C78" s="105"/>
      <c r="D78" s="105">
        <v>4</v>
      </c>
      <c r="E78" s="105"/>
      <c r="F78" s="105">
        <v>5</v>
      </c>
      <c r="G78" s="105">
        <v>4</v>
      </c>
      <c r="H78" s="105">
        <v>8</v>
      </c>
      <c r="I78" s="105">
        <v>8</v>
      </c>
      <c r="J78" s="105"/>
      <c r="K78" s="105">
        <v>6.5</v>
      </c>
      <c r="L78" s="107">
        <v>27</v>
      </c>
      <c r="M78" s="22">
        <f t="shared" si="1"/>
        <v>35.5</v>
      </c>
    </row>
    <row r="79" spans="1:13" s="13" customFormat="1" x14ac:dyDescent="0.25">
      <c r="A79" s="103" t="s">
        <v>187</v>
      </c>
      <c r="B79" s="104" t="s">
        <v>188</v>
      </c>
      <c r="C79" s="105"/>
      <c r="D79" s="105">
        <v>4</v>
      </c>
      <c r="E79" s="105"/>
      <c r="F79" s="105">
        <v>5</v>
      </c>
      <c r="G79" s="105">
        <v>2</v>
      </c>
      <c r="H79" s="105">
        <v>8</v>
      </c>
      <c r="I79" s="105">
        <v>9</v>
      </c>
      <c r="J79" s="105"/>
      <c r="K79" s="105">
        <v>8</v>
      </c>
      <c r="L79" s="107">
        <v>37</v>
      </c>
      <c r="M79" s="22">
        <f t="shared" si="1"/>
        <v>36</v>
      </c>
    </row>
    <row r="80" spans="1:13" s="13" customFormat="1" x14ac:dyDescent="0.25">
      <c r="A80" s="103" t="s">
        <v>189</v>
      </c>
      <c r="B80" s="104" t="s">
        <v>190</v>
      </c>
      <c r="C80" s="105"/>
      <c r="D80" s="105">
        <v>2</v>
      </c>
      <c r="E80" s="105">
        <v>4</v>
      </c>
      <c r="F80" s="105"/>
      <c r="G80" s="105">
        <v>3</v>
      </c>
      <c r="H80" s="105"/>
      <c r="I80" s="105">
        <v>7</v>
      </c>
      <c r="J80" s="105">
        <v>4</v>
      </c>
      <c r="K80" s="105"/>
      <c r="L80" s="107">
        <v>31</v>
      </c>
      <c r="M80" s="22">
        <f t="shared" si="1"/>
        <v>20</v>
      </c>
    </row>
    <row r="81" spans="1:13" s="13" customFormat="1" x14ac:dyDescent="0.25">
      <c r="A81" s="103" t="s">
        <v>191</v>
      </c>
      <c r="B81" s="104" t="s">
        <v>192</v>
      </c>
      <c r="C81" s="105"/>
      <c r="D81" s="105">
        <v>2</v>
      </c>
      <c r="E81" s="105">
        <v>2</v>
      </c>
      <c r="F81" s="105">
        <v>4</v>
      </c>
      <c r="G81" s="105"/>
      <c r="H81" s="105">
        <v>8</v>
      </c>
      <c r="I81" s="105">
        <v>8</v>
      </c>
      <c r="J81" s="105"/>
      <c r="K81" s="105">
        <v>9</v>
      </c>
      <c r="L81" s="107">
        <v>34</v>
      </c>
      <c r="M81" s="22">
        <f t="shared" ref="M81:M144" si="2">SUM(C81:K81)</f>
        <v>33</v>
      </c>
    </row>
    <row r="82" spans="1:13" s="13" customFormat="1" x14ac:dyDescent="0.25">
      <c r="A82" s="103" t="s">
        <v>193</v>
      </c>
      <c r="B82" s="104" t="s">
        <v>194</v>
      </c>
      <c r="C82" s="105">
        <v>2</v>
      </c>
      <c r="D82" s="105">
        <v>3</v>
      </c>
      <c r="E82" s="105">
        <v>3</v>
      </c>
      <c r="F82" s="105"/>
      <c r="G82" s="105"/>
      <c r="H82" s="105">
        <v>3</v>
      </c>
      <c r="I82" s="105">
        <v>8</v>
      </c>
      <c r="J82" s="105"/>
      <c r="K82" s="105">
        <v>8</v>
      </c>
      <c r="L82" s="107">
        <v>26</v>
      </c>
      <c r="M82" s="22">
        <f t="shared" si="2"/>
        <v>27</v>
      </c>
    </row>
    <row r="83" spans="1:13" s="13" customFormat="1" x14ac:dyDescent="0.25">
      <c r="A83" s="103" t="s">
        <v>195</v>
      </c>
      <c r="B83" s="104" t="s">
        <v>196</v>
      </c>
      <c r="C83" s="105"/>
      <c r="D83" s="105">
        <v>5</v>
      </c>
      <c r="E83" s="105">
        <v>3</v>
      </c>
      <c r="F83" s="105"/>
      <c r="G83" s="105">
        <v>3</v>
      </c>
      <c r="H83" s="105"/>
      <c r="I83" s="105">
        <v>8.5</v>
      </c>
      <c r="J83" s="105">
        <v>5</v>
      </c>
      <c r="K83" s="105">
        <v>2.5</v>
      </c>
      <c r="L83" s="107">
        <v>31</v>
      </c>
      <c r="M83" s="22">
        <f t="shared" si="2"/>
        <v>27</v>
      </c>
    </row>
    <row r="84" spans="1:13" s="13" customFormat="1" x14ac:dyDescent="0.25">
      <c r="A84" s="103" t="s">
        <v>197</v>
      </c>
      <c r="B84" s="104" t="s">
        <v>198</v>
      </c>
      <c r="C84" s="105"/>
      <c r="D84" s="105">
        <v>3</v>
      </c>
      <c r="E84" s="105">
        <v>4</v>
      </c>
      <c r="F84" s="105"/>
      <c r="G84" s="105">
        <v>3</v>
      </c>
      <c r="H84" s="105">
        <v>8</v>
      </c>
      <c r="I84" s="105">
        <v>7</v>
      </c>
      <c r="J84" s="105"/>
      <c r="K84" s="105">
        <v>6</v>
      </c>
      <c r="L84" s="107">
        <v>38</v>
      </c>
      <c r="M84" s="22">
        <f t="shared" si="2"/>
        <v>31</v>
      </c>
    </row>
    <row r="85" spans="1:13" s="13" customFormat="1" x14ac:dyDescent="0.25">
      <c r="A85" s="103" t="s">
        <v>199</v>
      </c>
      <c r="B85" s="104" t="s">
        <v>200</v>
      </c>
      <c r="C85" s="105"/>
      <c r="D85" s="105">
        <v>4</v>
      </c>
      <c r="E85" s="105"/>
      <c r="F85" s="105">
        <v>3</v>
      </c>
      <c r="G85" s="105">
        <v>4</v>
      </c>
      <c r="H85" s="105">
        <v>9</v>
      </c>
      <c r="I85" s="105">
        <v>9</v>
      </c>
      <c r="J85" s="105"/>
      <c r="K85" s="105">
        <v>5</v>
      </c>
      <c r="L85" s="107">
        <v>35</v>
      </c>
      <c r="M85" s="22">
        <f t="shared" si="2"/>
        <v>34</v>
      </c>
    </row>
    <row r="86" spans="1:13" s="13" customFormat="1" x14ac:dyDescent="0.25">
      <c r="A86" s="103" t="s">
        <v>201</v>
      </c>
      <c r="B86" s="104" t="s">
        <v>202</v>
      </c>
      <c r="C86" s="105"/>
      <c r="D86" s="105">
        <v>5</v>
      </c>
      <c r="E86" s="105">
        <v>3</v>
      </c>
      <c r="F86" s="105"/>
      <c r="G86" s="105">
        <v>4</v>
      </c>
      <c r="H86" s="105">
        <v>8.5</v>
      </c>
      <c r="I86" s="105">
        <v>7</v>
      </c>
      <c r="J86" s="105"/>
      <c r="K86" s="105">
        <v>5</v>
      </c>
      <c r="L86" s="107">
        <v>32</v>
      </c>
      <c r="M86" s="22">
        <f t="shared" si="2"/>
        <v>32.5</v>
      </c>
    </row>
    <row r="87" spans="1:13" s="13" customFormat="1" x14ac:dyDescent="0.25">
      <c r="A87" s="103" t="s">
        <v>203</v>
      </c>
      <c r="B87" s="104" t="s">
        <v>204</v>
      </c>
      <c r="C87" s="105">
        <v>2</v>
      </c>
      <c r="D87" s="105">
        <v>4.5</v>
      </c>
      <c r="E87" s="105">
        <v>5</v>
      </c>
      <c r="F87" s="105"/>
      <c r="G87" s="105"/>
      <c r="H87" s="105">
        <v>9</v>
      </c>
      <c r="I87" s="105">
        <v>9</v>
      </c>
      <c r="J87" s="105"/>
      <c r="K87" s="105">
        <v>9</v>
      </c>
      <c r="L87" s="107">
        <v>24</v>
      </c>
      <c r="M87" s="22">
        <f t="shared" si="2"/>
        <v>38.5</v>
      </c>
    </row>
    <row r="88" spans="1:13" s="13" customFormat="1" x14ac:dyDescent="0.25">
      <c r="A88" s="103" t="s">
        <v>205</v>
      </c>
      <c r="B88" s="104" t="s">
        <v>206</v>
      </c>
      <c r="C88" s="105"/>
      <c r="D88" s="105">
        <v>3.5</v>
      </c>
      <c r="E88" s="105"/>
      <c r="F88" s="105">
        <v>5</v>
      </c>
      <c r="G88" s="105"/>
      <c r="H88" s="105">
        <v>9</v>
      </c>
      <c r="I88" s="105">
        <v>8</v>
      </c>
      <c r="J88" s="105"/>
      <c r="K88" s="105">
        <v>6</v>
      </c>
      <c r="L88" s="107">
        <v>36</v>
      </c>
      <c r="M88" s="22">
        <f t="shared" si="2"/>
        <v>31.5</v>
      </c>
    </row>
    <row r="89" spans="1:13" s="13" customFormat="1" x14ac:dyDescent="0.25">
      <c r="A89" s="103" t="s">
        <v>207</v>
      </c>
      <c r="B89" s="104" t="s">
        <v>208</v>
      </c>
      <c r="C89" s="105"/>
      <c r="D89" s="105">
        <v>3</v>
      </c>
      <c r="E89" s="105"/>
      <c r="F89" s="105"/>
      <c r="G89" s="105">
        <v>2</v>
      </c>
      <c r="H89" s="105">
        <v>9</v>
      </c>
      <c r="I89" s="105">
        <v>8</v>
      </c>
      <c r="J89" s="105"/>
      <c r="K89" s="105">
        <v>5</v>
      </c>
      <c r="L89" s="107">
        <v>34</v>
      </c>
      <c r="M89" s="22">
        <f t="shared" si="2"/>
        <v>27</v>
      </c>
    </row>
    <row r="90" spans="1:13" s="13" customFormat="1" x14ac:dyDescent="0.25">
      <c r="A90" s="103" t="s">
        <v>209</v>
      </c>
      <c r="B90" s="104" t="s">
        <v>210</v>
      </c>
      <c r="C90" s="105"/>
      <c r="D90" s="105">
        <v>5</v>
      </c>
      <c r="E90" s="105"/>
      <c r="F90" s="105">
        <v>4.5</v>
      </c>
      <c r="G90" s="105">
        <v>5</v>
      </c>
      <c r="H90" s="105">
        <v>7</v>
      </c>
      <c r="I90" s="105">
        <v>8</v>
      </c>
      <c r="J90" s="105"/>
      <c r="K90" s="105">
        <v>5</v>
      </c>
      <c r="L90" s="107">
        <v>30</v>
      </c>
      <c r="M90" s="22">
        <f t="shared" si="2"/>
        <v>34.5</v>
      </c>
    </row>
    <row r="91" spans="1:13" s="13" customFormat="1" x14ac:dyDescent="0.25">
      <c r="A91" s="103" t="s">
        <v>211</v>
      </c>
      <c r="B91" s="104" t="s">
        <v>212</v>
      </c>
      <c r="C91" s="105"/>
      <c r="D91" s="105">
        <v>3</v>
      </c>
      <c r="E91" s="105"/>
      <c r="F91" s="105">
        <v>4</v>
      </c>
      <c r="G91" s="105">
        <v>4</v>
      </c>
      <c r="H91" s="105">
        <v>7</v>
      </c>
      <c r="I91" s="105">
        <v>8</v>
      </c>
      <c r="J91" s="105"/>
      <c r="K91" s="105">
        <v>9</v>
      </c>
      <c r="L91" s="107">
        <v>37</v>
      </c>
      <c r="M91" s="22">
        <f t="shared" si="2"/>
        <v>35</v>
      </c>
    </row>
    <row r="92" spans="1:13" s="13" customFormat="1" x14ac:dyDescent="0.25">
      <c r="A92" s="103" t="s">
        <v>213</v>
      </c>
      <c r="B92" s="104" t="s">
        <v>214</v>
      </c>
      <c r="C92" s="105"/>
      <c r="D92" s="105">
        <v>5</v>
      </c>
      <c r="E92" s="105">
        <v>4</v>
      </c>
      <c r="F92" s="105">
        <v>4</v>
      </c>
      <c r="G92" s="105"/>
      <c r="H92" s="105">
        <v>9</v>
      </c>
      <c r="I92" s="105">
        <v>8</v>
      </c>
      <c r="J92" s="105"/>
      <c r="K92" s="105">
        <v>10</v>
      </c>
      <c r="L92" s="107">
        <v>25</v>
      </c>
      <c r="M92" s="22">
        <f t="shared" si="2"/>
        <v>40</v>
      </c>
    </row>
    <row r="93" spans="1:13" s="13" customFormat="1" x14ac:dyDescent="0.25">
      <c r="A93" s="103" t="s">
        <v>215</v>
      </c>
      <c r="B93" s="104" t="s">
        <v>216</v>
      </c>
      <c r="C93" s="105"/>
      <c r="D93" s="105">
        <v>4</v>
      </c>
      <c r="E93" s="105"/>
      <c r="F93" s="105">
        <v>5</v>
      </c>
      <c r="G93" s="105">
        <v>3</v>
      </c>
      <c r="H93" s="105">
        <v>8</v>
      </c>
      <c r="I93" s="105">
        <v>7</v>
      </c>
      <c r="J93" s="105"/>
      <c r="K93" s="105">
        <v>8</v>
      </c>
      <c r="L93" s="107">
        <v>24</v>
      </c>
      <c r="M93" s="22">
        <f t="shared" si="2"/>
        <v>35</v>
      </c>
    </row>
    <row r="94" spans="1:13" s="13" customFormat="1" x14ac:dyDescent="0.25">
      <c r="A94" s="103" t="s">
        <v>217</v>
      </c>
      <c r="B94" s="104" t="s">
        <v>218</v>
      </c>
      <c r="C94" s="105"/>
      <c r="D94" s="105">
        <v>5</v>
      </c>
      <c r="E94" s="105" t="s">
        <v>76</v>
      </c>
      <c r="F94" s="105">
        <v>5</v>
      </c>
      <c r="G94" s="105">
        <v>3</v>
      </c>
      <c r="H94" s="105">
        <v>9</v>
      </c>
      <c r="I94" s="105">
        <v>8</v>
      </c>
      <c r="J94" s="105"/>
      <c r="K94" s="105">
        <v>12</v>
      </c>
      <c r="L94" s="107">
        <v>36</v>
      </c>
      <c r="M94" s="22">
        <f t="shared" si="2"/>
        <v>42</v>
      </c>
    </row>
    <row r="95" spans="1:13" s="13" customFormat="1" x14ac:dyDescent="0.25">
      <c r="A95" s="103" t="s">
        <v>219</v>
      </c>
      <c r="B95" s="104" t="s">
        <v>220</v>
      </c>
      <c r="C95" s="105">
        <v>4</v>
      </c>
      <c r="D95" s="105">
        <v>4</v>
      </c>
      <c r="E95" s="105"/>
      <c r="F95" s="105"/>
      <c r="G95" s="105">
        <v>5</v>
      </c>
      <c r="H95" s="105">
        <v>8</v>
      </c>
      <c r="I95" s="105">
        <v>9</v>
      </c>
      <c r="J95" s="105"/>
      <c r="K95" s="105">
        <v>3</v>
      </c>
      <c r="L95" s="107">
        <v>38</v>
      </c>
      <c r="M95" s="22">
        <f t="shared" si="2"/>
        <v>33</v>
      </c>
    </row>
    <row r="96" spans="1:13" s="13" customFormat="1" x14ac:dyDescent="0.25">
      <c r="A96" s="103" t="s">
        <v>221</v>
      </c>
      <c r="B96" s="104" t="s">
        <v>222</v>
      </c>
      <c r="C96" s="105"/>
      <c r="D96" s="105">
        <v>5</v>
      </c>
      <c r="E96" s="105"/>
      <c r="F96" s="105">
        <v>5</v>
      </c>
      <c r="G96" s="105">
        <v>5</v>
      </c>
      <c r="H96" s="105">
        <v>9</v>
      </c>
      <c r="I96" s="105">
        <v>9</v>
      </c>
      <c r="J96" s="105"/>
      <c r="K96" s="105">
        <v>10</v>
      </c>
      <c r="L96" s="107">
        <v>34</v>
      </c>
      <c r="M96" s="22">
        <f t="shared" si="2"/>
        <v>43</v>
      </c>
    </row>
    <row r="97" spans="1:13" s="13" customFormat="1" x14ac:dyDescent="0.25">
      <c r="A97" s="103" t="s">
        <v>223</v>
      </c>
      <c r="B97" s="104" t="s">
        <v>224</v>
      </c>
      <c r="C97" s="105"/>
      <c r="D97" s="105">
        <v>4</v>
      </c>
      <c r="E97" s="105"/>
      <c r="F97" s="105">
        <v>4</v>
      </c>
      <c r="G97" s="105">
        <v>4</v>
      </c>
      <c r="H97" s="105"/>
      <c r="I97" s="105">
        <v>8</v>
      </c>
      <c r="J97" s="105">
        <v>8</v>
      </c>
      <c r="K97" s="105">
        <v>10</v>
      </c>
      <c r="L97" s="107">
        <v>29</v>
      </c>
      <c r="M97" s="22">
        <f t="shared" si="2"/>
        <v>38</v>
      </c>
    </row>
    <row r="98" spans="1:13" s="13" customFormat="1" x14ac:dyDescent="0.25">
      <c r="A98" s="103" t="s">
        <v>225</v>
      </c>
      <c r="B98" s="104" t="s">
        <v>226</v>
      </c>
      <c r="C98" s="105"/>
      <c r="D98" s="105">
        <v>4</v>
      </c>
      <c r="E98" s="105"/>
      <c r="F98" s="105">
        <v>5</v>
      </c>
      <c r="G98" s="105">
        <v>5</v>
      </c>
      <c r="H98" s="105">
        <v>8</v>
      </c>
      <c r="I98" s="105">
        <v>8</v>
      </c>
      <c r="J98" s="105"/>
      <c r="K98" s="105">
        <v>11</v>
      </c>
      <c r="L98" s="107">
        <v>35</v>
      </c>
      <c r="M98" s="22">
        <f t="shared" si="2"/>
        <v>41</v>
      </c>
    </row>
    <row r="99" spans="1:13" s="13" customFormat="1" x14ac:dyDescent="0.25">
      <c r="A99" s="103" t="s">
        <v>227</v>
      </c>
      <c r="B99" s="104" t="s">
        <v>228</v>
      </c>
      <c r="C99" s="105"/>
      <c r="D99" s="105">
        <v>4</v>
      </c>
      <c r="E99" s="105"/>
      <c r="F99" s="105">
        <v>5</v>
      </c>
      <c r="G99" s="105">
        <v>2</v>
      </c>
      <c r="H99" s="105">
        <v>8</v>
      </c>
      <c r="I99" s="105">
        <v>8</v>
      </c>
      <c r="J99" s="105"/>
      <c r="K99" s="105">
        <v>8</v>
      </c>
      <c r="L99" s="107">
        <v>35</v>
      </c>
      <c r="M99" s="22">
        <f t="shared" si="2"/>
        <v>35</v>
      </c>
    </row>
    <row r="100" spans="1:13" s="13" customFormat="1" x14ac:dyDescent="0.25">
      <c r="A100" s="103" t="s">
        <v>229</v>
      </c>
      <c r="B100" s="104" t="s">
        <v>230</v>
      </c>
      <c r="C100" s="105"/>
      <c r="D100" s="105">
        <v>4</v>
      </c>
      <c r="E100" s="105"/>
      <c r="F100" s="105">
        <v>5</v>
      </c>
      <c r="G100" s="105">
        <v>5</v>
      </c>
      <c r="H100" s="105">
        <v>9</v>
      </c>
      <c r="I100" s="105">
        <v>9</v>
      </c>
      <c r="J100" s="105"/>
      <c r="K100" s="105">
        <v>8</v>
      </c>
      <c r="L100" s="107">
        <v>39</v>
      </c>
      <c r="M100" s="22">
        <f t="shared" si="2"/>
        <v>40</v>
      </c>
    </row>
    <row r="101" spans="1:13" s="13" customFormat="1" x14ac:dyDescent="0.25">
      <c r="A101" s="103" t="s">
        <v>231</v>
      </c>
      <c r="B101" s="104" t="s">
        <v>232</v>
      </c>
      <c r="C101" s="105"/>
      <c r="D101" s="105">
        <v>4.5</v>
      </c>
      <c r="E101" s="105">
        <v>3</v>
      </c>
      <c r="F101" s="105">
        <v>4</v>
      </c>
      <c r="G101" s="105"/>
      <c r="H101" s="105">
        <v>9</v>
      </c>
      <c r="I101" s="105">
        <v>8</v>
      </c>
      <c r="J101" s="105"/>
      <c r="K101" s="105">
        <v>1</v>
      </c>
      <c r="L101" s="107">
        <v>31</v>
      </c>
      <c r="M101" s="22">
        <f t="shared" si="2"/>
        <v>29.5</v>
      </c>
    </row>
    <row r="102" spans="1:13" s="13" customFormat="1" x14ac:dyDescent="0.25">
      <c r="A102" s="103" t="s">
        <v>233</v>
      </c>
      <c r="B102" s="104" t="s">
        <v>234</v>
      </c>
      <c r="C102" s="105">
        <v>3.5</v>
      </c>
      <c r="D102" s="105"/>
      <c r="E102" s="105"/>
      <c r="F102" s="105">
        <v>4</v>
      </c>
      <c r="G102" s="105">
        <v>4</v>
      </c>
      <c r="H102" s="105">
        <v>8.5</v>
      </c>
      <c r="I102" s="105">
        <v>8</v>
      </c>
      <c r="J102" s="105"/>
      <c r="K102" s="105">
        <v>5</v>
      </c>
      <c r="L102" s="107">
        <v>32</v>
      </c>
      <c r="M102" s="22">
        <f t="shared" si="2"/>
        <v>33</v>
      </c>
    </row>
    <row r="103" spans="1:13" s="13" customFormat="1" x14ac:dyDescent="0.25">
      <c r="A103" s="103" t="s">
        <v>235</v>
      </c>
      <c r="B103" s="104" t="s">
        <v>236</v>
      </c>
      <c r="C103" s="105"/>
      <c r="D103" s="105">
        <v>4</v>
      </c>
      <c r="E103" s="105">
        <v>3</v>
      </c>
      <c r="F103" s="105"/>
      <c r="G103" s="105"/>
      <c r="H103" s="105"/>
      <c r="I103" s="105">
        <v>8</v>
      </c>
      <c r="J103" s="105"/>
      <c r="K103" s="105">
        <v>10</v>
      </c>
      <c r="L103" s="107">
        <v>30</v>
      </c>
      <c r="M103" s="22">
        <f t="shared" si="2"/>
        <v>25</v>
      </c>
    </row>
    <row r="104" spans="1:13" s="13" customFormat="1" x14ac:dyDescent="0.25">
      <c r="A104" s="103" t="s">
        <v>237</v>
      </c>
      <c r="B104" s="104" t="s">
        <v>238</v>
      </c>
      <c r="C104" s="105"/>
      <c r="D104" s="105">
        <v>3</v>
      </c>
      <c r="E104" s="105"/>
      <c r="F104" s="105"/>
      <c r="G104" s="105">
        <v>2</v>
      </c>
      <c r="H104" s="105">
        <v>8</v>
      </c>
      <c r="I104" s="105">
        <v>8</v>
      </c>
      <c r="J104" s="105"/>
      <c r="K104" s="105">
        <v>4</v>
      </c>
      <c r="L104" s="107">
        <v>31</v>
      </c>
      <c r="M104" s="22">
        <f t="shared" si="2"/>
        <v>25</v>
      </c>
    </row>
    <row r="105" spans="1:13" s="13" customFormat="1" x14ac:dyDescent="0.25">
      <c r="A105" s="103" t="s">
        <v>239</v>
      </c>
      <c r="B105" s="104" t="s">
        <v>240</v>
      </c>
      <c r="C105" s="105"/>
      <c r="D105" s="105">
        <v>4</v>
      </c>
      <c r="E105" s="105"/>
      <c r="F105" s="105">
        <v>4</v>
      </c>
      <c r="G105" s="105">
        <v>4</v>
      </c>
      <c r="H105" s="105"/>
      <c r="I105" s="105">
        <v>8</v>
      </c>
      <c r="J105" s="105">
        <v>8</v>
      </c>
      <c r="K105" s="105">
        <v>11</v>
      </c>
      <c r="L105" s="107">
        <v>39</v>
      </c>
      <c r="M105" s="22">
        <f t="shared" si="2"/>
        <v>39</v>
      </c>
    </row>
    <row r="106" spans="1:13" s="13" customFormat="1" x14ac:dyDescent="0.25">
      <c r="A106" s="103" t="s">
        <v>241</v>
      </c>
      <c r="B106" s="104" t="s">
        <v>242</v>
      </c>
      <c r="C106" s="105">
        <v>3</v>
      </c>
      <c r="D106" s="105">
        <v>4</v>
      </c>
      <c r="E106" s="105"/>
      <c r="F106" s="105">
        <v>3</v>
      </c>
      <c r="G106" s="105"/>
      <c r="H106" s="105">
        <v>8</v>
      </c>
      <c r="I106" s="105">
        <v>8</v>
      </c>
      <c r="J106" s="105"/>
      <c r="K106" s="105">
        <v>7</v>
      </c>
      <c r="L106" s="107">
        <v>31</v>
      </c>
      <c r="M106" s="22">
        <f t="shared" si="2"/>
        <v>33</v>
      </c>
    </row>
    <row r="107" spans="1:13" s="13" customFormat="1" x14ac:dyDescent="0.25">
      <c r="A107" s="103" t="s">
        <v>243</v>
      </c>
      <c r="B107" s="104" t="s">
        <v>244</v>
      </c>
      <c r="C107" s="105"/>
      <c r="D107" s="105">
        <v>4</v>
      </c>
      <c r="E107" s="105"/>
      <c r="F107" s="105">
        <v>4</v>
      </c>
      <c r="G107" s="105">
        <v>4</v>
      </c>
      <c r="H107" s="105">
        <v>10</v>
      </c>
      <c r="I107" s="105">
        <v>6</v>
      </c>
      <c r="J107" s="105"/>
      <c r="K107" s="105">
        <v>9</v>
      </c>
      <c r="L107" s="107">
        <v>29</v>
      </c>
      <c r="M107" s="22">
        <f t="shared" si="2"/>
        <v>37</v>
      </c>
    </row>
    <row r="108" spans="1:13" s="13" customFormat="1" x14ac:dyDescent="0.25">
      <c r="A108" s="103" t="s">
        <v>245</v>
      </c>
      <c r="B108" s="104" t="s">
        <v>246</v>
      </c>
      <c r="C108" s="105"/>
      <c r="D108" s="105">
        <v>4</v>
      </c>
      <c r="E108" s="105">
        <v>4</v>
      </c>
      <c r="F108" s="105"/>
      <c r="G108" s="105">
        <v>5</v>
      </c>
      <c r="H108" s="105">
        <v>9</v>
      </c>
      <c r="I108" s="105">
        <v>9</v>
      </c>
      <c r="J108" s="105"/>
      <c r="K108" s="105">
        <v>10</v>
      </c>
      <c r="L108" s="107">
        <v>20</v>
      </c>
      <c r="M108" s="22">
        <f t="shared" si="2"/>
        <v>41</v>
      </c>
    </row>
    <row r="109" spans="1:13" s="13" customFormat="1" x14ac:dyDescent="0.25">
      <c r="A109" s="103" t="s">
        <v>247</v>
      </c>
      <c r="B109" s="104" t="s">
        <v>248</v>
      </c>
      <c r="C109" s="105"/>
      <c r="D109" s="105">
        <v>3</v>
      </c>
      <c r="E109" s="105">
        <v>3</v>
      </c>
      <c r="F109" s="105"/>
      <c r="G109" s="105">
        <v>4</v>
      </c>
      <c r="H109" s="105">
        <v>6</v>
      </c>
      <c r="I109" s="105">
        <v>7</v>
      </c>
      <c r="J109" s="105"/>
      <c r="K109" s="105">
        <v>5</v>
      </c>
      <c r="L109" s="107">
        <v>30</v>
      </c>
      <c r="M109" s="22">
        <f t="shared" si="2"/>
        <v>28</v>
      </c>
    </row>
    <row r="110" spans="1:13" s="13" customFormat="1" x14ac:dyDescent="0.25">
      <c r="A110" s="103" t="s">
        <v>249</v>
      </c>
      <c r="B110" s="104" t="s">
        <v>250</v>
      </c>
      <c r="C110" s="105"/>
      <c r="D110" s="105">
        <v>4</v>
      </c>
      <c r="E110" s="105">
        <v>3</v>
      </c>
      <c r="F110" s="105"/>
      <c r="G110" s="105">
        <v>2</v>
      </c>
      <c r="H110" s="105">
        <v>4</v>
      </c>
      <c r="I110" s="105">
        <v>8</v>
      </c>
      <c r="J110" s="105"/>
      <c r="K110" s="105">
        <v>6</v>
      </c>
      <c r="L110" s="107">
        <v>39</v>
      </c>
      <c r="M110" s="22">
        <f t="shared" si="2"/>
        <v>27</v>
      </c>
    </row>
    <row r="111" spans="1:13" s="13" customFormat="1" x14ac:dyDescent="0.25">
      <c r="A111" s="103" t="s">
        <v>251</v>
      </c>
      <c r="B111" s="104" t="s">
        <v>252</v>
      </c>
      <c r="C111" s="105"/>
      <c r="D111" s="105"/>
      <c r="E111" s="105"/>
      <c r="F111" s="105">
        <v>4</v>
      </c>
      <c r="G111" s="105"/>
      <c r="H111" s="105">
        <v>3.5</v>
      </c>
      <c r="I111" s="105">
        <v>7</v>
      </c>
      <c r="J111" s="105"/>
      <c r="K111" s="105">
        <v>5</v>
      </c>
      <c r="L111" s="107">
        <v>31</v>
      </c>
      <c r="M111" s="22">
        <f t="shared" si="2"/>
        <v>19.5</v>
      </c>
    </row>
    <row r="112" spans="1:13" s="13" customFormat="1" x14ac:dyDescent="0.25">
      <c r="A112" s="103" t="s">
        <v>253</v>
      </c>
      <c r="B112" s="104" t="s">
        <v>254</v>
      </c>
      <c r="C112" s="105"/>
      <c r="D112" s="105">
        <v>5</v>
      </c>
      <c r="E112" s="105"/>
      <c r="F112" s="105">
        <v>4</v>
      </c>
      <c r="G112" s="105">
        <v>4</v>
      </c>
      <c r="H112" s="105">
        <v>7.5</v>
      </c>
      <c r="I112" s="105">
        <v>8</v>
      </c>
      <c r="J112" s="105"/>
      <c r="K112" s="105">
        <v>9</v>
      </c>
      <c r="L112" s="107">
        <v>35</v>
      </c>
      <c r="M112" s="22">
        <f t="shared" si="2"/>
        <v>37.5</v>
      </c>
    </row>
    <row r="113" spans="1:13" s="13" customFormat="1" x14ac:dyDescent="0.25">
      <c r="A113" s="103" t="s">
        <v>255</v>
      </c>
      <c r="B113" s="104" t="s">
        <v>256</v>
      </c>
      <c r="C113" s="105"/>
      <c r="D113" s="105">
        <v>4</v>
      </c>
      <c r="E113" s="105"/>
      <c r="F113" s="105">
        <v>5</v>
      </c>
      <c r="G113" s="105">
        <v>4</v>
      </c>
      <c r="H113" s="105">
        <v>9</v>
      </c>
      <c r="I113" s="105">
        <v>8</v>
      </c>
      <c r="J113" s="105"/>
      <c r="K113" s="105">
        <v>12</v>
      </c>
      <c r="L113" s="107">
        <v>27</v>
      </c>
      <c r="M113" s="22">
        <f t="shared" si="2"/>
        <v>42</v>
      </c>
    </row>
    <row r="114" spans="1:13" s="13" customFormat="1" x14ac:dyDescent="0.25">
      <c r="A114" s="103" t="s">
        <v>257</v>
      </c>
      <c r="B114" s="104" t="s">
        <v>258</v>
      </c>
      <c r="C114" s="105">
        <v>4</v>
      </c>
      <c r="D114" s="105">
        <v>4</v>
      </c>
      <c r="E114" s="105">
        <v>3.5</v>
      </c>
      <c r="F114" s="105"/>
      <c r="G114" s="105"/>
      <c r="H114" s="105"/>
      <c r="I114" s="105">
        <v>9</v>
      </c>
      <c r="J114" s="105">
        <v>6</v>
      </c>
      <c r="K114" s="105">
        <v>8</v>
      </c>
      <c r="L114" s="107">
        <v>30</v>
      </c>
      <c r="M114" s="22">
        <f t="shared" si="2"/>
        <v>34.5</v>
      </c>
    </row>
    <row r="115" spans="1:13" s="13" customFormat="1" x14ac:dyDescent="0.25">
      <c r="A115" s="103" t="s">
        <v>259</v>
      </c>
      <c r="B115" s="104" t="s">
        <v>260</v>
      </c>
      <c r="C115" s="105"/>
      <c r="D115" s="105"/>
      <c r="E115" s="105">
        <v>3</v>
      </c>
      <c r="F115" s="105">
        <v>3</v>
      </c>
      <c r="G115" s="105"/>
      <c r="H115" s="105">
        <v>7</v>
      </c>
      <c r="I115" s="105">
        <v>7</v>
      </c>
      <c r="J115" s="105"/>
      <c r="K115" s="105">
        <v>6</v>
      </c>
      <c r="L115" s="107">
        <v>32</v>
      </c>
      <c r="M115" s="22">
        <f t="shared" si="2"/>
        <v>26</v>
      </c>
    </row>
    <row r="116" spans="1:13" s="13" customFormat="1" x14ac:dyDescent="0.25">
      <c r="A116" s="103" t="s">
        <v>261</v>
      </c>
      <c r="B116" s="104" t="s">
        <v>262</v>
      </c>
      <c r="C116" s="105"/>
      <c r="D116" s="105">
        <v>3</v>
      </c>
      <c r="E116" s="105"/>
      <c r="F116" s="105">
        <v>4</v>
      </c>
      <c r="G116" s="105">
        <v>2</v>
      </c>
      <c r="H116" s="105">
        <v>7</v>
      </c>
      <c r="I116" s="105">
        <v>5</v>
      </c>
      <c r="J116" s="105"/>
      <c r="K116" s="105">
        <v>4</v>
      </c>
      <c r="L116" s="107">
        <v>37</v>
      </c>
      <c r="M116" s="22">
        <f t="shared" si="2"/>
        <v>25</v>
      </c>
    </row>
    <row r="117" spans="1:13" s="13" customFormat="1" x14ac:dyDescent="0.25">
      <c r="A117" s="103" t="s">
        <v>263</v>
      </c>
      <c r="B117" s="104" t="s">
        <v>264</v>
      </c>
      <c r="C117" s="105"/>
      <c r="D117" s="105">
        <v>4</v>
      </c>
      <c r="E117" s="105"/>
      <c r="F117" s="105">
        <v>5</v>
      </c>
      <c r="G117" s="105">
        <v>5</v>
      </c>
      <c r="H117" s="105">
        <v>9</v>
      </c>
      <c r="I117" s="105">
        <v>8</v>
      </c>
      <c r="J117" s="105"/>
      <c r="K117" s="105">
        <v>13</v>
      </c>
      <c r="L117" s="107">
        <v>22</v>
      </c>
      <c r="M117" s="22">
        <f t="shared" si="2"/>
        <v>44</v>
      </c>
    </row>
    <row r="118" spans="1:13" s="13" customFormat="1" x14ac:dyDescent="0.25">
      <c r="A118" s="103" t="s">
        <v>265</v>
      </c>
      <c r="B118" s="104" t="s">
        <v>266</v>
      </c>
      <c r="C118" s="105"/>
      <c r="D118" s="105">
        <v>5</v>
      </c>
      <c r="E118" s="105"/>
      <c r="F118" s="105">
        <v>5</v>
      </c>
      <c r="G118" s="105">
        <v>4</v>
      </c>
      <c r="H118" s="105">
        <v>7</v>
      </c>
      <c r="I118" s="105">
        <v>8</v>
      </c>
      <c r="J118" s="105"/>
      <c r="K118" s="105">
        <v>10</v>
      </c>
      <c r="L118" s="107">
        <v>31</v>
      </c>
      <c r="M118" s="22">
        <f t="shared" si="2"/>
        <v>39</v>
      </c>
    </row>
    <row r="119" spans="1:13" s="13" customFormat="1" x14ac:dyDescent="0.25">
      <c r="A119" s="103" t="s">
        <v>267</v>
      </c>
      <c r="B119" s="104" t="s">
        <v>268</v>
      </c>
      <c r="C119" s="105"/>
      <c r="D119" s="105">
        <v>4</v>
      </c>
      <c r="E119" s="105">
        <v>3</v>
      </c>
      <c r="F119" s="105"/>
      <c r="G119" s="105">
        <v>3</v>
      </c>
      <c r="H119" s="105">
        <v>7</v>
      </c>
      <c r="I119" s="105">
        <v>7</v>
      </c>
      <c r="J119" s="105"/>
      <c r="K119" s="105">
        <v>10</v>
      </c>
      <c r="L119" s="107">
        <v>28</v>
      </c>
      <c r="M119" s="22">
        <f t="shared" si="2"/>
        <v>34</v>
      </c>
    </row>
    <row r="120" spans="1:13" s="13" customFormat="1" x14ac:dyDescent="0.25">
      <c r="A120" s="103" t="s">
        <v>269</v>
      </c>
      <c r="B120" s="104" t="s">
        <v>270</v>
      </c>
      <c r="C120" s="105">
        <v>2</v>
      </c>
      <c r="D120" s="105">
        <v>2</v>
      </c>
      <c r="E120" s="105"/>
      <c r="F120" s="105">
        <v>2</v>
      </c>
      <c r="G120" s="105"/>
      <c r="H120" s="105">
        <v>4</v>
      </c>
      <c r="I120" s="105">
        <v>6</v>
      </c>
      <c r="J120" s="105"/>
      <c r="K120" s="105">
        <v>5</v>
      </c>
      <c r="L120" s="107">
        <v>21</v>
      </c>
      <c r="M120" s="22">
        <f t="shared" si="2"/>
        <v>21</v>
      </c>
    </row>
    <row r="121" spans="1:13" s="13" customFormat="1" x14ac:dyDescent="0.25">
      <c r="A121" s="103" t="s">
        <v>271</v>
      </c>
      <c r="B121" s="104" t="s">
        <v>272</v>
      </c>
      <c r="C121" s="105"/>
      <c r="D121" s="105"/>
      <c r="E121" s="105">
        <v>3</v>
      </c>
      <c r="F121" s="105">
        <v>4</v>
      </c>
      <c r="G121" s="105"/>
      <c r="H121" s="105">
        <v>8</v>
      </c>
      <c r="I121" s="105">
        <v>8</v>
      </c>
      <c r="J121" s="105"/>
      <c r="K121" s="105">
        <v>6</v>
      </c>
      <c r="L121" s="107">
        <v>30</v>
      </c>
      <c r="M121" s="22">
        <f t="shared" si="2"/>
        <v>29</v>
      </c>
    </row>
    <row r="122" spans="1:13" s="13" customFormat="1" x14ac:dyDescent="0.25">
      <c r="A122" s="103" t="s">
        <v>273</v>
      </c>
      <c r="B122" s="104" t="s">
        <v>274</v>
      </c>
      <c r="C122" s="105"/>
      <c r="D122" s="105">
        <v>4</v>
      </c>
      <c r="E122" s="105">
        <v>3</v>
      </c>
      <c r="F122" s="105">
        <v>5</v>
      </c>
      <c r="G122" s="105"/>
      <c r="H122" s="105">
        <v>6</v>
      </c>
      <c r="I122" s="105">
        <v>8</v>
      </c>
      <c r="J122" s="105"/>
      <c r="K122" s="105">
        <v>6</v>
      </c>
      <c r="L122" s="107">
        <v>34</v>
      </c>
      <c r="M122" s="22">
        <f t="shared" si="2"/>
        <v>32</v>
      </c>
    </row>
    <row r="123" spans="1:13" s="13" customFormat="1" x14ac:dyDescent="0.25">
      <c r="A123" s="103" t="s">
        <v>275</v>
      </c>
      <c r="B123" s="104" t="s">
        <v>276</v>
      </c>
      <c r="C123" s="105"/>
      <c r="D123" s="105">
        <v>4</v>
      </c>
      <c r="E123" s="105"/>
      <c r="F123" s="105">
        <v>4</v>
      </c>
      <c r="G123" s="105">
        <v>3</v>
      </c>
      <c r="H123" s="105">
        <v>8</v>
      </c>
      <c r="I123" s="105">
        <v>8</v>
      </c>
      <c r="J123" s="105"/>
      <c r="K123" s="105">
        <v>6</v>
      </c>
      <c r="L123" s="107">
        <v>31</v>
      </c>
      <c r="M123" s="22">
        <f t="shared" si="2"/>
        <v>33</v>
      </c>
    </row>
    <row r="124" spans="1:13" s="13" customFormat="1" x14ac:dyDescent="0.25">
      <c r="A124" s="103" t="s">
        <v>277</v>
      </c>
      <c r="B124" s="104" t="s">
        <v>278</v>
      </c>
      <c r="C124" s="105"/>
      <c r="D124" s="105">
        <v>4</v>
      </c>
      <c r="E124" s="105"/>
      <c r="F124" s="105">
        <v>5</v>
      </c>
      <c r="G124" s="105">
        <v>4</v>
      </c>
      <c r="H124" s="105">
        <v>8.5</v>
      </c>
      <c r="I124" s="105">
        <v>9</v>
      </c>
      <c r="J124" s="105"/>
      <c r="K124" s="105">
        <v>8</v>
      </c>
      <c r="L124" s="107">
        <v>27</v>
      </c>
      <c r="M124" s="22">
        <f t="shared" si="2"/>
        <v>38.5</v>
      </c>
    </row>
    <row r="125" spans="1:13" s="13" customFormat="1" x14ac:dyDescent="0.25">
      <c r="A125" s="103" t="s">
        <v>279</v>
      </c>
      <c r="B125" s="104" t="s">
        <v>280</v>
      </c>
      <c r="C125" s="105"/>
      <c r="D125" s="105">
        <v>4</v>
      </c>
      <c r="E125" s="105"/>
      <c r="F125" s="105">
        <v>4</v>
      </c>
      <c r="G125" s="105">
        <v>4</v>
      </c>
      <c r="H125" s="105">
        <v>8</v>
      </c>
      <c r="I125" s="105"/>
      <c r="J125" s="105">
        <v>8</v>
      </c>
      <c r="K125" s="105">
        <v>10</v>
      </c>
      <c r="L125" s="107">
        <v>23</v>
      </c>
      <c r="M125" s="22">
        <f t="shared" si="2"/>
        <v>38</v>
      </c>
    </row>
    <row r="126" spans="1:13" s="13" customFormat="1" x14ac:dyDescent="0.25">
      <c r="A126" s="103" t="s">
        <v>281</v>
      </c>
      <c r="B126" s="104" t="s">
        <v>282</v>
      </c>
      <c r="C126" s="105">
        <v>4</v>
      </c>
      <c r="D126" s="105"/>
      <c r="E126" s="105">
        <v>4.5</v>
      </c>
      <c r="F126" s="105"/>
      <c r="G126" s="105">
        <v>3.5</v>
      </c>
      <c r="H126" s="105">
        <v>8</v>
      </c>
      <c r="I126" s="105"/>
      <c r="J126" s="105">
        <v>8</v>
      </c>
      <c r="K126" s="105">
        <v>6</v>
      </c>
      <c r="L126" s="107">
        <v>21</v>
      </c>
      <c r="M126" s="22">
        <f t="shared" si="2"/>
        <v>34</v>
      </c>
    </row>
    <row r="127" spans="1:13" s="13" customFormat="1" x14ac:dyDescent="0.25">
      <c r="A127" s="103" t="s">
        <v>283</v>
      </c>
      <c r="B127" s="104" t="s">
        <v>284</v>
      </c>
      <c r="C127" s="105">
        <v>4</v>
      </c>
      <c r="D127" s="105"/>
      <c r="E127" s="105">
        <v>3</v>
      </c>
      <c r="F127" s="105">
        <v>4</v>
      </c>
      <c r="G127" s="105"/>
      <c r="H127" s="105">
        <v>9</v>
      </c>
      <c r="I127" s="105">
        <v>9</v>
      </c>
      <c r="J127" s="105"/>
      <c r="K127" s="105">
        <v>10</v>
      </c>
      <c r="L127" s="107">
        <v>26</v>
      </c>
      <c r="M127" s="22">
        <f t="shared" si="2"/>
        <v>39</v>
      </c>
    </row>
    <row r="128" spans="1:13" s="13" customFormat="1" x14ac:dyDescent="0.25">
      <c r="A128" s="103" t="s">
        <v>285</v>
      </c>
      <c r="B128" s="104" t="s">
        <v>286</v>
      </c>
      <c r="C128" s="105"/>
      <c r="D128" s="105">
        <v>4</v>
      </c>
      <c r="E128" s="105"/>
      <c r="F128" s="105">
        <v>3</v>
      </c>
      <c r="G128" s="105">
        <v>2</v>
      </c>
      <c r="H128" s="105">
        <v>7</v>
      </c>
      <c r="I128" s="105">
        <v>6</v>
      </c>
      <c r="J128" s="105"/>
      <c r="K128" s="105">
        <v>8</v>
      </c>
      <c r="L128" s="107">
        <v>31</v>
      </c>
      <c r="M128" s="22">
        <f t="shared" si="2"/>
        <v>30</v>
      </c>
    </row>
    <row r="129" spans="1:13" s="13" customFormat="1" x14ac:dyDescent="0.25">
      <c r="A129" s="103" t="s">
        <v>287</v>
      </c>
      <c r="B129" s="104" t="s">
        <v>288</v>
      </c>
      <c r="C129" s="105"/>
      <c r="D129" s="105">
        <v>2</v>
      </c>
      <c r="E129" s="105"/>
      <c r="F129" s="105">
        <v>4</v>
      </c>
      <c r="G129" s="105">
        <v>4</v>
      </c>
      <c r="H129" s="105">
        <v>7</v>
      </c>
      <c r="I129" s="105">
        <v>8</v>
      </c>
      <c r="J129" s="105"/>
      <c r="K129" s="105">
        <v>4</v>
      </c>
      <c r="L129" s="107">
        <v>28</v>
      </c>
      <c r="M129" s="22">
        <f t="shared" si="2"/>
        <v>29</v>
      </c>
    </row>
    <row r="130" spans="1:13" s="13" customFormat="1" x14ac:dyDescent="0.25">
      <c r="A130" s="103" t="s">
        <v>289</v>
      </c>
      <c r="B130" s="104" t="s">
        <v>290</v>
      </c>
      <c r="C130" s="105"/>
      <c r="D130" s="105">
        <v>4</v>
      </c>
      <c r="E130" s="105"/>
      <c r="F130" s="105">
        <v>4</v>
      </c>
      <c r="G130" s="105"/>
      <c r="H130" s="105">
        <v>8</v>
      </c>
      <c r="I130" s="105">
        <v>9</v>
      </c>
      <c r="J130" s="105"/>
      <c r="K130" s="105">
        <v>6</v>
      </c>
      <c r="L130" s="107">
        <v>32</v>
      </c>
      <c r="M130" s="22">
        <f t="shared" si="2"/>
        <v>31</v>
      </c>
    </row>
    <row r="131" spans="1:13" s="13" customFormat="1" x14ac:dyDescent="0.25">
      <c r="A131" s="103" t="s">
        <v>291</v>
      </c>
      <c r="B131" s="104" t="s">
        <v>292</v>
      </c>
      <c r="C131" s="105"/>
      <c r="D131" s="105">
        <v>5</v>
      </c>
      <c r="E131" s="105"/>
      <c r="F131" s="105">
        <v>5</v>
      </c>
      <c r="G131" s="105">
        <v>3.5</v>
      </c>
      <c r="H131" s="105">
        <v>9</v>
      </c>
      <c r="I131" s="105">
        <v>8</v>
      </c>
      <c r="J131" s="105"/>
      <c r="K131" s="105">
        <v>11</v>
      </c>
      <c r="L131" s="107">
        <v>39</v>
      </c>
      <c r="M131" s="22">
        <f t="shared" si="2"/>
        <v>41.5</v>
      </c>
    </row>
    <row r="132" spans="1:13" s="13" customFormat="1" x14ac:dyDescent="0.25">
      <c r="A132" s="103" t="s">
        <v>293</v>
      </c>
      <c r="B132" s="104" t="s">
        <v>294</v>
      </c>
      <c r="C132" s="105">
        <v>4</v>
      </c>
      <c r="D132" s="105">
        <v>5</v>
      </c>
      <c r="E132" s="105">
        <v>3.5</v>
      </c>
      <c r="F132" s="105"/>
      <c r="G132" s="105"/>
      <c r="H132" s="105">
        <v>8</v>
      </c>
      <c r="I132" s="105">
        <v>6.5</v>
      </c>
      <c r="J132" s="105"/>
      <c r="K132" s="105">
        <v>5</v>
      </c>
      <c r="L132" s="107">
        <v>23</v>
      </c>
      <c r="M132" s="22">
        <f t="shared" si="2"/>
        <v>32</v>
      </c>
    </row>
    <row r="133" spans="1:13" s="13" customFormat="1" x14ac:dyDescent="0.25">
      <c r="A133" s="103" t="s">
        <v>295</v>
      </c>
      <c r="B133" s="104" t="s">
        <v>296</v>
      </c>
      <c r="C133" s="105"/>
      <c r="D133" s="105">
        <v>4</v>
      </c>
      <c r="E133" s="105"/>
      <c r="F133" s="105">
        <v>5</v>
      </c>
      <c r="G133" s="105">
        <v>4</v>
      </c>
      <c r="H133" s="105">
        <v>9</v>
      </c>
      <c r="I133" s="105">
        <v>7</v>
      </c>
      <c r="J133" s="105"/>
      <c r="K133" s="105">
        <v>8</v>
      </c>
      <c r="L133" s="107">
        <v>28</v>
      </c>
      <c r="M133" s="22">
        <f t="shared" si="2"/>
        <v>37</v>
      </c>
    </row>
    <row r="134" spans="1:13" s="13" customFormat="1" x14ac:dyDescent="0.25">
      <c r="A134" s="103" t="s">
        <v>297</v>
      </c>
      <c r="B134" s="104" t="s">
        <v>298</v>
      </c>
      <c r="C134" s="105"/>
      <c r="D134" s="105">
        <v>4</v>
      </c>
      <c r="E134" s="105"/>
      <c r="F134" s="105">
        <v>4</v>
      </c>
      <c r="G134" s="105"/>
      <c r="H134" s="105">
        <v>6</v>
      </c>
      <c r="I134" s="105">
        <v>7</v>
      </c>
      <c r="J134" s="105"/>
      <c r="K134" s="105">
        <v>10</v>
      </c>
      <c r="L134" s="107">
        <v>29</v>
      </c>
      <c r="M134" s="22">
        <f t="shared" si="2"/>
        <v>31</v>
      </c>
    </row>
    <row r="135" spans="1:13" s="13" customFormat="1" x14ac:dyDescent="0.25">
      <c r="A135" s="103" t="s">
        <v>299</v>
      </c>
      <c r="B135" s="104" t="s">
        <v>300</v>
      </c>
      <c r="C135" s="105"/>
      <c r="D135" s="105">
        <v>4</v>
      </c>
      <c r="E135" s="105"/>
      <c r="F135" s="105">
        <v>5</v>
      </c>
      <c r="G135" s="105">
        <v>4</v>
      </c>
      <c r="H135" s="105">
        <v>10</v>
      </c>
      <c r="I135" s="105">
        <v>9</v>
      </c>
      <c r="J135" s="105"/>
      <c r="K135" s="105">
        <v>10</v>
      </c>
      <c r="L135" s="107">
        <v>28</v>
      </c>
      <c r="M135" s="22">
        <f t="shared" si="2"/>
        <v>42</v>
      </c>
    </row>
    <row r="136" spans="1:13" s="13" customFormat="1" x14ac:dyDescent="0.25">
      <c r="A136" s="103" t="s">
        <v>301</v>
      </c>
      <c r="B136" s="104" t="s">
        <v>302</v>
      </c>
      <c r="C136" s="105"/>
      <c r="D136" s="105"/>
      <c r="E136" s="105">
        <v>3.5</v>
      </c>
      <c r="F136" s="105">
        <v>5</v>
      </c>
      <c r="G136" s="105">
        <v>5</v>
      </c>
      <c r="H136" s="105">
        <v>9</v>
      </c>
      <c r="I136" s="105">
        <v>6</v>
      </c>
      <c r="J136" s="105"/>
      <c r="K136" s="105">
        <v>8</v>
      </c>
      <c r="L136" s="107">
        <v>24</v>
      </c>
      <c r="M136" s="22">
        <f t="shared" si="2"/>
        <v>36.5</v>
      </c>
    </row>
    <row r="137" spans="1:13" s="13" customFormat="1" x14ac:dyDescent="0.25">
      <c r="A137" s="103" t="s">
        <v>303</v>
      </c>
      <c r="B137" s="104" t="s">
        <v>304</v>
      </c>
      <c r="C137" s="105"/>
      <c r="D137" s="105">
        <v>4</v>
      </c>
      <c r="E137" s="105"/>
      <c r="F137" s="105">
        <v>5</v>
      </c>
      <c r="G137" s="105">
        <v>2</v>
      </c>
      <c r="H137" s="105">
        <v>7</v>
      </c>
      <c r="I137" s="105">
        <v>8</v>
      </c>
      <c r="J137" s="105"/>
      <c r="K137" s="105">
        <v>9</v>
      </c>
      <c r="L137" s="107">
        <v>34</v>
      </c>
      <c r="M137" s="22">
        <f t="shared" si="2"/>
        <v>35</v>
      </c>
    </row>
    <row r="138" spans="1:13" s="13" customFormat="1" x14ac:dyDescent="0.25">
      <c r="A138" s="103" t="s">
        <v>305</v>
      </c>
      <c r="B138" s="104" t="s">
        <v>306</v>
      </c>
      <c r="C138" s="105"/>
      <c r="D138" s="105">
        <v>5</v>
      </c>
      <c r="E138" s="105"/>
      <c r="F138" s="105">
        <v>4</v>
      </c>
      <c r="G138" s="105">
        <v>5</v>
      </c>
      <c r="H138" s="105">
        <v>8</v>
      </c>
      <c r="I138" s="105">
        <v>9</v>
      </c>
      <c r="J138" s="105"/>
      <c r="K138" s="105">
        <v>2</v>
      </c>
      <c r="L138" s="107">
        <v>22</v>
      </c>
      <c r="M138" s="22">
        <f t="shared" si="2"/>
        <v>33</v>
      </c>
    </row>
    <row r="139" spans="1:13" s="13" customFormat="1" x14ac:dyDescent="0.25">
      <c r="A139" s="103" t="s">
        <v>307</v>
      </c>
      <c r="B139" s="104" t="s">
        <v>308</v>
      </c>
      <c r="C139" s="105"/>
      <c r="D139" s="105">
        <v>3</v>
      </c>
      <c r="E139" s="105">
        <v>3</v>
      </c>
      <c r="F139" s="105"/>
      <c r="G139" s="105">
        <v>4</v>
      </c>
      <c r="H139" s="105">
        <v>8</v>
      </c>
      <c r="I139" s="105">
        <v>8</v>
      </c>
      <c r="J139" s="105"/>
      <c r="K139" s="105">
        <v>6</v>
      </c>
      <c r="L139" s="107">
        <v>23</v>
      </c>
      <c r="M139" s="22">
        <f t="shared" si="2"/>
        <v>32</v>
      </c>
    </row>
    <row r="140" spans="1:13" s="13" customFormat="1" x14ac:dyDescent="0.25">
      <c r="A140" s="103" t="s">
        <v>309</v>
      </c>
      <c r="B140" s="104" t="s">
        <v>310</v>
      </c>
      <c r="C140" s="105"/>
      <c r="D140" s="105">
        <v>4</v>
      </c>
      <c r="E140" s="105">
        <v>3</v>
      </c>
      <c r="F140" s="105">
        <v>4</v>
      </c>
      <c r="G140" s="105"/>
      <c r="H140" s="105">
        <v>7.5</v>
      </c>
      <c r="I140" s="105">
        <v>7</v>
      </c>
      <c r="J140" s="105"/>
      <c r="K140" s="105">
        <v>14</v>
      </c>
      <c r="L140" s="107">
        <v>30</v>
      </c>
      <c r="M140" s="22">
        <f t="shared" si="2"/>
        <v>39.5</v>
      </c>
    </row>
    <row r="141" spans="1:13" s="13" customFormat="1" x14ac:dyDescent="0.25">
      <c r="A141" s="103" t="s">
        <v>311</v>
      </c>
      <c r="B141" s="104" t="s">
        <v>312</v>
      </c>
      <c r="C141" s="105"/>
      <c r="D141" s="105">
        <v>3</v>
      </c>
      <c r="E141" s="105"/>
      <c r="F141" s="105">
        <v>4</v>
      </c>
      <c r="G141" s="105"/>
      <c r="H141" s="105"/>
      <c r="I141" s="105">
        <v>8</v>
      </c>
      <c r="J141" s="105">
        <v>7</v>
      </c>
      <c r="K141" s="105">
        <v>12</v>
      </c>
      <c r="L141" s="107">
        <v>38</v>
      </c>
      <c r="M141" s="22">
        <f t="shared" si="2"/>
        <v>34</v>
      </c>
    </row>
    <row r="142" spans="1:13" s="13" customFormat="1" x14ac:dyDescent="0.25">
      <c r="A142" s="103" t="s">
        <v>313</v>
      </c>
      <c r="B142" s="104" t="s">
        <v>314</v>
      </c>
      <c r="C142" s="105"/>
      <c r="D142" s="105"/>
      <c r="E142" s="105">
        <v>3</v>
      </c>
      <c r="F142" s="105">
        <v>3</v>
      </c>
      <c r="G142" s="105">
        <v>4</v>
      </c>
      <c r="H142" s="105">
        <v>8</v>
      </c>
      <c r="I142" s="105"/>
      <c r="J142" s="105">
        <v>8</v>
      </c>
      <c r="K142" s="105">
        <v>10</v>
      </c>
      <c r="L142" s="107">
        <v>36</v>
      </c>
      <c r="M142" s="22">
        <f t="shared" si="2"/>
        <v>36</v>
      </c>
    </row>
    <row r="143" spans="1:13" s="13" customFormat="1" x14ac:dyDescent="0.25">
      <c r="A143" s="103" t="s">
        <v>315</v>
      </c>
      <c r="B143" s="104" t="s">
        <v>316</v>
      </c>
      <c r="C143" s="105"/>
      <c r="D143" s="105">
        <v>4</v>
      </c>
      <c r="E143" s="105">
        <v>2</v>
      </c>
      <c r="F143" s="105"/>
      <c r="G143" s="105"/>
      <c r="H143" s="105">
        <v>8</v>
      </c>
      <c r="I143" s="105">
        <v>8</v>
      </c>
      <c r="J143" s="105"/>
      <c r="K143" s="105">
        <v>11</v>
      </c>
      <c r="L143" s="107">
        <v>28</v>
      </c>
      <c r="M143" s="22">
        <f t="shared" si="2"/>
        <v>33</v>
      </c>
    </row>
    <row r="144" spans="1:13" s="13" customFormat="1" x14ac:dyDescent="0.25">
      <c r="A144" s="103" t="s">
        <v>317</v>
      </c>
      <c r="B144" s="104" t="s">
        <v>318</v>
      </c>
      <c r="C144" s="105">
        <v>4</v>
      </c>
      <c r="D144" s="105">
        <v>4</v>
      </c>
      <c r="E144" s="105"/>
      <c r="F144" s="105"/>
      <c r="G144" s="105">
        <v>4</v>
      </c>
      <c r="H144" s="105">
        <v>6</v>
      </c>
      <c r="I144" s="105">
        <v>7</v>
      </c>
      <c r="J144" s="105"/>
      <c r="K144" s="105">
        <v>10</v>
      </c>
      <c r="L144" s="107">
        <v>30</v>
      </c>
      <c r="M144" s="22">
        <f t="shared" si="2"/>
        <v>35</v>
      </c>
    </row>
    <row r="145" spans="1:13" s="13" customFormat="1" x14ac:dyDescent="0.25">
      <c r="A145" s="103" t="s">
        <v>319</v>
      </c>
      <c r="B145" s="104" t="s">
        <v>320</v>
      </c>
      <c r="C145" s="105">
        <v>4</v>
      </c>
      <c r="D145" s="105">
        <v>2</v>
      </c>
      <c r="E145" s="105"/>
      <c r="F145" s="105"/>
      <c r="G145" s="105">
        <v>3</v>
      </c>
      <c r="H145" s="105"/>
      <c r="I145" s="105">
        <v>9</v>
      </c>
      <c r="J145" s="105">
        <v>8</v>
      </c>
      <c r="K145" s="105">
        <v>1</v>
      </c>
      <c r="L145" s="107">
        <v>30</v>
      </c>
      <c r="M145" s="22">
        <f t="shared" ref="M145:M195" si="3">SUM(C145:K145)</f>
        <v>27</v>
      </c>
    </row>
    <row r="146" spans="1:13" s="13" customFormat="1" x14ac:dyDescent="0.25">
      <c r="A146" s="103" t="s">
        <v>321</v>
      </c>
      <c r="B146" s="104" t="s">
        <v>322</v>
      </c>
      <c r="C146" s="105"/>
      <c r="D146" s="105">
        <v>4.5</v>
      </c>
      <c r="E146" s="105">
        <v>1</v>
      </c>
      <c r="F146" s="105"/>
      <c r="G146" s="105">
        <v>3.5</v>
      </c>
      <c r="H146" s="105">
        <v>7</v>
      </c>
      <c r="I146" s="105">
        <v>8.5</v>
      </c>
      <c r="J146" s="105"/>
      <c r="K146" s="105">
        <v>3</v>
      </c>
      <c r="L146" s="107">
        <v>26</v>
      </c>
      <c r="M146" s="22">
        <f t="shared" si="3"/>
        <v>27.5</v>
      </c>
    </row>
    <row r="147" spans="1:13" s="13" customFormat="1" x14ac:dyDescent="0.25">
      <c r="A147" s="103" t="s">
        <v>323</v>
      </c>
      <c r="B147" s="104" t="s">
        <v>324</v>
      </c>
      <c r="C147" s="105"/>
      <c r="D147" s="105">
        <v>4.5</v>
      </c>
      <c r="E147" s="105">
        <v>1.5</v>
      </c>
      <c r="F147" s="105"/>
      <c r="G147" s="105"/>
      <c r="H147" s="105">
        <v>9</v>
      </c>
      <c r="I147" s="105">
        <v>8.5</v>
      </c>
      <c r="J147" s="105"/>
      <c r="K147" s="105">
        <v>8</v>
      </c>
      <c r="L147" s="107">
        <v>36</v>
      </c>
      <c r="M147" s="22">
        <f t="shared" si="3"/>
        <v>31.5</v>
      </c>
    </row>
    <row r="148" spans="1:13" s="13" customFormat="1" x14ac:dyDescent="0.25">
      <c r="A148" s="103" t="s">
        <v>325</v>
      </c>
      <c r="B148" s="104" t="s">
        <v>326</v>
      </c>
      <c r="C148" s="105"/>
      <c r="D148" s="105"/>
      <c r="E148" s="105"/>
      <c r="F148" s="105">
        <v>4.5</v>
      </c>
      <c r="G148" s="105">
        <v>4</v>
      </c>
      <c r="H148" s="105">
        <v>7</v>
      </c>
      <c r="I148" s="105">
        <v>8</v>
      </c>
      <c r="J148" s="105"/>
      <c r="K148" s="105">
        <v>7</v>
      </c>
      <c r="L148" s="107">
        <v>37</v>
      </c>
      <c r="M148" s="22">
        <f t="shared" si="3"/>
        <v>30.5</v>
      </c>
    </row>
    <row r="149" spans="1:13" s="13" customFormat="1" x14ac:dyDescent="0.25">
      <c r="A149" s="103" t="s">
        <v>327</v>
      </c>
      <c r="B149" s="104" t="s">
        <v>328</v>
      </c>
      <c r="C149" s="105"/>
      <c r="D149" s="105">
        <v>4</v>
      </c>
      <c r="E149" s="105"/>
      <c r="F149" s="105">
        <v>5</v>
      </c>
      <c r="G149" s="105">
        <v>4</v>
      </c>
      <c r="H149" s="105">
        <v>8</v>
      </c>
      <c r="I149" s="105">
        <v>8</v>
      </c>
      <c r="J149" s="105"/>
      <c r="K149" s="105">
        <v>11.5</v>
      </c>
      <c r="L149" s="107">
        <v>34</v>
      </c>
      <c r="M149" s="22">
        <f t="shared" si="3"/>
        <v>40.5</v>
      </c>
    </row>
    <row r="150" spans="1:13" s="13" customFormat="1" x14ac:dyDescent="0.25">
      <c r="A150" s="103" t="s">
        <v>329</v>
      </c>
      <c r="B150" s="104" t="s">
        <v>330</v>
      </c>
      <c r="C150" s="105"/>
      <c r="D150" s="105">
        <v>5</v>
      </c>
      <c r="E150" s="105"/>
      <c r="F150" s="105"/>
      <c r="G150" s="105">
        <v>5</v>
      </c>
      <c r="H150" s="105">
        <v>9</v>
      </c>
      <c r="I150" s="105">
        <v>9</v>
      </c>
      <c r="J150" s="105"/>
      <c r="K150" s="105">
        <v>5</v>
      </c>
      <c r="L150" s="107">
        <v>31</v>
      </c>
      <c r="M150" s="22">
        <f t="shared" si="3"/>
        <v>33</v>
      </c>
    </row>
    <row r="151" spans="1:13" s="13" customFormat="1" x14ac:dyDescent="0.25">
      <c r="A151" s="103" t="s">
        <v>331</v>
      </c>
      <c r="B151" s="104" t="s">
        <v>332</v>
      </c>
      <c r="C151" s="105"/>
      <c r="D151" s="105">
        <v>5</v>
      </c>
      <c r="E151" s="105">
        <v>3.5</v>
      </c>
      <c r="F151" s="105"/>
      <c r="G151" s="105">
        <v>1</v>
      </c>
      <c r="H151" s="105"/>
      <c r="I151" s="105">
        <v>8</v>
      </c>
      <c r="J151" s="105">
        <v>8</v>
      </c>
      <c r="K151" s="105">
        <v>8.5</v>
      </c>
      <c r="L151" s="107">
        <v>34</v>
      </c>
      <c r="M151" s="22">
        <f t="shared" si="3"/>
        <v>34</v>
      </c>
    </row>
    <row r="152" spans="1:13" s="13" customFormat="1" x14ac:dyDescent="0.25">
      <c r="A152" s="103" t="s">
        <v>333</v>
      </c>
      <c r="B152" s="104" t="s">
        <v>334</v>
      </c>
      <c r="C152" s="105">
        <v>4</v>
      </c>
      <c r="D152" s="105"/>
      <c r="E152" s="105"/>
      <c r="F152" s="105">
        <v>4</v>
      </c>
      <c r="G152" s="105">
        <v>2</v>
      </c>
      <c r="H152" s="105">
        <v>7</v>
      </c>
      <c r="I152" s="105">
        <v>9</v>
      </c>
      <c r="J152" s="105"/>
      <c r="K152" s="105">
        <v>7</v>
      </c>
      <c r="L152" s="107">
        <v>31</v>
      </c>
      <c r="M152" s="22">
        <f t="shared" si="3"/>
        <v>33</v>
      </c>
    </row>
    <row r="153" spans="1:13" s="13" customFormat="1" x14ac:dyDescent="0.25">
      <c r="A153" s="103" t="s">
        <v>335</v>
      </c>
      <c r="B153" s="104" t="s">
        <v>336</v>
      </c>
      <c r="C153" s="105">
        <v>4</v>
      </c>
      <c r="D153" s="105"/>
      <c r="E153" s="105"/>
      <c r="F153" s="105">
        <v>4</v>
      </c>
      <c r="G153" s="105">
        <v>4</v>
      </c>
      <c r="H153" s="105">
        <v>9</v>
      </c>
      <c r="I153" s="105">
        <v>9</v>
      </c>
      <c r="J153" s="105"/>
      <c r="K153" s="105">
        <v>6</v>
      </c>
      <c r="L153" s="107">
        <v>30</v>
      </c>
      <c r="M153" s="22">
        <f t="shared" si="3"/>
        <v>36</v>
      </c>
    </row>
    <row r="154" spans="1:13" s="13" customFormat="1" x14ac:dyDescent="0.25">
      <c r="A154" s="103" t="s">
        <v>337</v>
      </c>
      <c r="B154" s="104" t="s">
        <v>338</v>
      </c>
      <c r="C154" s="105"/>
      <c r="D154" s="105">
        <v>4</v>
      </c>
      <c r="E154" s="105"/>
      <c r="F154" s="105">
        <v>5</v>
      </c>
      <c r="G154" s="105">
        <v>3</v>
      </c>
      <c r="H154" s="105">
        <v>8</v>
      </c>
      <c r="I154" s="105">
        <v>9</v>
      </c>
      <c r="J154" s="105"/>
      <c r="K154" s="105">
        <v>11</v>
      </c>
      <c r="L154" s="107">
        <v>35</v>
      </c>
      <c r="M154" s="22">
        <f t="shared" si="3"/>
        <v>40</v>
      </c>
    </row>
    <row r="155" spans="1:13" s="13" customFormat="1" x14ac:dyDescent="0.25">
      <c r="A155" s="103" t="s">
        <v>339</v>
      </c>
      <c r="B155" s="104" t="s">
        <v>340</v>
      </c>
      <c r="C155" s="105"/>
      <c r="D155" s="105">
        <v>4</v>
      </c>
      <c r="E155" s="105"/>
      <c r="F155" s="105">
        <v>4</v>
      </c>
      <c r="G155" s="105">
        <v>4</v>
      </c>
      <c r="H155" s="105">
        <v>9</v>
      </c>
      <c r="I155" s="105">
        <v>9</v>
      </c>
      <c r="J155" s="105"/>
      <c r="K155" s="105">
        <v>10</v>
      </c>
      <c r="L155" s="107">
        <v>30</v>
      </c>
      <c r="M155" s="22">
        <f t="shared" si="3"/>
        <v>40</v>
      </c>
    </row>
    <row r="156" spans="1:13" s="13" customFormat="1" x14ac:dyDescent="0.25">
      <c r="A156" s="103" t="s">
        <v>341</v>
      </c>
      <c r="B156" s="104" t="s">
        <v>342</v>
      </c>
      <c r="C156" s="105"/>
      <c r="D156" s="105">
        <v>5</v>
      </c>
      <c r="E156" s="105">
        <v>4</v>
      </c>
      <c r="F156" s="105">
        <v>4</v>
      </c>
      <c r="G156" s="105"/>
      <c r="H156" s="105">
        <v>8</v>
      </c>
      <c r="I156" s="105">
        <v>8</v>
      </c>
      <c r="J156" s="105"/>
      <c r="K156" s="105">
        <v>9</v>
      </c>
      <c r="L156" s="107">
        <v>33</v>
      </c>
      <c r="M156" s="22">
        <f t="shared" si="3"/>
        <v>38</v>
      </c>
    </row>
    <row r="157" spans="1:13" s="13" customFormat="1" x14ac:dyDescent="0.25">
      <c r="A157" s="103" t="s">
        <v>343</v>
      </c>
      <c r="B157" s="104" t="s">
        <v>344</v>
      </c>
      <c r="C157" s="105"/>
      <c r="D157" s="105">
        <v>4</v>
      </c>
      <c r="E157" s="105"/>
      <c r="F157" s="105">
        <v>0.5</v>
      </c>
      <c r="G157" s="105"/>
      <c r="H157" s="105">
        <v>8</v>
      </c>
      <c r="I157" s="105">
        <v>6</v>
      </c>
      <c r="J157" s="105"/>
      <c r="K157" s="105">
        <v>4</v>
      </c>
      <c r="L157" s="107">
        <v>27</v>
      </c>
      <c r="M157" s="22">
        <f t="shared" si="3"/>
        <v>22.5</v>
      </c>
    </row>
    <row r="158" spans="1:13" s="13" customFormat="1" x14ac:dyDescent="0.25">
      <c r="A158" s="103" t="s">
        <v>345</v>
      </c>
      <c r="B158" s="104" t="s">
        <v>346</v>
      </c>
      <c r="C158" s="105">
        <v>3</v>
      </c>
      <c r="D158" s="105"/>
      <c r="E158" s="105">
        <v>3</v>
      </c>
      <c r="F158" s="105"/>
      <c r="G158" s="105">
        <v>4</v>
      </c>
      <c r="H158" s="105">
        <v>7</v>
      </c>
      <c r="I158" s="105">
        <v>7</v>
      </c>
      <c r="J158" s="105"/>
      <c r="K158" s="105">
        <v>7</v>
      </c>
      <c r="L158" s="107">
        <v>34</v>
      </c>
      <c r="M158" s="22">
        <f t="shared" si="3"/>
        <v>31</v>
      </c>
    </row>
    <row r="159" spans="1:13" s="13" customFormat="1" x14ac:dyDescent="0.25">
      <c r="A159" s="103" t="s">
        <v>347</v>
      </c>
      <c r="B159" s="104" t="s">
        <v>348</v>
      </c>
      <c r="C159" s="105"/>
      <c r="D159" s="105">
        <v>2</v>
      </c>
      <c r="E159" s="105">
        <v>3</v>
      </c>
      <c r="F159" s="105">
        <v>3</v>
      </c>
      <c r="G159" s="105"/>
      <c r="H159" s="105">
        <v>6</v>
      </c>
      <c r="I159" s="105">
        <v>6</v>
      </c>
      <c r="J159" s="105"/>
      <c r="K159" s="105">
        <v>7</v>
      </c>
      <c r="L159" s="107">
        <v>27</v>
      </c>
      <c r="M159" s="22">
        <f t="shared" si="3"/>
        <v>27</v>
      </c>
    </row>
    <row r="160" spans="1:13" s="13" customFormat="1" x14ac:dyDescent="0.25">
      <c r="A160" s="103" t="s">
        <v>349</v>
      </c>
      <c r="B160" s="104" t="s">
        <v>350</v>
      </c>
      <c r="C160" s="105"/>
      <c r="D160" s="105">
        <v>4</v>
      </c>
      <c r="E160" s="105"/>
      <c r="F160" s="105"/>
      <c r="G160" s="105"/>
      <c r="H160" s="105">
        <v>5</v>
      </c>
      <c r="I160" s="105">
        <v>7</v>
      </c>
      <c r="J160" s="105"/>
      <c r="K160" s="105">
        <v>4</v>
      </c>
      <c r="L160" s="107">
        <v>35</v>
      </c>
      <c r="M160" s="22">
        <f t="shared" si="3"/>
        <v>20</v>
      </c>
    </row>
    <row r="161" spans="1:13" s="13" customFormat="1" x14ac:dyDescent="0.25">
      <c r="A161" s="103" t="s">
        <v>351</v>
      </c>
      <c r="B161" s="104" t="s">
        <v>352</v>
      </c>
      <c r="C161" s="105">
        <v>1</v>
      </c>
      <c r="D161" s="105">
        <v>4</v>
      </c>
      <c r="E161" s="105"/>
      <c r="F161" s="105"/>
      <c r="G161" s="105">
        <v>5</v>
      </c>
      <c r="H161" s="105">
        <v>8.5</v>
      </c>
      <c r="I161" s="105">
        <v>8.5</v>
      </c>
      <c r="J161" s="105"/>
      <c r="K161" s="105">
        <v>6</v>
      </c>
      <c r="L161" s="107">
        <v>25</v>
      </c>
      <c r="M161" s="22">
        <f t="shared" si="3"/>
        <v>33</v>
      </c>
    </row>
    <row r="162" spans="1:13" s="13" customFormat="1" x14ac:dyDescent="0.25">
      <c r="A162" s="103" t="s">
        <v>353</v>
      </c>
      <c r="B162" s="104" t="s">
        <v>354</v>
      </c>
      <c r="C162" s="105"/>
      <c r="D162" s="105">
        <v>4</v>
      </c>
      <c r="E162" s="105"/>
      <c r="F162" s="105">
        <v>4</v>
      </c>
      <c r="G162" s="105"/>
      <c r="H162" s="105">
        <v>4</v>
      </c>
      <c r="I162" s="105">
        <v>9</v>
      </c>
      <c r="J162" s="105"/>
      <c r="K162" s="105">
        <v>3</v>
      </c>
      <c r="L162" s="107">
        <v>30</v>
      </c>
      <c r="M162" s="22">
        <f t="shared" si="3"/>
        <v>24</v>
      </c>
    </row>
    <row r="163" spans="1:13" s="13" customFormat="1" x14ac:dyDescent="0.25">
      <c r="A163" s="103" t="s">
        <v>355</v>
      </c>
      <c r="B163" s="104" t="s">
        <v>356</v>
      </c>
      <c r="C163" s="105"/>
      <c r="D163" s="105">
        <v>5</v>
      </c>
      <c r="E163" s="105"/>
      <c r="F163" s="105">
        <v>5</v>
      </c>
      <c r="G163" s="105">
        <v>5</v>
      </c>
      <c r="H163" s="105">
        <v>10</v>
      </c>
      <c r="I163" s="105">
        <v>10</v>
      </c>
      <c r="J163" s="105"/>
      <c r="K163" s="105">
        <v>10</v>
      </c>
      <c r="L163" s="107">
        <v>31</v>
      </c>
      <c r="M163" s="22">
        <f t="shared" si="3"/>
        <v>45</v>
      </c>
    </row>
    <row r="164" spans="1:13" s="13" customFormat="1" x14ac:dyDescent="0.25">
      <c r="A164" s="103" t="s">
        <v>357</v>
      </c>
      <c r="B164" s="104" t="s">
        <v>358</v>
      </c>
      <c r="C164" s="105"/>
      <c r="D164" s="105">
        <v>3.5</v>
      </c>
      <c r="E164" s="105"/>
      <c r="F164" s="105">
        <v>5</v>
      </c>
      <c r="G164" s="105">
        <v>4</v>
      </c>
      <c r="H164" s="105">
        <v>7</v>
      </c>
      <c r="I164" s="105">
        <v>8</v>
      </c>
      <c r="J164" s="105"/>
      <c r="K164" s="105">
        <v>10.5</v>
      </c>
      <c r="L164" s="107">
        <v>21</v>
      </c>
      <c r="M164" s="22">
        <f t="shared" si="3"/>
        <v>38</v>
      </c>
    </row>
    <row r="165" spans="1:13" s="13" customFormat="1" x14ac:dyDescent="0.25">
      <c r="A165" s="103" t="s">
        <v>359</v>
      </c>
      <c r="B165" s="104" t="s">
        <v>360</v>
      </c>
      <c r="C165" s="105">
        <v>2</v>
      </c>
      <c r="D165" s="105">
        <v>4</v>
      </c>
      <c r="E165" s="105"/>
      <c r="F165" s="105"/>
      <c r="G165" s="105"/>
      <c r="H165" s="105">
        <v>9</v>
      </c>
      <c r="I165" s="105">
        <v>8</v>
      </c>
      <c r="J165" s="105"/>
      <c r="K165" s="105">
        <v>9</v>
      </c>
      <c r="L165" s="107">
        <v>30</v>
      </c>
      <c r="M165" s="22">
        <f t="shared" si="3"/>
        <v>32</v>
      </c>
    </row>
    <row r="166" spans="1:13" s="13" customFormat="1" x14ac:dyDescent="0.25">
      <c r="A166" s="103" t="s">
        <v>361</v>
      </c>
      <c r="B166" s="104" t="s">
        <v>362</v>
      </c>
      <c r="C166" s="105"/>
      <c r="D166" s="105">
        <v>4</v>
      </c>
      <c r="E166" s="105"/>
      <c r="F166" s="105">
        <v>4</v>
      </c>
      <c r="G166" s="105">
        <v>5</v>
      </c>
      <c r="H166" s="105">
        <v>9</v>
      </c>
      <c r="I166" s="105">
        <v>9</v>
      </c>
      <c r="J166" s="105"/>
      <c r="K166" s="105">
        <v>8</v>
      </c>
      <c r="L166" s="107">
        <v>36</v>
      </c>
      <c r="M166" s="22">
        <f t="shared" si="3"/>
        <v>39</v>
      </c>
    </row>
    <row r="167" spans="1:13" s="13" customFormat="1" x14ac:dyDescent="0.25">
      <c r="A167" s="103" t="s">
        <v>363</v>
      </c>
      <c r="B167" s="104" t="s">
        <v>364</v>
      </c>
      <c r="C167" s="105"/>
      <c r="D167" s="105">
        <v>5</v>
      </c>
      <c r="E167" s="105">
        <v>4</v>
      </c>
      <c r="F167" s="105">
        <v>5</v>
      </c>
      <c r="G167" s="105"/>
      <c r="H167" s="105">
        <v>9</v>
      </c>
      <c r="I167" s="105">
        <v>9</v>
      </c>
      <c r="J167" s="105"/>
      <c r="K167" s="105">
        <v>7.5</v>
      </c>
      <c r="L167" s="107">
        <v>40</v>
      </c>
      <c r="M167" s="22">
        <f t="shared" si="3"/>
        <v>39.5</v>
      </c>
    </row>
    <row r="168" spans="1:13" s="13" customFormat="1" x14ac:dyDescent="0.25">
      <c r="A168" s="103" t="s">
        <v>365</v>
      </c>
      <c r="B168" s="104" t="s">
        <v>366</v>
      </c>
      <c r="C168" s="105">
        <v>2</v>
      </c>
      <c r="D168" s="105"/>
      <c r="E168" s="105">
        <v>4</v>
      </c>
      <c r="F168" s="105">
        <v>4</v>
      </c>
      <c r="G168" s="105"/>
      <c r="H168" s="105">
        <v>8</v>
      </c>
      <c r="I168" s="105">
        <v>7</v>
      </c>
      <c r="J168" s="105"/>
      <c r="K168" s="105">
        <v>9</v>
      </c>
      <c r="L168" s="107">
        <v>26</v>
      </c>
      <c r="M168" s="22">
        <f t="shared" si="3"/>
        <v>34</v>
      </c>
    </row>
    <row r="169" spans="1:13" s="13" customFormat="1" x14ac:dyDescent="0.25">
      <c r="A169" s="103" t="s">
        <v>367</v>
      </c>
      <c r="B169" s="104" t="s">
        <v>368</v>
      </c>
      <c r="C169" s="105"/>
      <c r="D169" s="105">
        <v>3</v>
      </c>
      <c r="E169" s="105">
        <v>3.5</v>
      </c>
      <c r="F169" s="105"/>
      <c r="G169" s="105">
        <v>5</v>
      </c>
      <c r="H169" s="105">
        <v>8</v>
      </c>
      <c r="I169" s="105">
        <v>8.5</v>
      </c>
      <c r="J169" s="105"/>
      <c r="K169" s="105">
        <v>11.5</v>
      </c>
      <c r="L169" s="107">
        <v>27</v>
      </c>
      <c r="M169" s="22">
        <f t="shared" si="3"/>
        <v>39.5</v>
      </c>
    </row>
    <row r="170" spans="1:13" s="13" customFormat="1" x14ac:dyDescent="0.25">
      <c r="A170" s="103" t="s">
        <v>369</v>
      </c>
      <c r="B170" s="104" t="s">
        <v>370</v>
      </c>
      <c r="C170" s="105">
        <v>4</v>
      </c>
      <c r="D170" s="105"/>
      <c r="E170" s="105">
        <v>4</v>
      </c>
      <c r="F170" s="105">
        <v>3</v>
      </c>
      <c r="G170" s="105"/>
      <c r="H170" s="105">
        <v>8</v>
      </c>
      <c r="I170" s="105">
        <v>9</v>
      </c>
      <c r="J170" s="105"/>
      <c r="K170" s="105">
        <v>7</v>
      </c>
      <c r="L170" s="107">
        <v>30</v>
      </c>
      <c r="M170" s="22">
        <f t="shared" si="3"/>
        <v>35</v>
      </c>
    </row>
    <row r="171" spans="1:13" s="13" customFormat="1" x14ac:dyDescent="0.25">
      <c r="A171" s="103" t="s">
        <v>371</v>
      </c>
      <c r="B171" s="104" t="s">
        <v>372</v>
      </c>
      <c r="C171" s="105"/>
      <c r="D171" s="105">
        <v>3</v>
      </c>
      <c r="E171" s="105"/>
      <c r="F171" s="105">
        <v>4</v>
      </c>
      <c r="G171" s="105">
        <v>2</v>
      </c>
      <c r="H171" s="105">
        <v>8</v>
      </c>
      <c r="I171" s="105">
        <v>6</v>
      </c>
      <c r="J171" s="105"/>
      <c r="K171" s="105">
        <v>9</v>
      </c>
      <c r="L171" s="107">
        <v>31</v>
      </c>
      <c r="M171" s="22">
        <f t="shared" si="3"/>
        <v>32</v>
      </c>
    </row>
    <row r="172" spans="1:13" s="13" customFormat="1" x14ac:dyDescent="0.25">
      <c r="A172" s="103" t="s">
        <v>373</v>
      </c>
      <c r="B172" s="104" t="s">
        <v>374</v>
      </c>
      <c r="C172" s="105" t="s">
        <v>76</v>
      </c>
      <c r="D172" s="105">
        <v>4</v>
      </c>
      <c r="E172" s="105"/>
      <c r="F172" s="105">
        <v>4</v>
      </c>
      <c r="G172" s="105">
        <v>4</v>
      </c>
      <c r="H172" s="105">
        <v>8</v>
      </c>
      <c r="I172" s="105">
        <v>9</v>
      </c>
      <c r="J172" s="105"/>
      <c r="K172" s="105">
        <v>11</v>
      </c>
      <c r="L172" s="107">
        <v>34</v>
      </c>
      <c r="M172" s="22">
        <f t="shared" si="3"/>
        <v>40</v>
      </c>
    </row>
    <row r="173" spans="1:13" s="13" customFormat="1" x14ac:dyDescent="0.25">
      <c r="A173" s="103" t="s">
        <v>375</v>
      </c>
      <c r="B173" s="104" t="s">
        <v>376</v>
      </c>
      <c r="C173" s="105"/>
      <c r="D173" s="105">
        <v>5</v>
      </c>
      <c r="E173" s="105"/>
      <c r="F173" s="105"/>
      <c r="G173" s="105">
        <v>5</v>
      </c>
      <c r="H173" s="105">
        <v>8</v>
      </c>
      <c r="I173" s="105">
        <v>8</v>
      </c>
      <c r="J173" s="105"/>
      <c r="K173" s="105">
        <v>9.5</v>
      </c>
      <c r="L173" s="107">
        <v>33</v>
      </c>
      <c r="M173" s="22">
        <f t="shared" si="3"/>
        <v>35.5</v>
      </c>
    </row>
    <row r="174" spans="1:13" s="13" customFormat="1" x14ac:dyDescent="0.25">
      <c r="A174" s="103" t="s">
        <v>377</v>
      </c>
      <c r="B174" s="104" t="s">
        <v>378</v>
      </c>
      <c r="C174" s="105"/>
      <c r="D174" s="105">
        <v>4</v>
      </c>
      <c r="E174" s="105">
        <v>3</v>
      </c>
      <c r="F174" s="105"/>
      <c r="G174" s="105">
        <v>4</v>
      </c>
      <c r="H174" s="105">
        <v>7</v>
      </c>
      <c r="I174" s="105">
        <v>8</v>
      </c>
      <c r="J174" s="105"/>
      <c r="K174" s="105">
        <v>2</v>
      </c>
      <c r="L174" s="107">
        <v>35</v>
      </c>
      <c r="M174" s="22">
        <f t="shared" si="3"/>
        <v>28</v>
      </c>
    </row>
    <row r="175" spans="1:13" s="13" customFormat="1" x14ac:dyDescent="0.25">
      <c r="A175" s="103" t="s">
        <v>379</v>
      </c>
      <c r="B175" s="104" t="s">
        <v>380</v>
      </c>
      <c r="C175" s="105"/>
      <c r="D175" s="105">
        <v>5</v>
      </c>
      <c r="E175" s="105"/>
      <c r="F175" s="105">
        <v>5</v>
      </c>
      <c r="G175" s="105">
        <v>5</v>
      </c>
      <c r="H175" s="105">
        <v>9</v>
      </c>
      <c r="I175" s="105">
        <v>9</v>
      </c>
      <c r="J175" s="105"/>
      <c r="K175" s="105">
        <v>8</v>
      </c>
      <c r="L175" s="107">
        <v>26</v>
      </c>
      <c r="M175" s="22">
        <f t="shared" si="3"/>
        <v>41</v>
      </c>
    </row>
    <row r="176" spans="1:13" s="13" customFormat="1" x14ac:dyDescent="0.25">
      <c r="A176" s="103" t="s">
        <v>381</v>
      </c>
      <c r="B176" s="104" t="s">
        <v>382</v>
      </c>
      <c r="C176" s="105"/>
      <c r="D176" s="105">
        <v>4</v>
      </c>
      <c r="E176" s="105">
        <v>3</v>
      </c>
      <c r="F176" s="105"/>
      <c r="G176" s="105">
        <v>4</v>
      </c>
      <c r="H176" s="105">
        <v>9</v>
      </c>
      <c r="I176" s="105">
        <v>8</v>
      </c>
      <c r="J176" s="105"/>
      <c r="K176" s="105">
        <v>5</v>
      </c>
      <c r="L176" s="107">
        <v>37</v>
      </c>
      <c r="M176" s="22">
        <f t="shared" si="3"/>
        <v>33</v>
      </c>
    </row>
    <row r="177" spans="1:13" s="13" customFormat="1" x14ac:dyDescent="0.25">
      <c r="A177" s="103" t="s">
        <v>383</v>
      </c>
      <c r="B177" s="104" t="s">
        <v>384</v>
      </c>
      <c r="C177" s="105"/>
      <c r="D177" s="105">
        <v>5</v>
      </c>
      <c r="E177" s="105"/>
      <c r="F177" s="105">
        <v>4</v>
      </c>
      <c r="G177" s="105">
        <v>5</v>
      </c>
      <c r="H177" s="105">
        <v>8</v>
      </c>
      <c r="I177" s="105">
        <v>9</v>
      </c>
      <c r="J177" s="105"/>
      <c r="K177" s="105">
        <v>9</v>
      </c>
      <c r="L177" s="107" t="s">
        <v>428</v>
      </c>
      <c r="M177" s="22">
        <f t="shared" si="3"/>
        <v>40</v>
      </c>
    </row>
    <row r="178" spans="1:13" s="13" customFormat="1" x14ac:dyDescent="0.25">
      <c r="A178" s="103" t="s">
        <v>385</v>
      </c>
      <c r="B178" s="104" t="s">
        <v>386</v>
      </c>
      <c r="C178" s="105"/>
      <c r="D178" s="105">
        <v>4</v>
      </c>
      <c r="E178" s="105"/>
      <c r="F178" s="105">
        <v>4</v>
      </c>
      <c r="G178" s="105">
        <v>5</v>
      </c>
      <c r="H178" s="105">
        <v>9</v>
      </c>
      <c r="I178" s="105"/>
      <c r="J178" s="105">
        <v>9</v>
      </c>
      <c r="K178" s="105">
        <v>8</v>
      </c>
      <c r="L178" s="107">
        <v>29</v>
      </c>
      <c r="M178" s="22">
        <f t="shared" si="3"/>
        <v>39</v>
      </c>
    </row>
    <row r="179" spans="1:13" s="13" customFormat="1" x14ac:dyDescent="0.25">
      <c r="A179" s="103" t="s">
        <v>387</v>
      </c>
      <c r="B179" s="104" t="s">
        <v>388</v>
      </c>
      <c r="C179" s="105"/>
      <c r="D179" s="105">
        <v>4</v>
      </c>
      <c r="E179" s="105"/>
      <c r="F179" s="105">
        <v>5</v>
      </c>
      <c r="G179" s="105">
        <v>4</v>
      </c>
      <c r="H179" s="105">
        <v>9</v>
      </c>
      <c r="I179" s="105"/>
      <c r="J179" s="105">
        <v>8</v>
      </c>
      <c r="K179" s="105">
        <v>12</v>
      </c>
      <c r="L179" s="107">
        <v>32</v>
      </c>
      <c r="M179" s="22">
        <f t="shared" si="3"/>
        <v>42</v>
      </c>
    </row>
    <row r="180" spans="1:13" s="13" customFormat="1" x14ac:dyDescent="0.25">
      <c r="A180" s="103" t="s">
        <v>389</v>
      </c>
      <c r="B180" s="104" t="s">
        <v>390</v>
      </c>
      <c r="C180" s="105"/>
      <c r="D180" s="105">
        <v>3</v>
      </c>
      <c r="E180" s="105">
        <v>2</v>
      </c>
      <c r="F180" s="105"/>
      <c r="G180" s="105">
        <v>4</v>
      </c>
      <c r="H180" s="105">
        <v>8</v>
      </c>
      <c r="I180" s="105">
        <v>7</v>
      </c>
      <c r="J180" s="105"/>
      <c r="K180" s="105">
        <v>8</v>
      </c>
      <c r="L180" s="107">
        <v>31</v>
      </c>
      <c r="M180" s="22">
        <f t="shared" si="3"/>
        <v>32</v>
      </c>
    </row>
    <row r="181" spans="1:13" s="13" customFormat="1" x14ac:dyDescent="0.25">
      <c r="A181" s="103" t="s">
        <v>391</v>
      </c>
      <c r="B181" s="104" t="s">
        <v>392</v>
      </c>
      <c r="C181" s="105"/>
      <c r="D181" s="105">
        <v>4</v>
      </c>
      <c r="E181" s="105">
        <v>3</v>
      </c>
      <c r="F181" s="105">
        <v>4</v>
      </c>
      <c r="G181" s="105"/>
      <c r="H181" s="105">
        <v>6</v>
      </c>
      <c r="I181" s="105"/>
      <c r="J181" s="105">
        <v>8</v>
      </c>
      <c r="K181" s="105"/>
      <c r="L181" s="107">
        <v>34</v>
      </c>
      <c r="M181" s="22">
        <f t="shared" si="3"/>
        <v>25</v>
      </c>
    </row>
    <row r="182" spans="1:13" s="13" customFormat="1" x14ac:dyDescent="0.25">
      <c r="A182" s="103" t="s">
        <v>393</v>
      </c>
      <c r="B182" s="104" t="s">
        <v>394</v>
      </c>
      <c r="C182" s="105">
        <v>3.5</v>
      </c>
      <c r="D182" s="105"/>
      <c r="E182" s="105">
        <v>1</v>
      </c>
      <c r="F182" s="105">
        <v>1</v>
      </c>
      <c r="G182" s="105"/>
      <c r="H182" s="105">
        <v>8.5</v>
      </c>
      <c r="I182" s="105">
        <v>6.5</v>
      </c>
      <c r="J182" s="105"/>
      <c r="K182" s="105"/>
      <c r="L182" s="107">
        <v>37</v>
      </c>
      <c r="M182" s="22">
        <f t="shared" si="3"/>
        <v>20.5</v>
      </c>
    </row>
    <row r="183" spans="1:13" s="13" customFormat="1" x14ac:dyDescent="0.25">
      <c r="A183" s="103" t="s">
        <v>395</v>
      </c>
      <c r="B183" s="104" t="s">
        <v>396</v>
      </c>
      <c r="C183" s="105">
        <v>1.5</v>
      </c>
      <c r="D183" s="105">
        <v>5</v>
      </c>
      <c r="E183" s="105">
        <v>3.5</v>
      </c>
      <c r="F183" s="105"/>
      <c r="G183" s="105"/>
      <c r="H183" s="105">
        <v>9</v>
      </c>
      <c r="I183" s="105">
        <v>8</v>
      </c>
      <c r="J183" s="105"/>
      <c r="K183" s="105">
        <v>8</v>
      </c>
      <c r="L183" s="107">
        <v>26</v>
      </c>
      <c r="M183" s="22">
        <f t="shared" si="3"/>
        <v>35</v>
      </c>
    </row>
    <row r="184" spans="1:13" s="13" customFormat="1" x14ac:dyDescent="0.25">
      <c r="A184" s="103" t="s">
        <v>397</v>
      </c>
      <c r="B184" s="104" t="s">
        <v>398</v>
      </c>
      <c r="C184" s="105"/>
      <c r="D184" s="105">
        <v>3</v>
      </c>
      <c r="E184" s="105"/>
      <c r="F184" s="105"/>
      <c r="G184" s="105">
        <v>3</v>
      </c>
      <c r="H184" s="105">
        <v>8</v>
      </c>
      <c r="I184" s="105"/>
      <c r="J184" s="105"/>
      <c r="K184" s="105">
        <v>9</v>
      </c>
      <c r="L184" s="107">
        <v>32</v>
      </c>
      <c r="M184" s="22">
        <f t="shared" si="3"/>
        <v>23</v>
      </c>
    </row>
    <row r="185" spans="1:13" s="13" customFormat="1" x14ac:dyDescent="0.25">
      <c r="A185" s="103" t="s">
        <v>399</v>
      </c>
      <c r="B185" s="104" t="s">
        <v>400</v>
      </c>
      <c r="C185" s="105"/>
      <c r="D185" s="105">
        <v>3</v>
      </c>
      <c r="E185" s="105"/>
      <c r="F185" s="105">
        <v>3</v>
      </c>
      <c r="G185" s="105">
        <v>5</v>
      </c>
      <c r="H185" s="105"/>
      <c r="I185" s="105">
        <v>9</v>
      </c>
      <c r="J185" s="105">
        <v>8</v>
      </c>
      <c r="K185" s="105">
        <v>11</v>
      </c>
      <c r="L185" s="107">
        <v>21</v>
      </c>
      <c r="M185" s="22">
        <f t="shared" si="3"/>
        <v>39</v>
      </c>
    </row>
    <row r="186" spans="1:13" s="13" customFormat="1" x14ac:dyDescent="0.25">
      <c r="A186" s="103" t="s">
        <v>401</v>
      </c>
      <c r="B186" s="104" t="s">
        <v>402</v>
      </c>
      <c r="C186" s="105"/>
      <c r="D186" s="105">
        <v>5</v>
      </c>
      <c r="E186" s="105">
        <v>4</v>
      </c>
      <c r="F186" s="105">
        <v>5</v>
      </c>
      <c r="G186" s="105"/>
      <c r="H186" s="105">
        <v>6.5</v>
      </c>
      <c r="I186" s="105">
        <v>8</v>
      </c>
      <c r="J186" s="105"/>
      <c r="K186" s="105">
        <v>11.5</v>
      </c>
      <c r="L186" s="107">
        <v>33</v>
      </c>
      <c r="M186" s="22">
        <f t="shared" si="3"/>
        <v>40</v>
      </c>
    </row>
    <row r="187" spans="1:13" s="13" customFormat="1" x14ac:dyDescent="0.25">
      <c r="A187" s="103" t="s">
        <v>403</v>
      </c>
      <c r="B187" s="104" t="s">
        <v>404</v>
      </c>
      <c r="C187" s="105"/>
      <c r="D187" s="105">
        <v>3.5</v>
      </c>
      <c r="E187" s="105">
        <v>3.5</v>
      </c>
      <c r="F187" s="105">
        <v>5</v>
      </c>
      <c r="G187" s="105"/>
      <c r="H187" s="105">
        <v>8</v>
      </c>
      <c r="I187" s="105">
        <v>9</v>
      </c>
      <c r="J187" s="105"/>
      <c r="K187" s="105">
        <v>9</v>
      </c>
      <c r="L187" s="107">
        <v>28</v>
      </c>
      <c r="M187" s="22">
        <f t="shared" si="3"/>
        <v>38</v>
      </c>
    </row>
    <row r="188" spans="1:13" s="13" customFormat="1" x14ac:dyDescent="0.25">
      <c r="A188" s="103" t="s">
        <v>405</v>
      </c>
      <c r="B188" s="104" t="s">
        <v>406</v>
      </c>
      <c r="C188" s="105"/>
      <c r="D188" s="105">
        <v>4</v>
      </c>
      <c r="E188" s="105">
        <v>2</v>
      </c>
      <c r="F188" s="105"/>
      <c r="G188" s="105">
        <v>3</v>
      </c>
      <c r="H188" s="105">
        <v>8</v>
      </c>
      <c r="I188" s="105">
        <v>9</v>
      </c>
      <c r="J188" s="105"/>
      <c r="K188" s="105"/>
      <c r="L188" s="107">
        <v>33</v>
      </c>
      <c r="M188" s="22">
        <f t="shared" si="3"/>
        <v>26</v>
      </c>
    </row>
    <row r="189" spans="1:13" s="13" customFormat="1" x14ac:dyDescent="0.25">
      <c r="A189" s="103" t="s">
        <v>407</v>
      </c>
      <c r="B189" s="104" t="s">
        <v>408</v>
      </c>
      <c r="C189" s="105">
        <v>2</v>
      </c>
      <c r="D189" s="105">
        <v>4</v>
      </c>
      <c r="E189" s="105"/>
      <c r="F189" s="105"/>
      <c r="G189" s="105">
        <v>2</v>
      </c>
      <c r="H189" s="105">
        <v>6</v>
      </c>
      <c r="I189" s="105">
        <v>7</v>
      </c>
      <c r="J189" s="105"/>
      <c r="K189" s="105">
        <v>3</v>
      </c>
      <c r="L189" s="107">
        <v>29</v>
      </c>
      <c r="M189" s="22">
        <f t="shared" si="3"/>
        <v>24</v>
      </c>
    </row>
    <row r="190" spans="1:13" s="13" customFormat="1" x14ac:dyDescent="0.25">
      <c r="A190" s="103" t="s">
        <v>409</v>
      </c>
      <c r="B190" s="104" t="s">
        <v>410</v>
      </c>
      <c r="C190" s="105"/>
      <c r="D190" s="105">
        <v>4</v>
      </c>
      <c r="E190" s="105"/>
      <c r="F190" s="105">
        <v>5</v>
      </c>
      <c r="G190" s="105">
        <v>5</v>
      </c>
      <c r="H190" s="105">
        <v>9</v>
      </c>
      <c r="I190" s="105">
        <v>9</v>
      </c>
      <c r="J190" s="105"/>
      <c r="K190" s="105">
        <v>10</v>
      </c>
      <c r="L190" s="107">
        <v>28</v>
      </c>
      <c r="M190" s="22">
        <f t="shared" si="3"/>
        <v>42</v>
      </c>
    </row>
    <row r="191" spans="1:13" s="13" customFormat="1" x14ac:dyDescent="0.25">
      <c r="A191" s="103" t="s">
        <v>411</v>
      </c>
      <c r="B191" s="104" t="s">
        <v>412</v>
      </c>
      <c r="C191" s="105"/>
      <c r="D191" s="105">
        <v>4</v>
      </c>
      <c r="E191" s="105"/>
      <c r="F191" s="105">
        <v>4</v>
      </c>
      <c r="G191" s="105">
        <v>4</v>
      </c>
      <c r="H191" s="105">
        <v>6</v>
      </c>
      <c r="I191" s="105">
        <v>8</v>
      </c>
      <c r="J191" s="105"/>
      <c r="K191" s="105"/>
      <c r="L191" s="107">
        <v>31</v>
      </c>
      <c r="M191" s="22">
        <f t="shared" si="3"/>
        <v>26</v>
      </c>
    </row>
    <row r="192" spans="1:13" s="13" customFormat="1" x14ac:dyDescent="0.25">
      <c r="A192" s="103" t="s">
        <v>413</v>
      </c>
      <c r="B192" s="104" t="s">
        <v>414</v>
      </c>
      <c r="C192" s="105"/>
      <c r="D192" s="105">
        <v>5</v>
      </c>
      <c r="E192" s="105">
        <v>4</v>
      </c>
      <c r="F192" s="105"/>
      <c r="G192" s="105">
        <v>4</v>
      </c>
      <c r="H192" s="105">
        <v>9</v>
      </c>
      <c r="I192" s="105">
        <v>9</v>
      </c>
      <c r="J192" s="105"/>
      <c r="K192" s="105">
        <v>9</v>
      </c>
      <c r="L192" s="107">
        <v>28</v>
      </c>
      <c r="M192" s="22">
        <f t="shared" si="3"/>
        <v>40</v>
      </c>
    </row>
    <row r="193" spans="1:13" s="13" customFormat="1" x14ac:dyDescent="0.25">
      <c r="A193" s="103" t="s">
        <v>415</v>
      </c>
      <c r="B193" s="104" t="s">
        <v>416</v>
      </c>
      <c r="C193" s="105"/>
      <c r="D193" s="105">
        <v>4</v>
      </c>
      <c r="E193" s="105">
        <v>3</v>
      </c>
      <c r="F193" s="105">
        <v>4</v>
      </c>
      <c r="G193" s="105"/>
      <c r="H193" s="105">
        <v>6</v>
      </c>
      <c r="I193" s="105">
        <v>6</v>
      </c>
      <c r="J193" s="105"/>
      <c r="K193" s="105">
        <v>3</v>
      </c>
      <c r="L193" s="107">
        <v>25</v>
      </c>
      <c r="M193" s="22">
        <f t="shared" si="3"/>
        <v>26</v>
      </c>
    </row>
    <row r="194" spans="1:13" s="13" customFormat="1" x14ac:dyDescent="0.25">
      <c r="A194" s="103" t="s">
        <v>417</v>
      </c>
      <c r="B194" s="104" t="s">
        <v>418</v>
      </c>
      <c r="C194" s="105"/>
      <c r="D194" s="105">
        <v>3</v>
      </c>
      <c r="E194" s="105"/>
      <c r="F194" s="105"/>
      <c r="G194" s="105">
        <v>3</v>
      </c>
      <c r="H194" s="105">
        <v>1</v>
      </c>
      <c r="I194" s="105">
        <v>9</v>
      </c>
      <c r="J194" s="105"/>
      <c r="K194" s="105">
        <v>8</v>
      </c>
      <c r="L194" s="107">
        <v>16</v>
      </c>
      <c r="M194" s="22">
        <f t="shared" si="3"/>
        <v>24</v>
      </c>
    </row>
    <row r="195" spans="1:13" s="13" customFormat="1" x14ac:dyDescent="0.25">
      <c r="A195" s="103" t="s">
        <v>419</v>
      </c>
      <c r="B195" s="104" t="s">
        <v>420</v>
      </c>
      <c r="C195" s="105"/>
      <c r="D195" s="105"/>
      <c r="E195" s="105">
        <v>3</v>
      </c>
      <c r="F195" s="105">
        <v>3</v>
      </c>
      <c r="G195" s="105">
        <v>3</v>
      </c>
      <c r="H195" s="105"/>
      <c r="I195" s="105"/>
      <c r="J195" s="105"/>
      <c r="K195" s="105">
        <v>13</v>
      </c>
      <c r="L195" s="107">
        <v>27</v>
      </c>
      <c r="M195" s="22">
        <f t="shared" si="3"/>
        <v>22</v>
      </c>
    </row>
    <row r="196" spans="1:13" s="13" customFormat="1" ht="15.75" x14ac:dyDescent="0.25">
      <c r="A196" s="135" t="s">
        <v>43</v>
      </c>
      <c r="B196" s="136"/>
      <c r="C196" s="29">
        <f t="shared" ref="C196:K196" si="4">COUNTA(C16:C195)</f>
        <v>31</v>
      </c>
      <c r="D196" s="30">
        <f t="shared" si="4"/>
        <v>154</v>
      </c>
      <c r="E196" s="30">
        <f t="shared" si="4"/>
        <v>79</v>
      </c>
      <c r="F196" s="30">
        <f t="shared" si="4"/>
        <v>114</v>
      </c>
      <c r="G196" s="30">
        <f t="shared" si="4"/>
        <v>126</v>
      </c>
      <c r="H196" s="30">
        <f t="shared" si="4"/>
        <v>165</v>
      </c>
      <c r="I196" s="30">
        <f t="shared" si="4"/>
        <v>168</v>
      </c>
      <c r="J196" s="30">
        <f t="shared" si="4"/>
        <v>20</v>
      </c>
      <c r="K196" s="30">
        <f t="shared" si="4"/>
        <v>171</v>
      </c>
      <c r="L196" s="31">
        <f>COUNT(L16:L195)</f>
        <v>179</v>
      </c>
      <c r="M196" s="32"/>
    </row>
    <row r="197" spans="1:13" s="13" customFormat="1" ht="15.75" x14ac:dyDescent="0.25">
      <c r="A197" s="135" t="s">
        <v>4</v>
      </c>
      <c r="B197" s="136"/>
      <c r="C197" s="38">
        <f t="shared" ref="C197:L197" si="5">COUNTIF(C16:C195,"&gt;"&amp;C15)</f>
        <v>12</v>
      </c>
      <c r="D197" s="39">
        <f t="shared" si="5"/>
        <v>121</v>
      </c>
      <c r="E197" s="39">
        <f t="shared" si="5"/>
        <v>27</v>
      </c>
      <c r="F197" s="39">
        <f t="shared" si="5"/>
        <v>93</v>
      </c>
      <c r="G197" s="39">
        <f t="shared" si="5"/>
        <v>85</v>
      </c>
      <c r="H197" s="39">
        <f t="shared" si="5"/>
        <v>161</v>
      </c>
      <c r="I197" s="39">
        <f t="shared" si="5"/>
        <v>167</v>
      </c>
      <c r="J197" s="39">
        <f t="shared" si="5"/>
        <v>15</v>
      </c>
      <c r="K197" s="39">
        <f t="shared" si="5"/>
        <v>123</v>
      </c>
      <c r="L197" s="23">
        <f t="shared" si="5"/>
        <v>177</v>
      </c>
      <c r="M197" s="37"/>
    </row>
    <row r="198" spans="1:13" s="13" customFormat="1" ht="15.75" x14ac:dyDescent="0.25">
      <c r="A198" s="135" t="s">
        <v>48</v>
      </c>
      <c r="B198" s="136"/>
      <c r="C198" s="38">
        <f t="shared" ref="C198:K198" si="6">ROUND(C197*100/C196,0)</f>
        <v>39</v>
      </c>
      <c r="D198" s="38">
        <f t="shared" si="6"/>
        <v>79</v>
      </c>
      <c r="E198" s="39">
        <f t="shared" si="6"/>
        <v>34</v>
      </c>
      <c r="F198" s="39">
        <f t="shared" si="6"/>
        <v>82</v>
      </c>
      <c r="G198" s="39">
        <f t="shared" si="6"/>
        <v>67</v>
      </c>
      <c r="H198" s="39">
        <f t="shared" si="6"/>
        <v>98</v>
      </c>
      <c r="I198" s="39">
        <f t="shared" si="6"/>
        <v>99</v>
      </c>
      <c r="J198" s="39">
        <f t="shared" si="6"/>
        <v>75</v>
      </c>
      <c r="K198" s="39">
        <f t="shared" si="6"/>
        <v>72</v>
      </c>
      <c r="L198" s="23">
        <f>ROUND(L197*100/L196,0)</f>
        <v>99</v>
      </c>
      <c r="M198" s="37"/>
    </row>
    <row r="199" spans="1:13" s="13" customFormat="1" x14ac:dyDescent="0.25">
      <c r="A199" s="139" t="s">
        <v>14</v>
      </c>
      <c r="B199" s="140"/>
      <c r="C199" s="38" t="str">
        <f>IF(C198&gt;=80,"3",IF(C198&gt;=70,"2",IF(C198&gt;=60,"1","-")))</f>
        <v>-</v>
      </c>
      <c r="D199" s="39" t="str">
        <f t="shared" ref="D199:L199" si="7">IF(D198&gt;=80,"3",IF(D198&gt;=70,"2",IF(D198&gt;=60,"1","-")))</f>
        <v>2</v>
      </c>
      <c r="E199" s="39" t="str">
        <f t="shared" si="7"/>
        <v>-</v>
      </c>
      <c r="F199" s="39" t="str">
        <f t="shared" si="7"/>
        <v>3</v>
      </c>
      <c r="G199" s="39" t="str">
        <f t="shared" si="7"/>
        <v>1</v>
      </c>
      <c r="H199" s="39" t="str">
        <f t="shared" si="7"/>
        <v>3</v>
      </c>
      <c r="I199" s="39" t="str">
        <f t="shared" si="7"/>
        <v>3</v>
      </c>
      <c r="J199" s="39" t="str">
        <f t="shared" si="7"/>
        <v>2</v>
      </c>
      <c r="K199" s="39" t="str">
        <f t="shared" si="7"/>
        <v>2</v>
      </c>
      <c r="L199" s="23" t="str">
        <f t="shared" si="7"/>
        <v>3</v>
      </c>
      <c r="M199" s="37"/>
    </row>
    <row r="200" spans="1:13" s="13" customFormat="1" x14ac:dyDescent="0.25">
      <c r="A200" s="9"/>
      <c r="B200" s="9"/>
      <c r="C200" s="18" t="str">
        <f>C13</f>
        <v>CO1</v>
      </c>
      <c r="D200" s="18" t="str">
        <f t="shared" ref="D200:K200" si="8">D13</f>
        <v>CO2</v>
      </c>
      <c r="E200" s="18" t="str">
        <f t="shared" si="8"/>
        <v>CO3</v>
      </c>
      <c r="F200" s="18" t="str">
        <f t="shared" si="8"/>
        <v>CO1</v>
      </c>
      <c r="G200" s="18" t="str">
        <f t="shared" si="8"/>
        <v>CO3</v>
      </c>
      <c r="H200" s="18" t="str">
        <f t="shared" si="8"/>
        <v>CO1</v>
      </c>
      <c r="I200" s="18" t="str">
        <f t="shared" si="8"/>
        <v>CO2</v>
      </c>
      <c r="J200" s="18" t="str">
        <f t="shared" si="8"/>
        <v>CO3</v>
      </c>
      <c r="K200" s="18" t="str">
        <f t="shared" si="8"/>
        <v>CO1</v>
      </c>
      <c r="L200" s="49"/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1"/>
      <c r="G201" s="142"/>
      <c r="H201" s="131" t="s">
        <v>15</v>
      </c>
      <c r="I201" s="132"/>
      <c r="J201" s="14" t="s">
        <v>18</v>
      </c>
      <c r="K201" s="14"/>
      <c r="L201" s="49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29" t="s">
        <v>16</v>
      </c>
      <c r="G202" s="130"/>
      <c r="H202" s="17" t="s">
        <v>35</v>
      </c>
      <c r="I202" s="17" t="s">
        <v>14</v>
      </c>
      <c r="J202" s="17" t="s">
        <v>35</v>
      </c>
      <c r="K202" s="17" t="s">
        <v>14</v>
      </c>
      <c r="L202" s="49"/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29" t="s">
        <v>31</v>
      </c>
      <c r="G203" s="130"/>
      <c r="H203" s="18">
        <f>AVERAGE(C198,F198,H198,K198)</f>
        <v>72.75</v>
      </c>
      <c r="I203" s="39" t="str">
        <f>IF(H203&gt;=80,"3",IF(H203&gt;=70,"2",IF(H203&gt;=60,"1",IF(H203&lt;=59,"-"))))</f>
        <v>2</v>
      </c>
      <c r="J203" s="39">
        <f>(H203*0.3)+($L$198*0.7)</f>
        <v>91.125</v>
      </c>
      <c r="K203" s="39" t="str">
        <f t="shared" ref="K203:K207" si="9">IF(J203&gt;=80,"3",IF(J203&gt;=70,"2",IF(J203&gt;=60,"1",IF(J203&lt;59,"-"))))</f>
        <v>3</v>
      </c>
      <c r="L203" s="49"/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29" t="s">
        <v>32</v>
      </c>
      <c r="G204" s="130"/>
      <c r="H204" s="34">
        <f>AVERAGE(D198,I198)</f>
        <v>89</v>
      </c>
      <c r="I204" s="39" t="str">
        <f>IF(H204&gt;=80,"3",IF(H204&gt;=70,"2",IF(H204&gt;=60,"1",IF(H204&lt;=59,"-"))))</f>
        <v>3</v>
      </c>
      <c r="J204" s="39">
        <f t="shared" ref="J204:J207" si="10">(H204*0.3)+($L$198*0.7)</f>
        <v>96</v>
      </c>
      <c r="K204" s="39" t="str">
        <f t="shared" si="9"/>
        <v>3</v>
      </c>
      <c r="L204" s="49"/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29" t="s">
        <v>33</v>
      </c>
      <c r="G205" s="130"/>
      <c r="H205" s="18">
        <f>AVERAGE(E198,G198,J198)</f>
        <v>58.666666666666664</v>
      </c>
      <c r="I205" s="39">
        <v>1</v>
      </c>
      <c r="J205" s="39">
        <f t="shared" si="10"/>
        <v>86.899999999999991</v>
      </c>
      <c r="K205" s="39" t="str">
        <f t="shared" si="9"/>
        <v>3</v>
      </c>
      <c r="L205" s="49"/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29" t="s">
        <v>34</v>
      </c>
      <c r="G206" s="130"/>
      <c r="H206" s="18">
        <f>AVERAGE(E198,I198,K198)</f>
        <v>68.333333333333329</v>
      </c>
      <c r="I206" s="39" t="str">
        <f t="shared" ref="I206:I207" si="11">IF(H206&gt;=80,"3",IF(H206&gt;=70,"2",IF(H206&gt;=60,"1",IF(H206&lt;=59,"-"))))</f>
        <v>1</v>
      </c>
      <c r="J206" s="39">
        <f t="shared" si="10"/>
        <v>89.8</v>
      </c>
      <c r="K206" s="39" t="str">
        <f t="shared" si="9"/>
        <v>3</v>
      </c>
      <c r="L206" s="49"/>
      <c r="M206" s="10"/>
    </row>
    <row r="207" spans="1:13" s="13" customFormat="1" ht="20.25" x14ac:dyDescent="0.3">
      <c r="A207" s="9"/>
      <c r="B207" s="9"/>
      <c r="C207" s="10"/>
      <c r="D207" s="10"/>
      <c r="E207" s="10"/>
      <c r="F207" s="129" t="s">
        <v>55</v>
      </c>
      <c r="G207" s="130"/>
      <c r="H207" s="18">
        <f>AVERAGE(F198)</f>
        <v>82</v>
      </c>
      <c r="I207" s="44" t="str">
        <f t="shared" si="11"/>
        <v>3</v>
      </c>
      <c r="J207" s="44">
        <f t="shared" si="10"/>
        <v>93.899999999999991</v>
      </c>
      <c r="K207" s="44" t="str">
        <f t="shared" si="9"/>
        <v>3</v>
      </c>
      <c r="L207" s="49"/>
      <c r="M207" s="10"/>
    </row>
  </sheetData>
  <mergeCells count="29">
    <mergeCell ref="D9:I9"/>
    <mergeCell ref="C10:K10"/>
    <mergeCell ref="A1:M1"/>
    <mergeCell ref="A2:M2"/>
    <mergeCell ref="A3:M3"/>
    <mergeCell ref="A4:M4"/>
    <mergeCell ref="A5:M5"/>
    <mergeCell ref="A6:B6"/>
    <mergeCell ref="A7:D7"/>
    <mergeCell ref="I6:K6"/>
    <mergeCell ref="D8:I8"/>
    <mergeCell ref="H201:I201"/>
    <mergeCell ref="A11:B11"/>
    <mergeCell ref="A12:B12"/>
    <mergeCell ref="A13:B13"/>
    <mergeCell ref="A14:B14"/>
    <mergeCell ref="A196:B196"/>
    <mergeCell ref="A197:B197"/>
    <mergeCell ref="A198:B198"/>
    <mergeCell ref="A199:B199"/>
    <mergeCell ref="F201:G201"/>
    <mergeCell ref="C11:G11"/>
    <mergeCell ref="H11:J11"/>
    <mergeCell ref="F207:G207"/>
    <mergeCell ref="F202:G202"/>
    <mergeCell ref="F203:G203"/>
    <mergeCell ref="F204:G204"/>
    <mergeCell ref="F205:G205"/>
    <mergeCell ref="F206:G206"/>
  </mergeCells>
  <conditionalFormatting sqref="B16:B75">
    <cfRule type="duplicateValues" dxfId="35" priority="7"/>
  </conditionalFormatting>
  <conditionalFormatting sqref="B16:B75">
    <cfRule type="duplicateValues" dxfId="34" priority="6"/>
  </conditionalFormatting>
  <conditionalFormatting sqref="B76:B80 B82:B136">
    <cfRule type="duplicateValues" dxfId="33" priority="5"/>
  </conditionalFormatting>
  <conditionalFormatting sqref="B76:B80">
    <cfRule type="duplicateValues" dxfId="32" priority="4"/>
  </conditionalFormatting>
  <conditionalFormatting sqref="B81">
    <cfRule type="duplicateValues" dxfId="31" priority="3"/>
  </conditionalFormatting>
  <conditionalFormatting sqref="B81">
    <cfRule type="duplicateValues" dxfId="30" priority="2"/>
  </conditionalFormatting>
  <conditionalFormatting sqref="B81">
    <cfRule type="duplicateValues" dxfId="29" priority="1"/>
  </conditionalFormatting>
  <conditionalFormatting sqref="B137:B195">
    <cfRule type="duplicateValues" dxfId="28" priority="8"/>
  </conditionalFormatting>
  <conditionalFormatting sqref="B16:B80 B82:B195">
    <cfRule type="duplicateValues" dxfId="27" priority="9"/>
  </conditionalFormatting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8" t="str">
        <f>'21MBA311'!A5:M5</f>
        <v>Managerial Accounting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'21MBA311'!H203</f>
        <v>66.75</v>
      </c>
      <c r="E5" s="24" t="str">
        <f>'21MBA311'!I203</f>
        <v>1</v>
      </c>
      <c r="F5" s="24">
        <f>'21MBA311'!J203</f>
        <v>90.025000000000006</v>
      </c>
      <c r="G5" s="24" t="str">
        <f>'21MBA311'!K203</f>
        <v>3</v>
      </c>
    </row>
    <row r="6" spans="1:13" x14ac:dyDescent="0.25">
      <c r="C6" s="59" t="s">
        <v>1</v>
      </c>
      <c r="D6" s="24">
        <f>'21MBA311'!H204</f>
        <v>69.75</v>
      </c>
      <c r="E6" s="24" t="str">
        <f>'21MBA311'!I204</f>
        <v>1</v>
      </c>
      <c r="F6" s="24">
        <f>'21MBA311'!J204</f>
        <v>90.924999999999997</v>
      </c>
      <c r="G6" s="24" t="str">
        <f>'21MBA311'!K204</f>
        <v>3</v>
      </c>
    </row>
    <row r="7" spans="1:13" x14ac:dyDescent="0.25">
      <c r="C7" s="59" t="s">
        <v>2</v>
      </c>
      <c r="D7" s="24">
        <f>'21MBA311'!H205</f>
        <v>57.333333333333336</v>
      </c>
      <c r="E7" s="24" t="str">
        <f>'21MBA311'!I205</f>
        <v>-</v>
      </c>
      <c r="F7" s="24">
        <f>'21MBA311'!J205</f>
        <v>87.2</v>
      </c>
      <c r="G7" s="24" t="str">
        <f>'21MBA311'!K205</f>
        <v>3</v>
      </c>
    </row>
    <row r="8" spans="1:13" x14ac:dyDescent="0.25">
      <c r="C8" s="59" t="s">
        <v>3</v>
      </c>
      <c r="D8" s="24">
        <f>'21MBA311'!H206</f>
        <v>67.333333333333329</v>
      </c>
      <c r="E8" s="24" t="str">
        <f>'21MBA311'!I206</f>
        <v>1</v>
      </c>
      <c r="F8" s="24">
        <f>'21MBA311'!J206</f>
        <v>90.2</v>
      </c>
      <c r="G8" s="24" t="str">
        <f>'21MBA311'!K206</f>
        <v>3</v>
      </c>
    </row>
    <row r="9" spans="1:13" x14ac:dyDescent="0.25">
      <c r="C9" s="59" t="s">
        <v>54</v>
      </c>
      <c r="D9" s="24">
        <f>'21MBA311'!H207</f>
        <v>61</v>
      </c>
      <c r="E9" s="24" t="str">
        <f>'21MBA311'!I207</f>
        <v>1</v>
      </c>
      <c r="F9" s="24">
        <f>'21MBA311'!J207</f>
        <v>88.3</v>
      </c>
      <c r="G9" s="24" t="str">
        <f>'21MBA311'!K207</f>
        <v>3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69" t="s">
        <v>58</v>
      </c>
      <c r="M11" s="69" t="s">
        <v>59</v>
      </c>
    </row>
    <row r="12" spans="1:13" ht="15.75" thickBot="1" x14ac:dyDescent="0.3">
      <c r="B12" s="61" t="s">
        <v>8</v>
      </c>
      <c r="C12" s="109">
        <v>3</v>
      </c>
      <c r="D12" s="110">
        <v>2</v>
      </c>
      <c r="E12" s="110">
        <v>1</v>
      </c>
      <c r="F12" s="110">
        <v>1</v>
      </c>
      <c r="G12" s="110">
        <v>1</v>
      </c>
      <c r="H12" s="110">
        <v>1</v>
      </c>
      <c r="I12" s="110"/>
      <c r="J12" s="110">
        <v>3</v>
      </c>
      <c r="K12" s="110">
        <v>1</v>
      </c>
      <c r="L12" s="110"/>
      <c r="M12" s="110">
        <v>1</v>
      </c>
    </row>
    <row r="13" spans="1:13" ht="15.75" thickBot="1" x14ac:dyDescent="0.3">
      <c r="B13" s="61" t="s">
        <v>9</v>
      </c>
      <c r="C13" s="111">
        <v>3</v>
      </c>
      <c r="D13" s="112">
        <v>1</v>
      </c>
      <c r="E13" s="112"/>
      <c r="F13" s="112">
        <v>3</v>
      </c>
      <c r="G13" s="112">
        <v>2</v>
      </c>
      <c r="H13" s="112">
        <v>2</v>
      </c>
      <c r="I13" s="112">
        <v>1</v>
      </c>
      <c r="J13" s="112">
        <v>3</v>
      </c>
      <c r="K13" s="112">
        <v>1</v>
      </c>
      <c r="L13" s="112">
        <v>1</v>
      </c>
      <c r="M13" s="112">
        <v>1</v>
      </c>
    </row>
    <row r="14" spans="1:13" ht="15.75" thickBot="1" x14ac:dyDescent="0.3">
      <c r="B14" s="61" t="s">
        <v>10</v>
      </c>
      <c r="C14" s="111">
        <v>3</v>
      </c>
      <c r="D14" s="112">
        <v>3</v>
      </c>
      <c r="E14" s="112">
        <v>1</v>
      </c>
      <c r="F14" s="112">
        <v>3</v>
      </c>
      <c r="G14" s="112">
        <v>2</v>
      </c>
      <c r="H14" s="112">
        <v>3</v>
      </c>
      <c r="I14" s="112">
        <v>3</v>
      </c>
      <c r="J14" s="112">
        <v>2</v>
      </c>
      <c r="K14" s="112">
        <v>2</v>
      </c>
      <c r="L14" s="112">
        <v>2</v>
      </c>
      <c r="M14" s="112">
        <v>2</v>
      </c>
    </row>
    <row r="15" spans="1:13" ht="15.75" thickBot="1" x14ac:dyDescent="0.3">
      <c r="B15" s="61" t="s">
        <v>11</v>
      </c>
      <c r="C15" s="111">
        <v>3</v>
      </c>
      <c r="D15" s="112">
        <v>2</v>
      </c>
      <c r="E15" s="112">
        <v>2</v>
      </c>
      <c r="F15" s="112">
        <v>2</v>
      </c>
      <c r="G15" s="112">
        <v>3</v>
      </c>
      <c r="H15" s="112">
        <v>2</v>
      </c>
      <c r="I15" s="112">
        <v>2</v>
      </c>
      <c r="J15" s="112">
        <v>2</v>
      </c>
      <c r="K15" s="112">
        <v>2</v>
      </c>
      <c r="L15" s="112"/>
      <c r="M15" s="112">
        <v>2</v>
      </c>
    </row>
    <row r="16" spans="1:13" ht="15.75" thickBot="1" x14ac:dyDescent="0.3">
      <c r="B16" s="69" t="s">
        <v>53</v>
      </c>
      <c r="C16" s="111">
        <v>1</v>
      </c>
      <c r="D16" s="112">
        <v>3</v>
      </c>
      <c r="E16" s="112">
        <v>3</v>
      </c>
      <c r="F16" s="112">
        <v>1</v>
      </c>
      <c r="G16" s="112">
        <v>3</v>
      </c>
      <c r="H16" s="112">
        <v>2</v>
      </c>
      <c r="I16" s="112">
        <v>3</v>
      </c>
      <c r="J16" s="112">
        <v>2</v>
      </c>
      <c r="K16" s="112">
        <v>3</v>
      </c>
      <c r="L16" s="112">
        <v>3</v>
      </c>
      <c r="M16" s="112">
        <v>2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4"/>
      <c r="C18" s="4"/>
      <c r="D18" s="4"/>
      <c r="E18" s="4"/>
      <c r="F18" s="4"/>
      <c r="G18" s="4"/>
    </row>
    <row r="19" spans="1:13" x14ac:dyDescent="0.25">
      <c r="B19" s="4"/>
      <c r="C19" s="4"/>
      <c r="D19" s="4"/>
      <c r="E19" s="4"/>
      <c r="F19" s="4"/>
      <c r="G19" s="4"/>
    </row>
    <row r="20" spans="1:13" x14ac:dyDescent="0.25">
      <c r="A20" s="153" t="s">
        <v>29</v>
      </c>
      <c r="B20" s="153"/>
      <c r="C20" s="150" t="s">
        <v>6</v>
      </c>
      <c r="D20" s="150" t="s">
        <v>7</v>
      </c>
      <c r="E20" s="150" t="s">
        <v>5</v>
      </c>
      <c r="F20" s="150" t="s">
        <v>12</v>
      </c>
      <c r="G20" s="150" t="s">
        <v>13</v>
      </c>
      <c r="H20" s="150" t="s">
        <v>44</v>
      </c>
      <c r="I20" s="150" t="s">
        <v>45</v>
      </c>
      <c r="J20" s="150" t="s">
        <v>46</v>
      </c>
      <c r="K20" s="150" t="s">
        <v>47</v>
      </c>
      <c r="L20" s="150" t="s">
        <v>58</v>
      </c>
      <c r="M20" s="150" t="s">
        <v>59</v>
      </c>
    </row>
    <row r="21" spans="1:13" x14ac:dyDescent="0.25">
      <c r="A21" s="152" t="s">
        <v>28</v>
      </c>
      <c r="B21" s="152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x14ac:dyDescent="0.25">
      <c r="A22" s="61" t="s">
        <v>8</v>
      </c>
      <c r="B22" s="20">
        <f>F5</f>
        <v>90.025000000000006</v>
      </c>
      <c r="C22" s="66">
        <f>C12*$B$22/3</f>
        <v>90.02500000000002</v>
      </c>
      <c r="D22" s="66">
        <f>D12*$B$22/3</f>
        <v>60.016666666666673</v>
      </c>
      <c r="E22" s="66">
        <f>E12*$B$22/3</f>
        <v>30.008333333333336</v>
      </c>
      <c r="F22" s="66">
        <f>F12*$B$22/3</f>
        <v>30.008333333333336</v>
      </c>
      <c r="G22" s="66">
        <f>G12*$B$22/3</f>
        <v>30.008333333333336</v>
      </c>
      <c r="H22" s="66">
        <f>H12*$B$22/3</f>
        <v>30.008333333333336</v>
      </c>
      <c r="I22" s="66">
        <f>I12*$B$22/3</f>
        <v>0</v>
      </c>
      <c r="J22" s="66">
        <f>J12*$B$22/3</f>
        <v>90.02500000000002</v>
      </c>
      <c r="K22" s="66">
        <f>K12*$B$22/3</f>
        <v>30.008333333333336</v>
      </c>
      <c r="L22" s="66">
        <f>L12*$B$22/3</f>
        <v>0</v>
      </c>
      <c r="M22" s="66">
        <f>M12*$B$22/3</f>
        <v>30.008333333333336</v>
      </c>
    </row>
    <row r="23" spans="1:13" x14ac:dyDescent="0.25">
      <c r="A23" s="61" t="s">
        <v>9</v>
      </c>
      <c r="B23" s="20">
        <f>F6</f>
        <v>90.924999999999997</v>
      </c>
      <c r="C23" s="66">
        <f>C13*$B$23/3</f>
        <v>90.924999999999997</v>
      </c>
      <c r="D23" s="66">
        <f>D13*$B$23/3</f>
        <v>30.308333333333334</v>
      </c>
      <c r="E23" s="66">
        <f>E13*$B$23/3</f>
        <v>0</v>
      </c>
      <c r="F23" s="66">
        <f>F13*$B$23/3</f>
        <v>90.924999999999997</v>
      </c>
      <c r="G23" s="66">
        <f>G13*$B$23/3</f>
        <v>60.616666666666667</v>
      </c>
      <c r="H23" s="66">
        <f>H13*$B$23/3</f>
        <v>60.616666666666667</v>
      </c>
      <c r="I23" s="66">
        <f>I13*$B$23/3</f>
        <v>30.308333333333334</v>
      </c>
      <c r="J23" s="66">
        <f>J13*$B$23/3</f>
        <v>90.924999999999997</v>
      </c>
      <c r="K23" s="66">
        <f>K13*$B$23/3</f>
        <v>30.308333333333334</v>
      </c>
      <c r="L23" s="66">
        <f>L13*$B$23/3</f>
        <v>30.308333333333334</v>
      </c>
      <c r="M23" s="66">
        <f>M13*$B$23/3</f>
        <v>30.308333333333334</v>
      </c>
    </row>
    <row r="24" spans="1:13" x14ac:dyDescent="0.25">
      <c r="A24" s="61" t="s">
        <v>10</v>
      </c>
      <c r="B24" s="20">
        <f>F7</f>
        <v>87.2</v>
      </c>
      <c r="C24" s="66">
        <f>C14*$B$24/3</f>
        <v>87.2</v>
      </c>
      <c r="D24" s="66">
        <f>D14*$B$24/3</f>
        <v>87.2</v>
      </c>
      <c r="E24" s="66">
        <f>E14*$B$24/3</f>
        <v>29.066666666666666</v>
      </c>
      <c r="F24" s="66">
        <f>F14*$B$24/3</f>
        <v>87.2</v>
      </c>
      <c r="G24" s="66">
        <f>G14*$B$24/3</f>
        <v>58.133333333333333</v>
      </c>
      <c r="H24" s="66">
        <f>H14*$B$24/3</f>
        <v>87.2</v>
      </c>
      <c r="I24" s="66">
        <f>I14*$B$24/3</f>
        <v>87.2</v>
      </c>
      <c r="J24" s="66">
        <f>J14*$B$24/3</f>
        <v>58.133333333333333</v>
      </c>
      <c r="K24" s="66">
        <f>K14*$B$24/3</f>
        <v>58.133333333333333</v>
      </c>
      <c r="L24" s="66">
        <f>L14*$B$24/3</f>
        <v>58.133333333333333</v>
      </c>
      <c r="M24" s="66">
        <f>M14*$B$24/3</f>
        <v>58.133333333333333</v>
      </c>
    </row>
    <row r="25" spans="1:13" x14ac:dyDescent="0.25">
      <c r="A25" s="61" t="s">
        <v>11</v>
      </c>
      <c r="B25" s="20">
        <f>F8</f>
        <v>90.2</v>
      </c>
      <c r="C25" s="66">
        <f>C15*$B$25/3</f>
        <v>90.2</v>
      </c>
      <c r="D25" s="66">
        <f>D15*$B$25/3</f>
        <v>60.133333333333333</v>
      </c>
      <c r="E25" s="66">
        <f>E15*$B$25/3</f>
        <v>60.133333333333333</v>
      </c>
      <c r="F25" s="66">
        <f>F15*$B$25/3</f>
        <v>60.133333333333333</v>
      </c>
      <c r="G25" s="66">
        <f>G15*$B$25/3</f>
        <v>90.2</v>
      </c>
      <c r="H25" s="66">
        <f>H15*$B$25/3</f>
        <v>60.133333333333333</v>
      </c>
      <c r="I25" s="66">
        <f>I15*$B$25/3</f>
        <v>60.133333333333333</v>
      </c>
      <c r="J25" s="66">
        <f>J15*$B$25/3</f>
        <v>60.133333333333333</v>
      </c>
      <c r="K25" s="66">
        <f>K15*$B$25/3</f>
        <v>60.133333333333333</v>
      </c>
      <c r="L25" s="66">
        <f>L15*$B$25/3</f>
        <v>0</v>
      </c>
      <c r="M25" s="66">
        <f>M15*$B$25/3</f>
        <v>60.133333333333333</v>
      </c>
    </row>
    <row r="26" spans="1:13" x14ac:dyDescent="0.25">
      <c r="A26" s="69" t="s">
        <v>53</v>
      </c>
      <c r="B26" s="20">
        <f>F9</f>
        <v>88.3</v>
      </c>
      <c r="C26" s="66">
        <f>C16*$B$26/3</f>
        <v>29.433333333333334</v>
      </c>
      <c r="D26" s="66">
        <f>D16*$B$26/3</f>
        <v>88.3</v>
      </c>
      <c r="E26" s="66">
        <f>E16*$B$26/3</f>
        <v>88.3</v>
      </c>
      <c r="F26" s="66">
        <f>F16*$B$26/3</f>
        <v>29.433333333333334</v>
      </c>
      <c r="G26" s="66">
        <f>G16*$B$26/3</f>
        <v>88.3</v>
      </c>
      <c r="H26" s="66">
        <f>H16*$B$26/3</f>
        <v>58.866666666666667</v>
      </c>
      <c r="I26" s="66">
        <f>I16*$B$26/3</f>
        <v>88.3</v>
      </c>
      <c r="J26" s="66">
        <f>J16*$B$26/3</f>
        <v>58.866666666666667</v>
      </c>
      <c r="K26" s="66">
        <f>K16*$B$26/3</f>
        <v>88.3</v>
      </c>
      <c r="L26" s="66">
        <f>L16*$B$26/3</f>
        <v>88.3</v>
      </c>
      <c r="M26" s="66">
        <f>M16*$B$26/3</f>
        <v>58.866666666666667</v>
      </c>
    </row>
    <row r="27" spans="1:13" x14ac:dyDescent="0.25">
      <c r="A27" s="61" t="s">
        <v>30</v>
      </c>
      <c r="B27" s="21"/>
      <c r="C27" s="68">
        <f>AVERAGE(C22:C26)</f>
        <v>77.556666666666672</v>
      </c>
      <c r="D27" s="68">
        <f>AVERAGE(D22:D26)</f>
        <v>65.191666666666663</v>
      </c>
      <c r="E27" s="68">
        <f>AVERAGE(E22:E26)</f>
        <v>41.501666666666665</v>
      </c>
      <c r="F27" s="68">
        <f>AVERAGE(F22:F26)</f>
        <v>59.54</v>
      </c>
      <c r="G27" s="68">
        <f>AVERAGE(G22:G26)</f>
        <v>65.451666666666668</v>
      </c>
      <c r="H27" s="68">
        <f>AVERAGE(H22:H26)</f>
        <v>59.364999999999995</v>
      </c>
      <c r="I27" s="68">
        <f>AVERAGE(I22:I26)</f>
        <v>53.188333333333333</v>
      </c>
      <c r="J27" s="68">
        <f>AVERAGE(J22:J26)</f>
        <v>71.616666666666674</v>
      </c>
      <c r="K27" s="68">
        <f>AVERAGE(K22:K26)</f>
        <v>53.376666666666665</v>
      </c>
      <c r="L27" s="68">
        <f>AVERAGE(L22:L26)</f>
        <v>35.348333333333336</v>
      </c>
      <c r="M27" s="68">
        <f>AVERAGE(M22:M26)</f>
        <v>47.49</v>
      </c>
    </row>
    <row r="28" spans="1:13" x14ac:dyDescent="0.25">
      <c r="B28" s="4"/>
      <c r="C28" s="4"/>
      <c r="D28" s="4"/>
      <c r="E28" s="4"/>
      <c r="F28" s="4"/>
      <c r="G28" s="4"/>
    </row>
    <row r="29" spans="1:13" x14ac:dyDescent="0.25">
      <c r="D29" s="4"/>
      <c r="E29" s="6"/>
      <c r="F29" s="6"/>
      <c r="G29" s="6"/>
      <c r="H29" s="6"/>
      <c r="I29" s="6"/>
    </row>
    <row r="30" spans="1:13" x14ac:dyDescent="0.25">
      <c r="D30" s="4"/>
      <c r="E30" s="4"/>
      <c r="F30" s="4"/>
      <c r="G30" s="4"/>
    </row>
  </sheetData>
  <mergeCells count="13">
    <mergeCell ref="L20:L21"/>
    <mergeCell ref="M20:M21"/>
    <mergeCell ref="H20:H21"/>
    <mergeCell ref="I20:I21"/>
    <mergeCell ref="J20:J21"/>
    <mergeCell ref="K20:K21"/>
    <mergeCell ref="A20:B20"/>
    <mergeCell ref="A21:B21"/>
    <mergeCell ref="C20:C21"/>
    <mergeCell ref="D20:D21"/>
    <mergeCell ref="E20:E21"/>
    <mergeCell ref="F20:F21"/>
    <mergeCell ref="G20:G2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L12" sqref="L12:M14"/>
    </sheetView>
  </sheetViews>
  <sheetFormatPr defaultRowHeight="15" x14ac:dyDescent="0.25"/>
  <cols>
    <col min="1" max="1" width="18.140625" style="1" customWidth="1"/>
    <col min="2" max="2" width="36.28515625" style="1" customWidth="1"/>
    <col min="3" max="3" width="15.28515625" style="2" customWidth="1"/>
    <col min="4" max="7" width="5.7109375" style="2" customWidth="1"/>
    <col min="8" max="8" width="10.140625" style="2" customWidth="1"/>
    <col min="9" max="9" width="9.85546875" style="2" customWidth="1"/>
    <col min="10" max="10" width="8.7109375" style="2" customWidth="1"/>
    <col min="11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5.5" customHeight="1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5.5" customHeight="1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25.5" customHeight="1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25.5" customHeight="1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5.5" customHeight="1" x14ac:dyDescent="0.3">
      <c r="A5" s="149" t="s">
        <v>446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25.5" customHeight="1" x14ac:dyDescent="0.3">
      <c r="A6" s="145" t="s">
        <v>51</v>
      </c>
      <c r="B6" s="145"/>
      <c r="C6" s="118"/>
      <c r="D6" s="118"/>
      <c r="E6" s="118"/>
      <c r="F6" s="118"/>
      <c r="G6" s="118"/>
      <c r="H6" s="118"/>
      <c r="I6" s="145" t="s">
        <v>431</v>
      </c>
      <c r="J6" s="145"/>
      <c r="K6" s="145"/>
      <c r="L6" s="118" t="s">
        <v>447</v>
      </c>
      <c r="M6" s="118"/>
    </row>
    <row r="7" spans="1:13" ht="25.5" customHeight="1" x14ac:dyDescent="0.3">
      <c r="A7" s="145" t="s">
        <v>445</v>
      </c>
      <c r="B7" s="145"/>
      <c r="C7" s="145"/>
      <c r="D7" s="145"/>
      <c r="E7" s="118"/>
      <c r="F7" s="118"/>
      <c r="G7" s="118"/>
      <c r="H7" s="118"/>
      <c r="I7" s="118"/>
      <c r="J7" s="118" t="s">
        <v>432</v>
      </c>
      <c r="K7" s="118"/>
      <c r="L7" s="118" t="s">
        <v>433</v>
      </c>
      <c r="M7" s="118"/>
    </row>
    <row r="8" spans="1:13" ht="25.5" customHeight="1" x14ac:dyDescent="0.3">
      <c r="A8" s="118"/>
      <c r="B8" s="118"/>
      <c r="C8" s="118"/>
      <c r="D8" s="145" t="s">
        <v>434</v>
      </c>
      <c r="E8" s="145"/>
      <c r="F8" s="145"/>
      <c r="G8" s="145"/>
      <c r="H8" s="145"/>
      <c r="I8" s="145"/>
      <c r="J8" s="118"/>
      <c r="K8" s="118"/>
      <c r="L8" s="118"/>
      <c r="M8" s="118"/>
    </row>
    <row r="9" spans="1:13" ht="25.5" customHeight="1" x14ac:dyDescent="0.3">
      <c r="A9" s="118"/>
      <c r="B9" s="118"/>
      <c r="C9" s="118"/>
      <c r="D9" s="145" t="s">
        <v>435</v>
      </c>
      <c r="E9" s="145"/>
      <c r="F9" s="145"/>
      <c r="G9" s="145"/>
      <c r="H9" s="145"/>
      <c r="I9" s="145"/>
      <c r="J9" s="118"/>
      <c r="K9" s="118"/>
      <c r="L9" s="118"/>
      <c r="M9" s="118"/>
    </row>
    <row r="10" spans="1:13" ht="18.75" x14ac:dyDescent="0.3">
      <c r="A10" s="53"/>
      <c r="B10" s="53"/>
      <c r="C10" s="146"/>
      <c r="D10" s="146"/>
      <c r="E10" s="146"/>
      <c r="F10" s="146"/>
      <c r="G10" s="146"/>
      <c r="H10" s="146"/>
      <c r="I10" s="146"/>
      <c r="J10" s="146"/>
      <c r="K10" s="146"/>
      <c r="L10" s="51"/>
      <c r="M10" s="70"/>
    </row>
    <row r="11" spans="1:13" ht="18.75" x14ac:dyDescent="0.3">
      <c r="A11" s="150"/>
      <c r="B11" s="150"/>
      <c r="C11" s="143" t="s">
        <v>36</v>
      </c>
      <c r="D11" s="144"/>
      <c r="E11" s="144"/>
      <c r="F11" s="144"/>
      <c r="G11" s="154"/>
      <c r="H11" s="143" t="s">
        <v>37</v>
      </c>
      <c r="I11" s="144"/>
      <c r="J11" s="154"/>
      <c r="K11" s="63" t="s">
        <v>38</v>
      </c>
      <c r="L11" s="62"/>
      <c r="M11" s="52"/>
    </row>
    <row r="12" spans="1:13" s="13" customFormat="1" ht="15.75" x14ac:dyDescent="0.25">
      <c r="A12" s="135" t="s">
        <v>20</v>
      </c>
      <c r="B12" s="136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453</v>
      </c>
    </row>
    <row r="13" spans="1:13" s="13" customFormat="1" ht="15.75" x14ac:dyDescent="0.25">
      <c r="A13" s="137" t="s">
        <v>21</v>
      </c>
      <c r="B13" s="138"/>
      <c r="C13" s="18" t="s">
        <v>2</v>
      </c>
      <c r="D13" s="18" t="s">
        <v>54</v>
      </c>
      <c r="E13" s="18" t="s">
        <v>0</v>
      </c>
      <c r="F13" s="18" t="s">
        <v>2</v>
      </c>
      <c r="G13" s="18" t="s">
        <v>1</v>
      </c>
      <c r="H13" s="18" t="s">
        <v>1</v>
      </c>
      <c r="I13" s="18" t="s">
        <v>2</v>
      </c>
      <c r="J13" s="18" t="s">
        <v>3</v>
      </c>
      <c r="K13" s="18" t="s">
        <v>2</v>
      </c>
      <c r="L13" s="47" t="s">
        <v>19</v>
      </c>
      <c r="M13" s="47" t="s">
        <v>19</v>
      </c>
    </row>
    <row r="14" spans="1:13" s="13" customFormat="1" ht="15.75" x14ac:dyDescent="0.25">
      <c r="A14" s="135" t="s">
        <v>22</v>
      </c>
      <c r="B14" s="136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'21MBA111'!A16</f>
        <v>P18FW21M0001</v>
      </c>
      <c r="B16" s="100" t="str">
        <f>'21MBA111'!B16</f>
        <v>VIPUL VILAS NAIK</v>
      </c>
      <c r="C16" s="19">
        <v>2</v>
      </c>
      <c r="D16" s="19">
        <v>3</v>
      </c>
      <c r="E16" s="19"/>
      <c r="F16" s="19">
        <v>3</v>
      </c>
      <c r="G16" s="19"/>
      <c r="H16" s="19"/>
      <c r="I16" s="19">
        <v>7</v>
      </c>
      <c r="J16" s="19">
        <v>6</v>
      </c>
      <c r="K16" s="19">
        <v>5</v>
      </c>
      <c r="L16" s="117">
        <v>32</v>
      </c>
      <c r="M16" s="22">
        <f t="shared" ref="M16:M47" si="1">SUM(C16:K16)</f>
        <v>26</v>
      </c>
    </row>
    <row r="17" spans="1:13" s="13" customFormat="1" ht="15.75" x14ac:dyDescent="0.25">
      <c r="A17" s="100" t="str">
        <f>'21MBA111'!A17</f>
        <v>P18FW21M0002</v>
      </c>
      <c r="B17" s="100" t="str">
        <f>'21MBA111'!B17</f>
        <v>M PRANEETH KUMAR REDDY</v>
      </c>
      <c r="C17" s="19"/>
      <c r="D17" s="19">
        <v>3</v>
      </c>
      <c r="E17" s="19"/>
      <c r="F17" s="19">
        <v>3</v>
      </c>
      <c r="G17" s="19">
        <v>3</v>
      </c>
      <c r="H17" s="19">
        <v>7</v>
      </c>
      <c r="I17" s="19">
        <v>8</v>
      </c>
      <c r="J17" s="19"/>
      <c r="K17" s="19">
        <v>10</v>
      </c>
      <c r="L17" s="117">
        <v>30</v>
      </c>
      <c r="M17" s="22">
        <f t="shared" si="1"/>
        <v>34</v>
      </c>
    </row>
    <row r="18" spans="1:13" s="13" customFormat="1" ht="15.75" x14ac:dyDescent="0.25">
      <c r="A18" s="100" t="str">
        <f>'21MBA111'!A18</f>
        <v>P18FW21M0003</v>
      </c>
      <c r="B18" s="100" t="str">
        <f>'21MBA111'!B18</f>
        <v>NIKHIL S ANJANALLI</v>
      </c>
      <c r="C18" s="19">
        <v>3</v>
      </c>
      <c r="D18" s="19">
        <v>3</v>
      </c>
      <c r="E18" s="19"/>
      <c r="F18" s="19">
        <v>3</v>
      </c>
      <c r="G18" s="19"/>
      <c r="H18" s="19">
        <v>6</v>
      </c>
      <c r="I18" s="19">
        <v>6</v>
      </c>
      <c r="J18" s="19"/>
      <c r="K18" s="19">
        <v>4</v>
      </c>
      <c r="L18" s="117">
        <v>30</v>
      </c>
      <c r="M18" s="22">
        <f t="shared" si="1"/>
        <v>25</v>
      </c>
    </row>
    <row r="19" spans="1:13" s="13" customFormat="1" ht="15.75" x14ac:dyDescent="0.25">
      <c r="A19" s="100" t="str">
        <f>'21MBA111'!A19</f>
        <v>P18FW21M0004</v>
      </c>
      <c r="B19" s="100" t="str">
        <f>'21MBA111'!B19</f>
        <v>KARTHIK P SHETTY</v>
      </c>
      <c r="C19" s="19">
        <v>3</v>
      </c>
      <c r="D19" s="19">
        <v>2</v>
      </c>
      <c r="E19" s="19">
        <v>2</v>
      </c>
      <c r="F19" s="19"/>
      <c r="G19" s="19"/>
      <c r="H19" s="19">
        <v>6</v>
      </c>
      <c r="I19" s="19">
        <v>7</v>
      </c>
      <c r="J19" s="19"/>
      <c r="K19" s="19">
        <v>5</v>
      </c>
      <c r="L19" s="117">
        <v>29</v>
      </c>
      <c r="M19" s="22">
        <f t="shared" si="1"/>
        <v>25</v>
      </c>
    </row>
    <row r="20" spans="1:13" s="13" customFormat="1" ht="15.75" x14ac:dyDescent="0.25">
      <c r="A20" s="100" t="str">
        <f>'21MBA111'!A20</f>
        <v>P18FW21M0005</v>
      </c>
      <c r="B20" s="100" t="str">
        <f>'21MBA111'!B20</f>
        <v>AMITH C</v>
      </c>
      <c r="C20" s="19"/>
      <c r="D20" s="19">
        <v>4</v>
      </c>
      <c r="E20" s="19"/>
      <c r="F20" s="19">
        <v>2</v>
      </c>
      <c r="G20" s="19">
        <v>5</v>
      </c>
      <c r="H20" s="19">
        <v>7</v>
      </c>
      <c r="I20" s="19">
        <v>8</v>
      </c>
      <c r="J20" s="19"/>
      <c r="K20" s="19">
        <v>7</v>
      </c>
      <c r="L20" s="117">
        <v>37</v>
      </c>
      <c r="M20" s="22">
        <f t="shared" si="1"/>
        <v>33</v>
      </c>
    </row>
    <row r="21" spans="1:13" s="13" customFormat="1" ht="15.75" x14ac:dyDescent="0.25">
      <c r="A21" s="100" t="str">
        <f>'21MBA111'!A21</f>
        <v>P18FW21M0006</v>
      </c>
      <c r="B21" s="100" t="str">
        <f>'21MBA111'!B21</f>
        <v>AISHWARYA G</v>
      </c>
      <c r="C21" s="19">
        <v>5</v>
      </c>
      <c r="D21" s="19">
        <v>3.5</v>
      </c>
      <c r="E21" s="19"/>
      <c r="F21" s="19"/>
      <c r="G21" s="19">
        <v>3.5</v>
      </c>
      <c r="H21" s="19">
        <v>3.5</v>
      </c>
      <c r="I21" s="19">
        <v>8.5</v>
      </c>
      <c r="J21" s="19"/>
      <c r="K21" s="19">
        <v>2.5</v>
      </c>
      <c r="L21" s="117">
        <v>33</v>
      </c>
      <c r="M21" s="22">
        <f t="shared" si="1"/>
        <v>26.5</v>
      </c>
    </row>
    <row r="22" spans="1:13" s="13" customFormat="1" ht="15.75" x14ac:dyDescent="0.25">
      <c r="A22" s="100" t="str">
        <f>'21MBA111'!A22</f>
        <v>P18FW21M0007</v>
      </c>
      <c r="B22" s="100" t="str">
        <f>'21MBA111'!B22</f>
        <v>AKANKSH P</v>
      </c>
      <c r="C22" s="19">
        <v>3</v>
      </c>
      <c r="D22" s="19">
        <v>4</v>
      </c>
      <c r="E22" s="19">
        <v>3</v>
      </c>
      <c r="F22" s="19"/>
      <c r="G22" s="19"/>
      <c r="H22" s="19">
        <v>7.5</v>
      </c>
      <c r="I22" s="19">
        <v>7</v>
      </c>
      <c r="J22" s="19"/>
      <c r="K22" s="19">
        <v>7</v>
      </c>
      <c r="L22" s="117">
        <v>28</v>
      </c>
      <c r="M22" s="22">
        <f t="shared" si="1"/>
        <v>31.5</v>
      </c>
    </row>
    <row r="23" spans="1:13" s="13" customFormat="1" ht="15.75" x14ac:dyDescent="0.25">
      <c r="A23" s="100" t="str">
        <f>'21MBA111'!A23</f>
        <v>P18FW21M0008</v>
      </c>
      <c r="B23" s="100" t="str">
        <f>'21MBA111'!B23</f>
        <v>SACHITH B K</v>
      </c>
      <c r="C23" s="19"/>
      <c r="D23" s="19">
        <v>3</v>
      </c>
      <c r="E23" s="19"/>
      <c r="F23" s="19">
        <v>1</v>
      </c>
      <c r="G23" s="19">
        <v>3</v>
      </c>
      <c r="H23" s="19"/>
      <c r="I23" s="19">
        <v>5</v>
      </c>
      <c r="J23" s="19">
        <v>4</v>
      </c>
      <c r="K23" s="19">
        <v>7</v>
      </c>
      <c r="L23" s="117">
        <v>28</v>
      </c>
      <c r="M23" s="22">
        <f t="shared" si="1"/>
        <v>23</v>
      </c>
    </row>
    <row r="24" spans="1:13" s="13" customFormat="1" ht="15.75" x14ac:dyDescent="0.25">
      <c r="A24" s="100" t="str">
        <f>'21MBA111'!A24</f>
        <v>P18FW21M0009</v>
      </c>
      <c r="B24" s="100" t="str">
        <f>'21MBA111'!B24</f>
        <v>CHAITANYA KAMATAGI B</v>
      </c>
      <c r="C24" s="19">
        <v>3</v>
      </c>
      <c r="D24" s="19">
        <v>4</v>
      </c>
      <c r="E24" s="19"/>
      <c r="F24" s="19"/>
      <c r="G24" s="19">
        <v>4</v>
      </c>
      <c r="H24" s="19">
        <v>7</v>
      </c>
      <c r="I24" s="19">
        <v>8</v>
      </c>
      <c r="J24" s="19"/>
      <c r="K24" s="19">
        <v>9</v>
      </c>
      <c r="L24" s="117">
        <v>42</v>
      </c>
      <c r="M24" s="22">
        <f t="shared" si="1"/>
        <v>35</v>
      </c>
    </row>
    <row r="25" spans="1:13" s="13" customFormat="1" ht="15.75" x14ac:dyDescent="0.25">
      <c r="A25" s="100" t="str">
        <f>'21MBA111'!A25</f>
        <v>P18FW21M0010</v>
      </c>
      <c r="B25" s="100" t="str">
        <f>'21MBA111'!B25</f>
        <v>AKASH RACHAPPA KHANAGAVI</v>
      </c>
      <c r="C25" s="19">
        <v>3</v>
      </c>
      <c r="D25" s="19"/>
      <c r="E25" s="19">
        <v>4</v>
      </c>
      <c r="F25" s="19">
        <v>4</v>
      </c>
      <c r="G25" s="19"/>
      <c r="H25" s="19">
        <v>5</v>
      </c>
      <c r="I25" s="19">
        <v>8</v>
      </c>
      <c r="J25" s="19"/>
      <c r="K25" s="19">
        <v>4</v>
      </c>
      <c r="L25" s="117">
        <v>40</v>
      </c>
      <c r="M25" s="22">
        <f t="shared" si="1"/>
        <v>28</v>
      </c>
    </row>
    <row r="26" spans="1:13" s="13" customFormat="1" ht="15.75" x14ac:dyDescent="0.25">
      <c r="A26" s="100" t="str">
        <f>'21MBA111'!A26</f>
        <v>P18FW21M0011</v>
      </c>
      <c r="B26" s="100" t="str">
        <f>'21MBA111'!B26</f>
        <v>SOURAV SADANAND SWAR</v>
      </c>
      <c r="C26" s="19">
        <v>3</v>
      </c>
      <c r="D26" s="19">
        <v>4</v>
      </c>
      <c r="E26" s="19"/>
      <c r="F26" s="19">
        <v>4</v>
      </c>
      <c r="G26" s="19"/>
      <c r="H26" s="19">
        <v>5</v>
      </c>
      <c r="I26" s="19">
        <v>7</v>
      </c>
      <c r="J26" s="19"/>
      <c r="K26" s="19">
        <v>4</v>
      </c>
      <c r="L26" s="117">
        <v>31</v>
      </c>
      <c r="M26" s="22">
        <f t="shared" si="1"/>
        <v>27</v>
      </c>
    </row>
    <row r="27" spans="1:13" s="13" customFormat="1" ht="15.75" x14ac:dyDescent="0.25">
      <c r="A27" s="100" t="str">
        <f>'21MBA111'!A27</f>
        <v>P18FW21M0012</v>
      </c>
      <c r="B27" s="100" t="str">
        <f>'21MBA111'!B27</f>
        <v>NISHANTH KRISHNA</v>
      </c>
      <c r="C27" s="19">
        <v>3</v>
      </c>
      <c r="D27" s="19"/>
      <c r="E27" s="19"/>
      <c r="F27" s="19">
        <v>3</v>
      </c>
      <c r="G27" s="19">
        <v>3</v>
      </c>
      <c r="H27" s="19">
        <v>8</v>
      </c>
      <c r="I27" s="19">
        <v>7</v>
      </c>
      <c r="J27" s="19"/>
      <c r="K27" s="19">
        <v>6</v>
      </c>
      <c r="L27" s="117">
        <v>36</v>
      </c>
      <c r="M27" s="22">
        <f t="shared" si="1"/>
        <v>30</v>
      </c>
    </row>
    <row r="28" spans="1:13" s="13" customFormat="1" ht="15.75" x14ac:dyDescent="0.25">
      <c r="A28" s="100" t="str">
        <f>'21MBA111'!A28</f>
        <v>P18FW21M0013</v>
      </c>
      <c r="B28" s="100" t="str">
        <f>'21MBA111'!B28</f>
        <v>MEHUL V BHASKAR</v>
      </c>
      <c r="C28" s="19">
        <v>2</v>
      </c>
      <c r="D28" s="19"/>
      <c r="E28" s="19">
        <v>2</v>
      </c>
      <c r="F28" s="19">
        <v>2</v>
      </c>
      <c r="G28" s="19">
        <v>3</v>
      </c>
      <c r="H28" s="19">
        <v>6</v>
      </c>
      <c r="I28" s="19"/>
      <c r="J28" s="19"/>
      <c r="K28" s="19">
        <v>5</v>
      </c>
      <c r="L28" s="117">
        <v>35</v>
      </c>
      <c r="M28" s="22">
        <f t="shared" si="1"/>
        <v>20</v>
      </c>
    </row>
    <row r="29" spans="1:13" s="13" customFormat="1" ht="15.75" x14ac:dyDescent="0.25">
      <c r="A29" s="100" t="str">
        <f>'21MBA111'!A29</f>
        <v>P18FW21M0014</v>
      </c>
      <c r="B29" s="100" t="str">
        <f>'21MBA111'!B29</f>
        <v>SHUBHAM RAJENDRA REVANKAR</v>
      </c>
      <c r="C29" s="19">
        <v>3</v>
      </c>
      <c r="D29" s="19">
        <v>3</v>
      </c>
      <c r="E29" s="19">
        <v>3</v>
      </c>
      <c r="F29" s="19"/>
      <c r="G29" s="19"/>
      <c r="H29" s="19">
        <v>5</v>
      </c>
      <c r="I29" s="19">
        <v>8</v>
      </c>
      <c r="J29" s="19"/>
      <c r="K29" s="19">
        <v>10</v>
      </c>
      <c r="L29" s="117">
        <v>29</v>
      </c>
      <c r="M29" s="22">
        <f t="shared" si="1"/>
        <v>32</v>
      </c>
    </row>
    <row r="30" spans="1:13" s="13" customFormat="1" ht="15.75" x14ac:dyDescent="0.25">
      <c r="A30" s="100" t="str">
        <f>'21MBA111'!A30</f>
        <v>P18FW21M0015</v>
      </c>
      <c r="B30" s="100" t="str">
        <f>'21MBA111'!B30</f>
        <v>SHETTY TRUPTHI CHANDRAHAS</v>
      </c>
      <c r="C30" s="19">
        <v>4</v>
      </c>
      <c r="D30" s="19">
        <v>3</v>
      </c>
      <c r="E30" s="19">
        <v>4</v>
      </c>
      <c r="F30" s="19"/>
      <c r="G30" s="19"/>
      <c r="H30" s="19">
        <v>7</v>
      </c>
      <c r="I30" s="19">
        <v>8</v>
      </c>
      <c r="J30" s="19"/>
      <c r="K30" s="19">
        <v>9</v>
      </c>
      <c r="L30" s="117">
        <v>37</v>
      </c>
      <c r="M30" s="22">
        <f t="shared" si="1"/>
        <v>35</v>
      </c>
    </row>
    <row r="31" spans="1:13" s="13" customFormat="1" ht="15.75" x14ac:dyDescent="0.25">
      <c r="A31" s="100" t="str">
        <f>'21MBA111'!A31</f>
        <v>P18FW21M0016</v>
      </c>
      <c r="B31" s="100" t="str">
        <f>'21MBA111'!B31</f>
        <v>SHEEBAL M S</v>
      </c>
      <c r="C31" s="19">
        <v>4</v>
      </c>
      <c r="D31" s="19">
        <v>4</v>
      </c>
      <c r="E31" s="19">
        <v>3.5</v>
      </c>
      <c r="F31" s="19"/>
      <c r="G31" s="19"/>
      <c r="H31" s="19">
        <v>7</v>
      </c>
      <c r="I31" s="19">
        <v>7</v>
      </c>
      <c r="J31" s="19"/>
      <c r="K31" s="19">
        <v>13</v>
      </c>
      <c r="L31" s="117">
        <v>36</v>
      </c>
      <c r="M31" s="22">
        <f t="shared" si="1"/>
        <v>38.5</v>
      </c>
    </row>
    <row r="32" spans="1:13" s="13" customFormat="1" ht="15.75" x14ac:dyDescent="0.25">
      <c r="A32" s="100" t="str">
        <f>'21MBA111'!A32</f>
        <v>P18FW21M0017</v>
      </c>
      <c r="B32" s="100" t="str">
        <f>'21MBA111'!B32</f>
        <v>VISHNU KUMAR</v>
      </c>
      <c r="C32" s="19">
        <v>3</v>
      </c>
      <c r="D32" s="19">
        <v>5</v>
      </c>
      <c r="E32" s="19">
        <v>4</v>
      </c>
      <c r="F32" s="19"/>
      <c r="G32" s="19"/>
      <c r="H32" s="19">
        <v>8</v>
      </c>
      <c r="I32" s="19">
        <v>7</v>
      </c>
      <c r="J32" s="19"/>
      <c r="K32" s="19">
        <v>10</v>
      </c>
      <c r="L32" s="117">
        <v>34</v>
      </c>
      <c r="M32" s="22">
        <f t="shared" si="1"/>
        <v>37</v>
      </c>
    </row>
    <row r="33" spans="1:13" s="13" customFormat="1" ht="15.75" x14ac:dyDescent="0.25">
      <c r="A33" s="100" t="str">
        <f>'21MBA111'!A33</f>
        <v>P18FW21M0018</v>
      </c>
      <c r="B33" s="100" t="str">
        <f>'21MBA111'!B33</f>
        <v>HARSHITHA SRINIVAS</v>
      </c>
      <c r="C33" s="19">
        <v>4</v>
      </c>
      <c r="D33" s="19">
        <v>4</v>
      </c>
      <c r="E33" s="19">
        <v>4</v>
      </c>
      <c r="F33" s="19"/>
      <c r="G33" s="19"/>
      <c r="H33" s="19"/>
      <c r="I33" s="19">
        <v>7</v>
      </c>
      <c r="J33" s="19">
        <v>8</v>
      </c>
      <c r="K33" s="19">
        <v>9</v>
      </c>
      <c r="L33" s="117">
        <v>38</v>
      </c>
      <c r="M33" s="22">
        <f t="shared" si="1"/>
        <v>36</v>
      </c>
    </row>
    <row r="34" spans="1:13" s="13" customFormat="1" ht="15.75" x14ac:dyDescent="0.25">
      <c r="A34" s="100" t="str">
        <f>'21MBA111'!A34</f>
        <v>P18FW21M0019</v>
      </c>
      <c r="B34" s="100" t="str">
        <f>'21MBA111'!B34</f>
        <v>SAGI SAMPI</v>
      </c>
      <c r="C34" s="19"/>
      <c r="D34" s="19">
        <v>5</v>
      </c>
      <c r="E34" s="19"/>
      <c r="F34" s="19">
        <v>2</v>
      </c>
      <c r="G34" s="19">
        <v>4</v>
      </c>
      <c r="H34" s="19">
        <v>8</v>
      </c>
      <c r="I34" s="19">
        <v>7</v>
      </c>
      <c r="J34" s="19"/>
      <c r="K34" s="19">
        <v>8</v>
      </c>
      <c r="L34" s="117">
        <v>40</v>
      </c>
      <c r="M34" s="22">
        <f t="shared" si="1"/>
        <v>34</v>
      </c>
    </row>
    <row r="35" spans="1:13" s="13" customFormat="1" ht="15.75" x14ac:dyDescent="0.25">
      <c r="A35" s="100" t="str">
        <f>'21MBA111'!A35</f>
        <v>P18FW21M0020</v>
      </c>
      <c r="B35" s="100" t="str">
        <f>'21MBA111'!B35</f>
        <v>PAULOMEE BARUAH</v>
      </c>
      <c r="C35" s="19">
        <v>2</v>
      </c>
      <c r="D35" s="19">
        <v>4</v>
      </c>
      <c r="E35" s="19">
        <v>3</v>
      </c>
      <c r="F35" s="19"/>
      <c r="G35" s="19"/>
      <c r="H35" s="19">
        <v>6</v>
      </c>
      <c r="I35" s="19"/>
      <c r="J35" s="19">
        <v>5</v>
      </c>
      <c r="K35" s="19">
        <v>6</v>
      </c>
      <c r="L35" s="117">
        <v>39</v>
      </c>
      <c r="M35" s="22">
        <f t="shared" si="1"/>
        <v>26</v>
      </c>
    </row>
    <row r="36" spans="1:13" s="13" customFormat="1" ht="15.75" x14ac:dyDescent="0.25">
      <c r="A36" s="100" t="str">
        <f>'21MBA111'!A36</f>
        <v>P18FW21M0021</v>
      </c>
      <c r="B36" s="100" t="str">
        <f>'21MBA111'!B36</f>
        <v>NEETHA KAMATH</v>
      </c>
      <c r="C36" s="19"/>
      <c r="D36" s="19">
        <v>4</v>
      </c>
      <c r="E36" s="19">
        <v>4</v>
      </c>
      <c r="F36" s="19">
        <v>2</v>
      </c>
      <c r="G36" s="19"/>
      <c r="H36" s="19"/>
      <c r="I36" s="19">
        <v>6</v>
      </c>
      <c r="J36" s="19">
        <v>7</v>
      </c>
      <c r="K36" s="19">
        <v>11</v>
      </c>
      <c r="L36" s="117">
        <v>41</v>
      </c>
      <c r="M36" s="22">
        <f t="shared" si="1"/>
        <v>34</v>
      </c>
    </row>
    <row r="37" spans="1:13" s="13" customFormat="1" ht="15.75" x14ac:dyDescent="0.25">
      <c r="A37" s="100" t="str">
        <f>'21MBA111'!A37</f>
        <v>P18FW21M0022</v>
      </c>
      <c r="B37" s="100" t="str">
        <f>'21MBA111'!B37</f>
        <v>ADITYA UDAY HEGDE</v>
      </c>
      <c r="C37" s="19"/>
      <c r="D37" s="19">
        <v>4</v>
      </c>
      <c r="E37" s="19">
        <v>4</v>
      </c>
      <c r="F37" s="19">
        <v>3</v>
      </c>
      <c r="G37" s="19"/>
      <c r="H37" s="19">
        <v>8</v>
      </c>
      <c r="I37" s="19">
        <v>7</v>
      </c>
      <c r="J37" s="19"/>
      <c r="K37" s="19">
        <v>11</v>
      </c>
      <c r="L37" s="117">
        <v>39</v>
      </c>
      <c r="M37" s="22">
        <f t="shared" si="1"/>
        <v>37</v>
      </c>
    </row>
    <row r="38" spans="1:13" s="13" customFormat="1" ht="15.75" x14ac:dyDescent="0.25">
      <c r="A38" s="100" t="str">
        <f>'21MBA111'!A38</f>
        <v>P18FW21M0023</v>
      </c>
      <c r="B38" s="100" t="str">
        <f>'21MBA111'!B38</f>
        <v>SHREYAS G A</v>
      </c>
      <c r="C38" s="19"/>
      <c r="D38" s="19"/>
      <c r="E38" s="19">
        <v>4</v>
      </c>
      <c r="F38" s="19">
        <v>5</v>
      </c>
      <c r="G38" s="19">
        <v>4</v>
      </c>
      <c r="H38" s="19">
        <v>8</v>
      </c>
      <c r="I38" s="19">
        <v>7</v>
      </c>
      <c r="J38" s="19"/>
      <c r="K38" s="19">
        <v>8</v>
      </c>
      <c r="L38" s="117">
        <v>39</v>
      </c>
      <c r="M38" s="22">
        <f t="shared" si="1"/>
        <v>36</v>
      </c>
    </row>
    <row r="39" spans="1:13" s="13" customFormat="1" ht="15.75" x14ac:dyDescent="0.25">
      <c r="A39" s="100" t="str">
        <f>'21MBA111'!A39</f>
        <v>P18FW21M0024</v>
      </c>
      <c r="B39" s="100" t="str">
        <f>'21MBA111'!B39</f>
        <v>SRUJANA S</v>
      </c>
      <c r="C39" s="19"/>
      <c r="D39" s="19">
        <v>4</v>
      </c>
      <c r="E39" s="19"/>
      <c r="F39" s="19">
        <v>5</v>
      </c>
      <c r="G39" s="19">
        <v>4</v>
      </c>
      <c r="H39" s="19">
        <v>8</v>
      </c>
      <c r="I39" s="19">
        <v>7</v>
      </c>
      <c r="J39" s="19"/>
      <c r="K39" s="19">
        <v>7</v>
      </c>
      <c r="L39" s="117">
        <v>43</v>
      </c>
      <c r="M39" s="22">
        <f t="shared" si="1"/>
        <v>35</v>
      </c>
    </row>
    <row r="40" spans="1:13" s="13" customFormat="1" ht="15.75" x14ac:dyDescent="0.25">
      <c r="A40" s="100" t="str">
        <f>'21MBA111'!A40</f>
        <v>P18FW21M0025</v>
      </c>
      <c r="B40" s="100" t="str">
        <f>'21MBA111'!B40</f>
        <v>PRAJWAL S N</v>
      </c>
      <c r="C40" s="19"/>
      <c r="D40" s="19">
        <v>4</v>
      </c>
      <c r="E40" s="19">
        <v>4</v>
      </c>
      <c r="F40" s="19">
        <v>3</v>
      </c>
      <c r="G40" s="19"/>
      <c r="H40" s="19">
        <v>6</v>
      </c>
      <c r="I40" s="19">
        <v>6</v>
      </c>
      <c r="J40" s="19"/>
      <c r="K40" s="19">
        <v>4</v>
      </c>
      <c r="L40" s="117">
        <v>37</v>
      </c>
      <c r="M40" s="22">
        <f t="shared" si="1"/>
        <v>27</v>
      </c>
    </row>
    <row r="41" spans="1:13" s="13" customFormat="1" ht="15.75" x14ac:dyDescent="0.25">
      <c r="A41" s="100" t="str">
        <f>'21MBA111'!A41</f>
        <v>P18FW21M0026</v>
      </c>
      <c r="B41" s="100" t="str">
        <f>'21MBA111'!B41</f>
        <v>SUCHITRA G</v>
      </c>
      <c r="C41" s="19"/>
      <c r="D41" s="19"/>
      <c r="E41" s="19">
        <v>4</v>
      </c>
      <c r="F41" s="19">
        <v>4</v>
      </c>
      <c r="G41" s="19">
        <v>2</v>
      </c>
      <c r="H41" s="19">
        <v>6</v>
      </c>
      <c r="I41" s="19"/>
      <c r="J41" s="19">
        <v>6</v>
      </c>
      <c r="K41" s="19">
        <v>7</v>
      </c>
      <c r="L41" s="117">
        <v>33</v>
      </c>
      <c r="M41" s="22">
        <f t="shared" si="1"/>
        <v>29</v>
      </c>
    </row>
    <row r="42" spans="1:13" s="13" customFormat="1" ht="15.75" x14ac:dyDescent="0.25">
      <c r="A42" s="100" t="str">
        <f>'21MBA111'!A42</f>
        <v>P18FW21M0027</v>
      </c>
      <c r="B42" s="100" t="str">
        <f>'21MBA111'!B42</f>
        <v>SANKET SURESH SHIRSAT</v>
      </c>
      <c r="C42" s="19"/>
      <c r="D42" s="19">
        <v>4</v>
      </c>
      <c r="E42" s="19">
        <v>4</v>
      </c>
      <c r="F42" s="19">
        <v>3</v>
      </c>
      <c r="G42" s="19"/>
      <c r="H42" s="19">
        <v>8</v>
      </c>
      <c r="I42" s="19">
        <v>8</v>
      </c>
      <c r="J42" s="19"/>
      <c r="K42" s="19">
        <v>8</v>
      </c>
      <c r="L42" s="117">
        <v>37</v>
      </c>
      <c r="M42" s="22">
        <f t="shared" si="1"/>
        <v>35</v>
      </c>
    </row>
    <row r="43" spans="1:13" s="13" customFormat="1" ht="15.75" x14ac:dyDescent="0.25">
      <c r="A43" s="100" t="str">
        <f>'21MBA111'!A43</f>
        <v>P18FW21M0028</v>
      </c>
      <c r="B43" s="100" t="str">
        <f>'21MBA111'!B43</f>
        <v>ANIKET SANJAY REVANKAR</v>
      </c>
      <c r="C43" s="19"/>
      <c r="D43" s="19">
        <v>4</v>
      </c>
      <c r="E43" s="19">
        <v>3</v>
      </c>
      <c r="F43" s="19">
        <v>5</v>
      </c>
      <c r="G43" s="19"/>
      <c r="H43" s="19">
        <v>6</v>
      </c>
      <c r="I43" s="19">
        <v>8</v>
      </c>
      <c r="J43" s="19"/>
      <c r="K43" s="19">
        <v>4</v>
      </c>
      <c r="L43" s="117">
        <v>38</v>
      </c>
      <c r="M43" s="22">
        <f t="shared" si="1"/>
        <v>30</v>
      </c>
    </row>
    <row r="44" spans="1:13" s="13" customFormat="1" ht="15.75" x14ac:dyDescent="0.25">
      <c r="A44" s="100" t="str">
        <f>'21MBA111'!A44</f>
        <v>P18FW21M0029</v>
      </c>
      <c r="B44" s="100" t="str">
        <f>'21MBA111'!B44</f>
        <v>AKHILA H</v>
      </c>
      <c r="C44" s="19"/>
      <c r="D44" s="19">
        <v>3</v>
      </c>
      <c r="E44" s="19">
        <v>3</v>
      </c>
      <c r="F44" s="19">
        <v>2</v>
      </c>
      <c r="G44" s="19"/>
      <c r="H44" s="19">
        <v>7</v>
      </c>
      <c r="I44" s="19">
        <v>4</v>
      </c>
      <c r="J44" s="19"/>
      <c r="K44" s="19">
        <v>5</v>
      </c>
      <c r="L44" s="117">
        <v>33</v>
      </c>
      <c r="M44" s="22">
        <f t="shared" si="1"/>
        <v>24</v>
      </c>
    </row>
    <row r="45" spans="1:13" s="13" customFormat="1" ht="15.75" x14ac:dyDescent="0.25">
      <c r="A45" s="100" t="str">
        <f>'21MBA111'!A45</f>
        <v>P18FW21M0030</v>
      </c>
      <c r="B45" s="100" t="str">
        <f>'21MBA111'!B45</f>
        <v>M LUQMAN NAWAZ</v>
      </c>
      <c r="C45" s="19">
        <v>4</v>
      </c>
      <c r="D45" s="19">
        <v>4</v>
      </c>
      <c r="E45" s="19">
        <v>4</v>
      </c>
      <c r="F45" s="19"/>
      <c r="G45" s="19"/>
      <c r="H45" s="19">
        <v>8</v>
      </c>
      <c r="I45" s="19"/>
      <c r="J45" s="19">
        <v>6</v>
      </c>
      <c r="K45" s="19">
        <v>6</v>
      </c>
      <c r="L45" s="117">
        <v>33</v>
      </c>
      <c r="M45" s="22">
        <f t="shared" si="1"/>
        <v>32</v>
      </c>
    </row>
    <row r="46" spans="1:13" s="13" customFormat="1" ht="15.75" x14ac:dyDescent="0.25">
      <c r="A46" s="100" t="str">
        <f>'21MBA111'!A46</f>
        <v>P18FW21M0031</v>
      </c>
      <c r="B46" s="100" t="str">
        <f>'21MBA111'!B46</f>
        <v>MADHURA A</v>
      </c>
      <c r="C46" s="19"/>
      <c r="D46" s="19">
        <v>4</v>
      </c>
      <c r="E46" s="19">
        <v>4</v>
      </c>
      <c r="F46" s="19">
        <v>3</v>
      </c>
      <c r="G46" s="19"/>
      <c r="H46" s="19">
        <v>8</v>
      </c>
      <c r="I46" s="19">
        <v>7</v>
      </c>
      <c r="J46" s="19"/>
      <c r="K46" s="19">
        <v>11</v>
      </c>
      <c r="L46" s="117">
        <v>44</v>
      </c>
      <c r="M46" s="22">
        <f t="shared" si="1"/>
        <v>37</v>
      </c>
    </row>
    <row r="47" spans="1:13" s="13" customFormat="1" ht="15.75" x14ac:dyDescent="0.25">
      <c r="A47" s="100" t="str">
        <f>'21MBA111'!A47</f>
        <v>P18FW21M0032</v>
      </c>
      <c r="B47" s="100" t="str">
        <f>'21MBA111'!B47</f>
        <v>H V SHREEVATSA</v>
      </c>
      <c r="C47" s="19">
        <v>2</v>
      </c>
      <c r="D47" s="19">
        <v>4</v>
      </c>
      <c r="E47" s="19"/>
      <c r="F47" s="19">
        <v>2</v>
      </c>
      <c r="G47" s="19"/>
      <c r="H47" s="19">
        <v>5</v>
      </c>
      <c r="I47" s="19"/>
      <c r="J47" s="19">
        <v>5</v>
      </c>
      <c r="K47" s="19">
        <v>4</v>
      </c>
      <c r="L47" s="117">
        <v>32</v>
      </c>
      <c r="M47" s="22">
        <f t="shared" si="1"/>
        <v>22</v>
      </c>
    </row>
    <row r="48" spans="1:13" s="13" customFormat="1" ht="15.75" x14ac:dyDescent="0.25">
      <c r="A48" s="100" t="str">
        <f>'21MBA111'!A48</f>
        <v>P18FW21M0033</v>
      </c>
      <c r="B48" s="100" t="str">
        <f>'21MBA111'!B48</f>
        <v>LILIMA DASH</v>
      </c>
      <c r="C48" s="19"/>
      <c r="D48" s="19">
        <v>4</v>
      </c>
      <c r="E48" s="19">
        <v>4</v>
      </c>
      <c r="F48" s="19">
        <v>3</v>
      </c>
      <c r="G48" s="19"/>
      <c r="H48" s="19">
        <v>6</v>
      </c>
      <c r="I48" s="19">
        <v>9</v>
      </c>
      <c r="J48" s="19"/>
      <c r="K48" s="19">
        <v>9</v>
      </c>
      <c r="L48" s="117">
        <v>39</v>
      </c>
      <c r="M48" s="22">
        <f t="shared" ref="M48:M79" si="2">SUM(C48:K48)</f>
        <v>35</v>
      </c>
    </row>
    <row r="49" spans="1:13" s="13" customFormat="1" ht="15.75" x14ac:dyDescent="0.25">
      <c r="A49" s="100" t="str">
        <f>'21MBA111'!A49</f>
        <v>P18FW21M0034</v>
      </c>
      <c r="B49" s="100" t="str">
        <f>'21MBA111'!B49</f>
        <v>KUMAR ASHUTOSH</v>
      </c>
      <c r="C49" s="19">
        <v>4</v>
      </c>
      <c r="D49" s="19">
        <v>4</v>
      </c>
      <c r="E49" s="19">
        <v>4</v>
      </c>
      <c r="F49" s="19"/>
      <c r="G49" s="19"/>
      <c r="H49" s="19">
        <v>6</v>
      </c>
      <c r="I49" s="19">
        <v>8</v>
      </c>
      <c r="J49" s="19"/>
      <c r="K49" s="19">
        <v>7</v>
      </c>
      <c r="L49" s="117">
        <v>35</v>
      </c>
      <c r="M49" s="22">
        <f t="shared" si="2"/>
        <v>33</v>
      </c>
    </row>
    <row r="50" spans="1:13" s="13" customFormat="1" ht="15.75" x14ac:dyDescent="0.25">
      <c r="A50" s="100" t="str">
        <f>'21MBA111'!A50</f>
        <v>P18FW21M0035</v>
      </c>
      <c r="B50" s="100" t="str">
        <f>'21MBA111'!B50</f>
        <v>RAHUL S SANGOLLI</v>
      </c>
      <c r="C50" s="19">
        <v>3</v>
      </c>
      <c r="D50" s="19">
        <v>4</v>
      </c>
      <c r="E50" s="19"/>
      <c r="F50" s="19">
        <v>3</v>
      </c>
      <c r="G50" s="19"/>
      <c r="H50" s="19">
        <v>6</v>
      </c>
      <c r="I50" s="19">
        <v>7</v>
      </c>
      <c r="J50" s="19"/>
      <c r="K50" s="19">
        <v>7</v>
      </c>
      <c r="L50" s="117">
        <v>39</v>
      </c>
      <c r="M50" s="22">
        <f t="shared" si="2"/>
        <v>30</v>
      </c>
    </row>
    <row r="51" spans="1:13" s="13" customFormat="1" ht="15.75" x14ac:dyDescent="0.25">
      <c r="A51" s="100" t="str">
        <f>'21MBA111'!A51</f>
        <v>P18FW21M0036</v>
      </c>
      <c r="B51" s="100" t="str">
        <f>'21MBA111'!B51</f>
        <v>GIRISH N NASHI</v>
      </c>
      <c r="C51" s="19">
        <v>3</v>
      </c>
      <c r="D51" s="19">
        <v>4</v>
      </c>
      <c r="E51" s="19"/>
      <c r="F51" s="19">
        <v>3</v>
      </c>
      <c r="G51" s="19"/>
      <c r="H51" s="19"/>
      <c r="I51" s="19">
        <v>7</v>
      </c>
      <c r="J51" s="19">
        <v>8</v>
      </c>
      <c r="K51" s="19">
        <v>6</v>
      </c>
      <c r="L51" s="117">
        <v>41</v>
      </c>
      <c r="M51" s="22">
        <f t="shared" si="2"/>
        <v>31</v>
      </c>
    </row>
    <row r="52" spans="1:13" s="13" customFormat="1" ht="15.75" x14ac:dyDescent="0.25">
      <c r="A52" s="100" t="str">
        <f>'21MBA111'!A52</f>
        <v>P18FW21M0037</v>
      </c>
      <c r="B52" s="100" t="str">
        <f>'21MBA111'!B52</f>
        <v>ANKITA GAJANAN NAIK</v>
      </c>
      <c r="C52" s="19">
        <v>1</v>
      </c>
      <c r="D52" s="19"/>
      <c r="E52" s="19"/>
      <c r="F52" s="19"/>
      <c r="G52" s="19">
        <v>4</v>
      </c>
      <c r="H52" s="19">
        <v>7</v>
      </c>
      <c r="I52" s="19">
        <v>6</v>
      </c>
      <c r="J52" s="19"/>
      <c r="K52" s="19">
        <v>10</v>
      </c>
      <c r="L52" s="117">
        <v>39</v>
      </c>
      <c r="M52" s="22">
        <f t="shared" si="2"/>
        <v>28</v>
      </c>
    </row>
    <row r="53" spans="1:13" s="13" customFormat="1" ht="15.75" x14ac:dyDescent="0.25">
      <c r="A53" s="100" t="str">
        <f>'21MBA111'!A53</f>
        <v>P18FW21M0038</v>
      </c>
      <c r="B53" s="100" t="str">
        <f>'21MBA111'!B53</f>
        <v>GURUBASAVARAJ K M</v>
      </c>
      <c r="C53" s="19"/>
      <c r="D53" s="19">
        <v>4</v>
      </c>
      <c r="E53" s="19">
        <v>3</v>
      </c>
      <c r="F53" s="19">
        <v>2</v>
      </c>
      <c r="G53" s="19"/>
      <c r="H53" s="19">
        <v>8</v>
      </c>
      <c r="I53" s="19">
        <v>6</v>
      </c>
      <c r="J53" s="19"/>
      <c r="K53" s="19">
        <v>7</v>
      </c>
      <c r="L53" s="117">
        <v>38</v>
      </c>
      <c r="M53" s="22">
        <f t="shared" si="2"/>
        <v>30</v>
      </c>
    </row>
    <row r="54" spans="1:13" s="13" customFormat="1" ht="15.75" x14ac:dyDescent="0.25">
      <c r="A54" s="100" t="str">
        <f>'21MBA111'!A54</f>
        <v>P18FW21M0039</v>
      </c>
      <c r="B54" s="100" t="str">
        <f>'21MBA111'!B54</f>
        <v>ANANYA P HEGDE</v>
      </c>
      <c r="C54" s="19">
        <v>2</v>
      </c>
      <c r="D54" s="19">
        <v>5</v>
      </c>
      <c r="E54" s="19"/>
      <c r="F54" s="19"/>
      <c r="G54" s="19">
        <v>2</v>
      </c>
      <c r="H54" s="19">
        <v>6</v>
      </c>
      <c r="I54" s="19"/>
      <c r="J54" s="19">
        <v>5</v>
      </c>
      <c r="K54" s="19">
        <v>5</v>
      </c>
      <c r="L54" s="117">
        <v>31</v>
      </c>
      <c r="M54" s="22">
        <f t="shared" si="2"/>
        <v>25</v>
      </c>
    </row>
    <row r="55" spans="1:13" s="13" customFormat="1" ht="15.75" x14ac:dyDescent="0.25">
      <c r="A55" s="100" t="str">
        <f>'21MBA111'!A55</f>
        <v>P18FW21M0040</v>
      </c>
      <c r="B55" s="100" t="str">
        <f>'21MBA111'!B55</f>
        <v>NIVEDITHA K SWAMY</v>
      </c>
      <c r="C55" s="19"/>
      <c r="D55" s="19">
        <v>5</v>
      </c>
      <c r="E55" s="19"/>
      <c r="F55" s="19">
        <v>3</v>
      </c>
      <c r="G55" s="19">
        <v>4</v>
      </c>
      <c r="H55" s="19"/>
      <c r="I55" s="19">
        <v>8</v>
      </c>
      <c r="J55" s="19">
        <v>7</v>
      </c>
      <c r="K55" s="19">
        <v>2</v>
      </c>
      <c r="L55" s="117">
        <v>35</v>
      </c>
      <c r="M55" s="22">
        <f t="shared" si="2"/>
        <v>29</v>
      </c>
    </row>
    <row r="56" spans="1:13" s="13" customFormat="1" ht="15.75" x14ac:dyDescent="0.25">
      <c r="A56" s="100" t="str">
        <f>'21MBA111'!A56</f>
        <v>P18FW21M0041</v>
      </c>
      <c r="B56" s="100" t="str">
        <f>'21MBA111'!B56</f>
        <v>LIKHITHA L</v>
      </c>
      <c r="C56" s="19">
        <v>3</v>
      </c>
      <c r="D56" s="19"/>
      <c r="E56" s="19"/>
      <c r="F56" s="19">
        <v>3</v>
      </c>
      <c r="G56" s="19">
        <v>2</v>
      </c>
      <c r="H56" s="19">
        <v>6</v>
      </c>
      <c r="I56" s="19">
        <v>5</v>
      </c>
      <c r="J56" s="19"/>
      <c r="K56" s="19">
        <v>9</v>
      </c>
      <c r="L56" s="117">
        <v>38</v>
      </c>
      <c r="M56" s="22">
        <f t="shared" si="2"/>
        <v>28</v>
      </c>
    </row>
    <row r="57" spans="1:13" s="13" customFormat="1" ht="15.75" x14ac:dyDescent="0.25">
      <c r="A57" s="100" t="str">
        <f>'21MBA111'!A57</f>
        <v>P18FW21M0042</v>
      </c>
      <c r="B57" s="100" t="str">
        <f>'21MBA111'!B57</f>
        <v>RAHUL RAM BHAT</v>
      </c>
      <c r="C57" s="19"/>
      <c r="D57" s="19">
        <v>4</v>
      </c>
      <c r="E57" s="19">
        <v>4</v>
      </c>
      <c r="F57" s="19">
        <v>5</v>
      </c>
      <c r="G57" s="19"/>
      <c r="H57" s="19">
        <v>8</v>
      </c>
      <c r="I57" s="19">
        <v>6</v>
      </c>
      <c r="J57" s="19"/>
      <c r="K57" s="19">
        <v>11</v>
      </c>
      <c r="L57" s="117">
        <v>42</v>
      </c>
      <c r="M57" s="22">
        <f t="shared" si="2"/>
        <v>38</v>
      </c>
    </row>
    <row r="58" spans="1:13" s="13" customFormat="1" ht="15.75" x14ac:dyDescent="0.25">
      <c r="A58" s="100" t="str">
        <f>'21MBA111'!A58</f>
        <v>P18FW21M0043</v>
      </c>
      <c r="B58" s="100" t="str">
        <f>'21MBA111'!B58</f>
        <v>AMIT KAMADOLLISHETTARU</v>
      </c>
      <c r="C58" s="19">
        <v>2</v>
      </c>
      <c r="D58" s="19"/>
      <c r="E58" s="19">
        <v>4</v>
      </c>
      <c r="F58" s="19">
        <v>4</v>
      </c>
      <c r="G58" s="19"/>
      <c r="H58" s="19">
        <v>7</v>
      </c>
      <c r="I58" s="19">
        <v>9</v>
      </c>
      <c r="J58" s="19"/>
      <c r="K58" s="19">
        <v>5</v>
      </c>
      <c r="L58" s="117">
        <v>39</v>
      </c>
      <c r="M58" s="22">
        <f t="shared" si="2"/>
        <v>31</v>
      </c>
    </row>
    <row r="59" spans="1:13" s="13" customFormat="1" ht="15.75" x14ac:dyDescent="0.25">
      <c r="A59" s="100" t="str">
        <f>'21MBA111'!A59</f>
        <v>P18FW21M0044</v>
      </c>
      <c r="B59" s="100" t="str">
        <f>'21MBA111'!B59</f>
        <v>POOJARANI TALAWAR</v>
      </c>
      <c r="C59" s="19">
        <v>4</v>
      </c>
      <c r="D59" s="19"/>
      <c r="E59" s="19"/>
      <c r="F59" s="19">
        <v>2</v>
      </c>
      <c r="G59" s="19">
        <v>3</v>
      </c>
      <c r="H59" s="19">
        <v>5</v>
      </c>
      <c r="I59" s="19">
        <v>6</v>
      </c>
      <c r="J59" s="19"/>
      <c r="K59" s="19">
        <v>4</v>
      </c>
      <c r="L59" s="117">
        <v>25</v>
      </c>
      <c r="M59" s="22">
        <f t="shared" si="2"/>
        <v>24</v>
      </c>
    </row>
    <row r="60" spans="1:13" s="13" customFormat="1" ht="15.75" x14ac:dyDescent="0.25">
      <c r="A60" s="100" t="str">
        <f>'21MBA111'!A60</f>
        <v>P18FW21M0045</v>
      </c>
      <c r="B60" s="100" t="str">
        <f>'21MBA111'!B60</f>
        <v>ABHITHA K</v>
      </c>
      <c r="C60" s="19"/>
      <c r="D60" s="19">
        <v>4</v>
      </c>
      <c r="E60" s="19">
        <v>4</v>
      </c>
      <c r="F60" s="19">
        <v>4</v>
      </c>
      <c r="G60" s="19"/>
      <c r="H60" s="19">
        <v>8</v>
      </c>
      <c r="I60" s="19">
        <v>6</v>
      </c>
      <c r="J60" s="19"/>
      <c r="K60" s="19">
        <v>6</v>
      </c>
      <c r="L60" s="117">
        <v>36</v>
      </c>
      <c r="M60" s="22">
        <f t="shared" si="2"/>
        <v>32</v>
      </c>
    </row>
    <row r="61" spans="1:13" s="13" customFormat="1" ht="15.75" x14ac:dyDescent="0.25">
      <c r="A61" s="100" t="str">
        <f>'21MBA111'!A61</f>
        <v>P18FW21M0046</v>
      </c>
      <c r="B61" s="100" t="str">
        <f>'21MBA111'!B61</f>
        <v>S SHREYAS</v>
      </c>
      <c r="C61" s="19">
        <v>3</v>
      </c>
      <c r="D61" s="19"/>
      <c r="E61" s="19"/>
      <c r="F61" s="19">
        <v>1</v>
      </c>
      <c r="G61" s="19">
        <v>2</v>
      </c>
      <c r="H61" s="19">
        <v>3</v>
      </c>
      <c r="I61" s="19"/>
      <c r="J61" s="19">
        <v>3</v>
      </c>
      <c r="K61" s="19">
        <v>5</v>
      </c>
      <c r="L61" s="117">
        <v>25</v>
      </c>
      <c r="M61" s="22">
        <f t="shared" si="2"/>
        <v>17</v>
      </c>
    </row>
    <row r="62" spans="1:13" s="13" customFormat="1" ht="15.75" x14ac:dyDescent="0.25">
      <c r="A62" s="100" t="str">
        <f>'21MBA111'!A62</f>
        <v>P18FW21M0047</v>
      </c>
      <c r="B62" s="100" t="str">
        <f>'21MBA111'!B62</f>
        <v>ABHISHEK SHENOY</v>
      </c>
      <c r="C62" s="19"/>
      <c r="D62" s="19">
        <v>3</v>
      </c>
      <c r="E62" s="19">
        <v>2</v>
      </c>
      <c r="F62" s="19">
        <v>2</v>
      </c>
      <c r="G62" s="19"/>
      <c r="H62" s="19"/>
      <c r="I62" s="19">
        <v>7</v>
      </c>
      <c r="J62" s="19">
        <v>6</v>
      </c>
      <c r="K62" s="19">
        <v>6</v>
      </c>
      <c r="L62" s="117">
        <v>27</v>
      </c>
      <c r="M62" s="22">
        <f t="shared" si="2"/>
        <v>26</v>
      </c>
    </row>
    <row r="63" spans="1:13" s="13" customFormat="1" ht="15.75" x14ac:dyDescent="0.25">
      <c r="A63" s="100" t="str">
        <f>'21MBA111'!A63</f>
        <v>P18FW21M0048</v>
      </c>
      <c r="B63" s="100" t="str">
        <f>'21MBA111'!B63</f>
        <v>B S SUSHEN</v>
      </c>
      <c r="C63" s="19">
        <v>3</v>
      </c>
      <c r="D63" s="19">
        <v>3</v>
      </c>
      <c r="E63" s="19"/>
      <c r="F63" s="19"/>
      <c r="G63" s="19">
        <v>3</v>
      </c>
      <c r="H63" s="19">
        <v>6</v>
      </c>
      <c r="I63" s="19">
        <v>6</v>
      </c>
      <c r="J63" s="19"/>
      <c r="K63" s="19">
        <v>7</v>
      </c>
      <c r="L63" s="117">
        <v>36</v>
      </c>
      <c r="M63" s="22">
        <f t="shared" si="2"/>
        <v>28</v>
      </c>
    </row>
    <row r="64" spans="1:13" s="13" customFormat="1" ht="15.75" x14ac:dyDescent="0.25">
      <c r="A64" s="100" t="str">
        <f>'21MBA111'!A64</f>
        <v>P18FW21M0049</v>
      </c>
      <c r="B64" s="100" t="str">
        <f>'21MBA111'!B64</f>
        <v>PRAJWALA H</v>
      </c>
      <c r="C64" s="19">
        <v>3</v>
      </c>
      <c r="D64" s="19">
        <v>3</v>
      </c>
      <c r="E64" s="19"/>
      <c r="F64" s="19"/>
      <c r="G64" s="19">
        <v>3</v>
      </c>
      <c r="H64" s="19">
        <v>7</v>
      </c>
      <c r="I64" s="19"/>
      <c r="J64" s="19">
        <v>8</v>
      </c>
      <c r="K64" s="19">
        <v>6</v>
      </c>
      <c r="L64" s="117">
        <v>38</v>
      </c>
      <c r="M64" s="22">
        <f t="shared" si="2"/>
        <v>30</v>
      </c>
    </row>
    <row r="65" spans="1:13" s="13" customFormat="1" ht="15.75" x14ac:dyDescent="0.25">
      <c r="A65" s="100" t="str">
        <f>'21MBA111'!A65</f>
        <v>P18FW21M0050</v>
      </c>
      <c r="B65" s="100" t="str">
        <f>'21MBA111'!B65</f>
        <v>VAISHNAVI N</v>
      </c>
      <c r="C65" s="19"/>
      <c r="D65" s="19">
        <v>4</v>
      </c>
      <c r="E65" s="19"/>
      <c r="F65" s="19">
        <v>4</v>
      </c>
      <c r="G65" s="19">
        <v>4</v>
      </c>
      <c r="H65" s="19">
        <v>7</v>
      </c>
      <c r="I65" s="19">
        <v>6</v>
      </c>
      <c r="J65" s="19"/>
      <c r="K65" s="19">
        <v>7</v>
      </c>
      <c r="L65" s="117">
        <v>36</v>
      </c>
      <c r="M65" s="22">
        <f t="shared" si="2"/>
        <v>32</v>
      </c>
    </row>
    <row r="66" spans="1:13" s="13" customFormat="1" ht="15.75" x14ac:dyDescent="0.25">
      <c r="A66" s="100" t="str">
        <f>'21MBA111'!A66</f>
        <v>P18FW21M0051</v>
      </c>
      <c r="B66" s="100" t="str">
        <f>'21MBA111'!B66</f>
        <v>DEEPAK GIRISH KALYANI</v>
      </c>
      <c r="C66" s="19">
        <v>4</v>
      </c>
      <c r="D66" s="19">
        <v>4</v>
      </c>
      <c r="E66" s="19">
        <v>4</v>
      </c>
      <c r="F66" s="19"/>
      <c r="G66" s="19"/>
      <c r="H66" s="19"/>
      <c r="I66" s="19">
        <v>8</v>
      </c>
      <c r="J66" s="19">
        <v>8</v>
      </c>
      <c r="K66" s="19">
        <v>4</v>
      </c>
      <c r="L66" s="117">
        <v>36</v>
      </c>
      <c r="M66" s="22">
        <f t="shared" si="2"/>
        <v>32</v>
      </c>
    </row>
    <row r="67" spans="1:13" s="13" customFormat="1" ht="15.75" x14ac:dyDescent="0.25">
      <c r="A67" s="100" t="str">
        <f>'21MBA111'!A67</f>
        <v>P18FW21M0052</v>
      </c>
      <c r="B67" s="100" t="str">
        <f>'21MBA111'!B67</f>
        <v>ISAAC JESSE K</v>
      </c>
      <c r="C67" s="19"/>
      <c r="D67" s="19"/>
      <c r="E67" s="19">
        <v>4</v>
      </c>
      <c r="F67" s="19">
        <v>0</v>
      </c>
      <c r="G67" s="19"/>
      <c r="H67" s="19"/>
      <c r="I67" s="19">
        <v>6</v>
      </c>
      <c r="J67" s="19">
        <v>5</v>
      </c>
      <c r="K67" s="19">
        <v>6</v>
      </c>
      <c r="L67" s="117">
        <v>30</v>
      </c>
      <c r="M67" s="22">
        <f t="shared" si="2"/>
        <v>21</v>
      </c>
    </row>
    <row r="68" spans="1:13" s="13" customFormat="1" ht="15.75" x14ac:dyDescent="0.25">
      <c r="A68" s="100" t="str">
        <f>'21MBA111'!A68</f>
        <v>P18FW21M0053</v>
      </c>
      <c r="B68" s="100" t="str">
        <f>'21MBA111'!B68</f>
        <v>SUPRIYA GOVIND BELSARE</v>
      </c>
      <c r="C68" s="19"/>
      <c r="D68" s="19">
        <v>5</v>
      </c>
      <c r="E68" s="19">
        <v>4.5</v>
      </c>
      <c r="F68" s="19"/>
      <c r="G68" s="19">
        <v>3.5</v>
      </c>
      <c r="H68" s="19"/>
      <c r="I68" s="19">
        <v>3</v>
      </c>
      <c r="J68" s="19">
        <v>5</v>
      </c>
      <c r="K68" s="19">
        <v>8.5</v>
      </c>
      <c r="L68" s="117">
        <v>33</v>
      </c>
      <c r="M68" s="22">
        <f t="shared" si="2"/>
        <v>29.5</v>
      </c>
    </row>
    <row r="69" spans="1:13" s="13" customFormat="1" ht="15.75" x14ac:dyDescent="0.25">
      <c r="A69" s="100" t="str">
        <f>'21MBA111'!A69</f>
        <v>P18FW21M0054</v>
      </c>
      <c r="B69" s="100" t="str">
        <f>'21MBA111'!B69</f>
        <v>VINAYAK RAO GAIKWAD K</v>
      </c>
      <c r="C69" s="19"/>
      <c r="D69" s="19">
        <v>4</v>
      </c>
      <c r="E69" s="19">
        <v>4</v>
      </c>
      <c r="F69" s="19">
        <v>4</v>
      </c>
      <c r="G69" s="19"/>
      <c r="H69" s="19">
        <v>5</v>
      </c>
      <c r="I69" s="19">
        <v>6</v>
      </c>
      <c r="J69" s="19"/>
      <c r="K69" s="19">
        <v>5</v>
      </c>
      <c r="L69" s="117">
        <v>35</v>
      </c>
      <c r="M69" s="22">
        <f t="shared" si="2"/>
        <v>28</v>
      </c>
    </row>
    <row r="70" spans="1:13" s="13" customFormat="1" ht="15.75" x14ac:dyDescent="0.25">
      <c r="A70" s="100" t="str">
        <f>'21MBA111'!A70</f>
        <v>P18FW21M0055</v>
      </c>
      <c r="B70" s="100" t="str">
        <f>'21MBA111'!B70</f>
        <v>SUTOPA DEB</v>
      </c>
      <c r="C70" s="19">
        <v>4</v>
      </c>
      <c r="D70" s="19">
        <v>4</v>
      </c>
      <c r="E70" s="19"/>
      <c r="F70" s="19"/>
      <c r="G70" s="19">
        <v>3</v>
      </c>
      <c r="H70" s="19">
        <v>7</v>
      </c>
      <c r="I70" s="19">
        <v>6</v>
      </c>
      <c r="J70" s="19"/>
      <c r="K70" s="19">
        <v>9</v>
      </c>
      <c r="L70" s="117">
        <v>40</v>
      </c>
      <c r="M70" s="22">
        <f t="shared" si="2"/>
        <v>33</v>
      </c>
    </row>
    <row r="71" spans="1:13" s="13" customFormat="1" ht="15.75" x14ac:dyDescent="0.25">
      <c r="A71" s="100" t="str">
        <f>'21MBA111'!A71</f>
        <v>P18FW21M0056</v>
      </c>
      <c r="B71" s="100" t="str">
        <f>'21MBA111'!B71</f>
        <v>M S SUKRUT</v>
      </c>
      <c r="C71" s="19">
        <v>4</v>
      </c>
      <c r="D71" s="19">
        <v>4</v>
      </c>
      <c r="E71" s="19"/>
      <c r="F71" s="19"/>
      <c r="G71" s="19">
        <v>3</v>
      </c>
      <c r="H71" s="19">
        <v>6</v>
      </c>
      <c r="I71" s="19"/>
      <c r="J71" s="19">
        <v>6</v>
      </c>
      <c r="K71" s="19">
        <v>7</v>
      </c>
      <c r="L71" s="117">
        <v>36</v>
      </c>
      <c r="M71" s="22">
        <f t="shared" si="2"/>
        <v>30</v>
      </c>
    </row>
    <row r="72" spans="1:13" s="13" customFormat="1" ht="15.75" x14ac:dyDescent="0.25">
      <c r="A72" s="100" t="str">
        <f>'21MBA111'!A72</f>
        <v>P18FW21M0057</v>
      </c>
      <c r="B72" s="100" t="str">
        <f>'21MBA111'!B72</f>
        <v>BHASKARA PRABHU</v>
      </c>
      <c r="C72" s="19"/>
      <c r="D72" s="19">
        <v>4</v>
      </c>
      <c r="E72" s="19">
        <v>1</v>
      </c>
      <c r="F72" s="19"/>
      <c r="G72" s="19">
        <v>2</v>
      </c>
      <c r="H72" s="19">
        <v>6</v>
      </c>
      <c r="I72" s="19">
        <v>7</v>
      </c>
      <c r="J72" s="19"/>
      <c r="K72" s="19">
        <v>5</v>
      </c>
      <c r="L72" s="117">
        <v>34</v>
      </c>
      <c r="M72" s="22">
        <f t="shared" si="2"/>
        <v>25</v>
      </c>
    </row>
    <row r="73" spans="1:13" s="13" customFormat="1" ht="15.75" x14ac:dyDescent="0.25">
      <c r="A73" s="100" t="str">
        <f>'21MBA111'!A73</f>
        <v>P18FW21M0058</v>
      </c>
      <c r="B73" s="100" t="str">
        <f>'21MBA111'!B73</f>
        <v>PRAKASH SHIVAKUMAR</v>
      </c>
      <c r="C73" s="19"/>
      <c r="D73" s="19">
        <v>3</v>
      </c>
      <c r="E73" s="19">
        <v>3</v>
      </c>
      <c r="F73" s="19">
        <v>4</v>
      </c>
      <c r="G73" s="19"/>
      <c r="H73" s="19"/>
      <c r="I73" s="19">
        <v>6</v>
      </c>
      <c r="J73" s="19">
        <v>3</v>
      </c>
      <c r="K73" s="19">
        <v>4</v>
      </c>
      <c r="L73" s="117">
        <v>34</v>
      </c>
      <c r="M73" s="22">
        <f t="shared" si="2"/>
        <v>23</v>
      </c>
    </row>
    <row r="74" spans="1:13" s="13" customFormat="1" ht="15.75" x14ac:dyDescent="0.25">
      <c r="A74" s="100" t="str">
        <f>'21MBA111'!A74</f>
        <v>P18FW21M0059</v>
      </c>
      <c r="B74" s="100" t="str">
        <f>'21MBA111'!B74</f>
        <v>AMOGHA Y G</v>
      </c>
      <c r="C74" s="19"/>
      <c r="D74" s="19">
        <v>2</v>
      </c>
      <c r="E74" s="19"/>
      <c r="F74" s="19">
        <v>3</v>
      </c>
      <c r="G74" s="19">
        <v>3</v>
      </c>
      <c r="H74" s="19">
        <v>5</v>
      </c>
      <c r="I74" s="19"/>
      <c r="J74" s="19">
        <v>8</v>
      </c>
      <c r="K74" s="19">
        <v>5</v>
      </c>
      <c r="L74" s="117">
        <v>33</v>
      </c>
      <c r="M74" s="22">
        <f t="shared" si="2"/>
        <v>26</v>
      </c>
    </row>
    <row r="75" spans="1:13" s="13" customFormat="1" ht="15.75" x14ac:dyDescent="0.25">
      <c r="A75" s="100" t="str">
        <f>'21MBA111'!A75</f>
        <v>P18FW21M0060</v>
      </c>
      <c r="B75" s="100" t="str">
        <f>'21MBA111'!B75</f>
        <v>BHARATH K S</v>
      </c>
      <c r="C75" s="19">
        <v>2</v>
      </c>
      <c r="D75" s="19">
        <v>3</v>
      </c>
      <c r="E75" s="19"/>
      <c r="F75" s="19">
        <v>2</v>
      </c>
      <c r="G75" s="19"/>
      <c r="H75" s="19">
        <v>3</v>
      </c>
      <c r="I75" s="19">
        <v>6</v>
      </c>
      <c r="J75" s="19"/>
      <c r="K75" s="19">
        <v>9</v>
      </c>
      <c r="L75" s="117">
        <v>34</v>
      </c>
      <c r="M75" s="22">
        <f t="shared" si="2"/>
        <v>25</v>
      </c>
    </row>
    <row r="76" spans="1:13" s="13" customFormat="1" ht="15.75" x14ac:dyDescent="0.25">
      <c r="A76" s="100" t="str">
        <f>'21MBA111'!A76</f>
        <v>P18FW21M0061</v>
      </c>
      <c r="B76" s="100" t="str">
        <f>'21MBA111'!B76</f>
        <v>AKANKSH K G</v>
      </c>
      <c r="C76" s="19">
        <v>2</v>
      </c>
      <c r="D76" s="19"/>
      <c r="E76" s="19"/>
      <c r="F76" s="19">
        <v>3</v>
      </c>
      <c r="G76" s="19">
        <v>3</v>
      </c>
      <c r="H76" s="19">
        <v>8</v>
      </c>
      <c r="I76" s="19">
        <v>2</v>
      </c>
      <c r="J76" s="19"/>
      <c r="K76" s="19">
        <v>8</v>
      </c>
      <c r="L76" s="117">
        <v>31</v>
      </c>
      <c r="M76" s="22">
        <f t="shared" si="2"/>
        <v>26</v>
      </c>
    </row>
    <row r="77" spans="1:13" s="13" customFormat="1" ht="15.75" x14ac:dyDescent="0.25">
      <c r="A77" s="100" t="str">
        <f>'21MBA111'!A77</f>
        <v>P18FW21M0062</v>
      </c>
      <c r="B77" s="100" t="str">
        <f>'21MBA111'!B77</f>
        <v>BERNARD FERNANDES</v>
      </c>
      <c r="C77" s="19"/>
      <c r="D77" s="19">
        <v>2</v>
      </c>
      <c r="E77" s="19"/>
      <c r="F77" s="19">
        <v>2</v>
      </c>
      <c r="G77" s="19"/>
      <c r="H77" s="19"/>
      <c r="I77" s="19">
        <v>6</v>
      </c>
      <c r="J77" s="19">
        <v>2</v>
      </c>
      <c r="K77" s="19">
        <v>2</v>
      </c>
      <c r="L77" s="117">
        <v>30</v>
      </c>
      <c r="M77" s="22">
        <f t="shared" si="2"/>
        <v>14</v>
      </c>
    </row>
    <row r="78" spans="1:13" s="13" customFormat="1" ht="15.75" x14ac:dyDescent="0.25">
      <c r="A78" s="100" t="str">
        <f>'21MBA111'!A78</f>
        <v>P18FW21M0063</v>
      </c>
      <c r="B78" s="100" t="str">
        <f>'21MBA111'!B78</f>
        <v>AISHWARYA P</v>
      </c>
      <c r="C78" s="19">
        <v>3.5</v>
      </c>
      <c r="D78" s="19"/>
      <c r="E78" s="19">
        <v>3</v>
      </c>
      <c r="F78" s="19">
        <v>3</v>
      </c>
      <c r="G78" s="19"/>
      <c r="H78" s="19">
        <v>2.5</v>
      </c>
      <c r="I78" s="19">
        <v>8</v>
      </c>
      <c r="J78" s="19"/>
      <c r="K78" s="19">
        <v>8</v>
      </c>
      <c r="L78" s="117">
        <v>34</v>
      </c>
      <c r="M78" s="22">
        <f t="shared" si="2"/>
        <v>28</v>
      </c>
    </row>
    <row r="79" spans="1:13" s="13" customFormat="1" ht="15.75" x14ac:dyDescent="0.25">
      <c r="A79" s="100" t="str">
        <f>'21MBA111'!A79</f>
        <v>P18FW21M0064</v>
      </c>
      <c r="B79" s="100" t="str">
        <f>'21MBA111'!B79</f>
        <v>VIOLA PINTO</v>
      </c>
      <c r="C79" s="19">
        <v>4</v>
      </c>
      <c r="D79" s="19">
        <v>3</v>
      </c>
      <c r="E79" s="19"/>
      <c r="F79" s="19">
        <v>2</v>
      </c>
      <c r="G79" s="19"/>
      <c r="H79" s="19">
        <v>7</v>
      </c>
      <c r="I79" s="19">
        <v>7</v>
      </c>
      <c r="J79" s="19"/>
      <c r="K79" s="19">
        <v>9</v>
      </c>
      <c r="L79" s="117">
        <v>38</v>
      </c>
      <c r="M79" s="22">
        <f t="shared" si="2"/>
        <v>32</v>
      </c>
    </row>
    <row r="80" spans="1:13" s="13" customFormat="1" ht="15.75" x14ac:dyDescent="0.25">
      <c r="A80" s="100" t="str">
        <f>'21MBA111'!A80</f>
        <v>P18FW21M0065</v>
      </c>
      <c r="B80" s="100" t="str">
        <f>'21MBA111'!B80</f>
        <v>VARSHA</v>
      </c>
      <c r="C80" s="19">
        <v>4</v>
      </c>
      <c r="D80" s="19">
        <v>4</v>
      </c>
      <c r="E80" s="19">
        <v>4</v>
      </c>
      <c r="F80" s="19"/>
      <c r="G80" s="19"/>
      <c r="H80" s="19"/>
      <c r="I80" s="19">
        <v>7</v>
      </c>
      <c r="J80" s="19">
        <v>8</v>
      </c>
      <c r="K80" s="19">
        <v>4</v>
      </c>
      <c r="L80" s="117">
        <v>37</v>
      </c>
      <c r="M80" s="22">
        <f t="shared" ref="M80:M111" si="3">SUM(C80:K80)</f>
        <v>31</v>
      </c>
    </row>
    <row r="81" spans="1:13" s="13" customFormat="1" ht="15.75" x14ac:dyDescent="0.25">
      <c r="A81" s="100" t="str">
        <f>'21MBA111'!A81</f>
        <v>P18FW21M0066</v>
      </c>
      <c r="B81" s="100" t="str">
        <f>'21MBA111'!B81</f>
        <v>CHIDRI BALAJI</v>
      </c>
      <c r="C81" s="19">
        <v>3</v>
      </c>
      <c r="D81" s="19"/>
      <c r="E81" s="19">
        <v>3.5</v>
      </c>
      <c r="F81" s="19">
        <v>3</v>
      </c>
      <c r="G81" s="19"/>
      <c r="H81" s="19"/>
      <c r="I81" s="19">
        <v>7</v>
      </c>
      <c r="J81" s="19">
        <v>9</v>
      </c>
      <c r="K81" s="19">
        <v>8</v>
      </c>
      <c r="L81" s="117">
        <v>33</v>
      </c>
      <c r="M81" s="22">
        <f t="shared" si="3"/>
        <v>33.5</v>
      </c>
    </row>
    <row r="82" spans="1:13" s="13" customFormat="1" ht="15.75" x14ac:dyDescent="0.25">
      <c r="A82" s="100" t="str">
        <f>'21MBA111'!A82</f>
        <v>P18FW21M0067</v>
      </c>
      <c r="B82" s="100" t="str">
        <f>'21MBA111'!B82</f>
        <v>GAGANDEEP V N</v>
      </c>
      <c r="C82" s="19"/>
      <c r="D82" s="19">
        <v>1</v>
      </c>
      <c r="E82" s="19">
        <v>1</v>
      </c>
      <c r="F82" s="19">
        <v>1</v>
      </c>
      <c r="G82" s="19"/>
      <c r="H82" s="19">
        <v>4</v>
      </c>
      <c r="I82" s="19"/>
      <c r="J82" s="19">
        <v>0</v>
      </c>
      <c r="K82" s="19">
        <v>3</v>
      </c>
      <c r="L82" s="117">
        <v>21</v>
      </c>
      <c r="M82" s="22">
        <f t="shared" si="3"/>
        <v>10</v>
      </c>
    </row>
    <row r="83" spans="1:13" s="13" customFormat="1" ht="15.75" x14ac:dyDescent="0.25">
      <c r="A83" s="100" t="str">
        <f>'21MBA111'!A83</f>
        <v>P18FW21M0068</v>
      </c>
      <c r="B83" s="100" t="str">
        <f>'21MBA111'!B83</f>
        <v>PRAJWALA</v>
      </c>
      <c r="C83" s="19">
        <v>2</v>
      </c>
      <c r="D83" s="19">
        <v>3</v>
      </c>
      <c r="E83" s="19"/>
      <c r="F83" s="19"/>
      <c r="G83" s="19">
        <v>2.5</v>
      </c>
      <c r="H83" s="19">
        <v>3</v>
      </c>
      <c r="I83" s="19">
        <v>7.5</v>
      </c>
      <c r="J83" s="19"/>
      <c r="K83" s="19">
        <v>10</v>
      </c>
      <c r="L83" s="117">
        <v>33</v>
      </c>
      <c r="M83" s="22">
        <f t="shared" si="3"/>
        <v>28</v>
      </c>
    </row>
    <row r="84" spans="1:13" s="13" customFormat="1" ht="15.75" x14ac:dyDescent="0.25">
      <c r="A84" s="100" t="str">
        <f>'21MBA111'!A84</f>
        <v>P18FW21M0069</v>
      </c>
      <c r="B84" s="100" t="str">
        <f>'21MBA111'!B84</f>
        <v>POORNIMA L</v>
      </c>
      <c r="C84" s="19"/>
      <c r="D84" s="19">
        <v>4.5</v>
      </c>
      <c r="E84" s="19">
        <v>3</v>
      </c>
      <c r="F84" s="19">
        <v>4</v>
      </c>
      <c r="G84" s="19"/>
      <c r="H84" s="19"/>
      <c r="I84" s="19">
        <v>9</v>
      </c>
      <c r="J84" s="19">
        <v>9</v>
      </c>
      <c r="K84" s="19">
        <v>13</v>
      </c>
      <c r="L84" s="117">
        <v>42</v>
      </c>
      <c r="M84" s="22">
        <f t="shared" si="3"/>
        <v>42.5</v>
      </c>
    </row>
    <row r="85" spans="1:13" s="13" customFormat="1" ht="15.75" x14ac:dyDescent="0.25">
      <c r="A85" s="100" t="str">
        <f>'21MBA111'!A85</f>
        <v>P18FW21M0070</v>
      </c>
      <c r="B85" s="100" t="str">
        <f>'21MBA111'!B85</f>
        <v>SHUBIKSHA S</v>
      </c>
      <c r="C85" s="19"/>
      <c r="D85" s="19">
        <v>4.5</v>
      </c>
      <c r="E85" s="19"/>
      <c r="F85" s="19">
        <v>3</v>
      </c>
      <c r="G85" s="19">
        <v>4</v>
      </c>
      <c r="H85" s="19">
        <v>7.5</v>
      </c>
      <c r="I85" s="19">
        <v>4</v>
      </c>
      <c r="J85" s="19"/>
      <c r="K85" s="19">
        <v>8</v>
      </c>
      <c r="L85" s="117">
        <v>35</v>
      </c>
      <c r="M85" s="22">
        <f t="shared" si="3"/>
        <v>31</v>
      </c>
    </row>
    <row r="86" spans="1:13" s="13" customFormat="1" ht="15.75" x14ac:dyDescent="0.25">
      <c r="A86" s="100" t="str">
        <f>'21MBA111'!A86</f>
        <v>P18FW21M0071</v>
      </c>
      <c r="B86" s="100" t="str">
        <f>'21MBA111'!B86</f>
        <v>ANUSHA</v>
      </c>
      <c r="C86" s="19">
        <v>3</v>
      </c>
      <c r="D86" s="19">
        <v>4</v>
      </c>
      <c r="E86" s="19">
        <v>4</v>
      </c>
      <c r="F86" s="19"/>
      <c r="G86" s="19"/>
      <c r="H86" s="19">
        <v>8</v>
      </c>
      <c r="I86" s="19">
        <v>8</v>
      </c>
      <c r="J86" s="19"/>
      <c r="K86" s="19">
        <v>8</v>
      </c>
      <c r="L86" s="117">
        <v>41</v>
      </c>
      <c r="M86" s="22">
        <f t="shared" si="3"/>
        <v>35</v>
      </c>
    </row>
    <row r="87" spans="1:13" s="13" customFormat="1" ht="15.75" x14ac:dyDescent="0.25">
      <c r="A87" s="100" t="str">
        <f>'21MBA111'!A87</f>
        <v>P18FW21M0072</v>
      </c>
      <c r="B87" s="100" t="str">
        <f>'21MBA111'!B87</f>
        <v>P T KIRTI</v>
      </c>
      <c r="C87" s="19">
        <v>3</v>
      </c>
      <c r="D87" s="19">
        <v>3</v>
      </c>
      <c r="E87" s="19"/>
      <c r="F87" s="19">
        <v>2</v>
      </c>
      <c r="G87" s="19"/>
      <c r="H87" s="19">
        <v>7.5</v>
      </c>
      <c r="I87" s="19">
        <v>4</v>
      </c>
      <c r="J87" s="19"/>
      <c r="K87" s="19">
        <v>8</v>
      </c>
      <c r="L87" s="117">
        <v>32</v>
      </c>
      <c r="M87" s="22">
        <f t="shared" si="3"/>
        <v>27.5</v>
      </c>
    </row>
    <row r="88" spans="1:13" s="13" customFormat="1" ht="15.75" x14ac:dyDescent="0.25">
      <c r="A88" s="100" t="str">
        <f>'21MBA111'!A88</f>
        <v>P18FW21M0073</v>
      </c>
      <c r="B88" s="100" t="str">
        <f>'21MBA111'!B88</f>
        <v>SAMEEKSHA M P</v>
      </c>
      <c r="C88" s="19">
        <v>4</v>
      </c>
      <c r="D88" s="19">
        <v>3.5</v>
      </c>
      <c r="E88" s="19">
        <v>2.5</v>
      </c>
      <c r="F88" s="19">
        <v>4</v>
      </c>
      <c r="G88" s="19"/>
      <c r="H88" s="19">
        <v>3.5</v>
      </c>
      <c r="I88" s="19">
        <v>7.5</v>
      </c>
      <c r="J88" s="19"/>
      <c r="K88" s="19">
        <v>9.5</v>
      </c>
      <c r="L88" s="117">
        <v>37</v>
      </c>
      <c r="M88" s="22">
        <f t="shared" si="3"/>
        <v>34.5</v>
      </c>
    </row>
    <row r="89" spans="1:13" s="13" customFormat="1" ht="15.75" x14ac:dyDescent="0.25">
      <c r="A89" s="100" t="str">
        <f>'21MBA111'!A89</f>
        <v>P18FW21M0074</v>
      </c>
      <c r="B89" s="100" t="str">
        <f>'21MBA111'!B89</f>
        <v>KAVYAPRIYA J</v>
      </c>
      <c r="C89" s="19">
        <v>3</v>
      </c>
      <c r="D89" s="19">
        <v>4</v>
      </c>
      <c r="E89" s="19"/>
      <c r="F89" s="19">
        <v>2</v>
      </c>
      <c r="G89" s="19"/>
      <c r="H89" s="19"/>
      <c r="I89" s="19">
        <v>6</v>
      </c>
      <c r="J89" s="19">
        <v>5</v>
      </c>
      <c r="K89" s="19">
        <v>6</v>
      </c>
      <c r="L89" s="117">
        <v>37</v>
      </c>
      <c r="M89" s="22">
        <f t="shared" si="3"/>
        <v>26</v>
      </c>
    </row>
    <row r="90" spans="1:13" s="13" customFormat="1" ht="15.75" x14ac:dyDescent="0.25">
      <c r="A90" s="100" t="str">
        <f>'21MBA111'!A90</f>
        <v>P18FW21M0075</v>
      </c>
      <c r="B90" s="100" t="str">
        <f>'21MBA111'!B90</f>
        <v>RAKSHITH R T</v>
      </c>
      <c r="C90" s="19">
        <v>3</v>
      </c>
      <c r="D90" s="19"/>
      <c r="E90" s="19">
        <v>2.5</v>
      </c>
      <c r="F90" s="19">
        <v>3</v>
      </c>
      <c r="G90" s="19"/>
      <c r="H90" s="19"/>
      <c r="I90" s="19">
        <v>7.5</v>
      </c>
      <c r="J90" s="19">
        <v>8</v>
      </c>
      <c r="K90" s="19">
        <v>10</v>
      </c>
      <c r="L90" s="117">
        <v>39</v>
      </c>
      <c r="M90" s="22">
        <f t="shared" si="3"/>
        <v>34</v>
      </c>
    </row>
    <row r="91" spans="1:13" s="13" customFormat="1" ht="15.75" x14ac:dyDescent="0.25">
      <c r="A91" s="100" t="str">
        <f>'21MBA111'!A91</f>
        <v>P18FW21M0076</v>
      </c>
      <c r="B91" s="100" t="str">
        <f>'21MBA111'!B91</f>
        <v>SHUBHA R</v>
      </c>
      <c r="C91" s="19">
        <v>3</v>
      </c>
      <c r="D91" s="19">
        <v>2.5</v>
      </c>
      <c r="E91" s="19">
        <v>3.5</v>
      </c>
      <c r="F91" s="19"/>
      <c r="G91" s="19"/>
      <c r="H91" s="19">
        <v>4</v>
      </c>
      <c r="I91" s="19">
        <v>1.5</v>
      </c>
      <c r="J91" s="19"/>
      <c r="K91" s="19">
        <v>12</v>
      </c>
      <c r="L91" s="117">
        <v>34</v>
      </c>
      <c r="M91" s="22">
        <f t="shared" si="3"/>
        <v>26.5</v>
      </c>
    </row>
    <row r="92" spans="1:13" s="13" customFormat="1" ht="15.75" x14ac:dyDescent="0.25">
      <c r="A92" s="100" t="str">
        <f>'21MBA111'!A92</f>
        <v>P18FW21M0077</v>
      </c>
      <c r="B92" s="100" t="str">
        <f>'21MBA111'!B92</f>
        <v>BASAVARAJ</v>
      </c>
      <c r="C92" s="19">
        <v>3</v>
      </c>
      <c r="D92" s="19"/>
      <c r="E92" s="19">
        <v>3</v>
      </c>
      <c r="F92" s="19">
        <v>3</v>
      </c>
      <c r="G92" s="19"/>
      <c r="H92" s="19">
        <v>6</v>
      </c>
      <c r="I92" s="19">
        <v>7</v>
      </c>
      <c r="J92" s="19"/>
      <c r="K92" s="19">
        <v>5</v>
      </c>
      <c r="L92" s="117">
        <v>31</v>
      </c>
      <c r="M92" s="22">
        <f t="shared" si="3"/>
        <v>27</v>
      </c>
    </row>
    <row r="93" spans="1:13" s="13" customFormat="1" ht="15.75" x14ac:dyDescent="0.25">
      <c r="A93" s="100" t="str">
        <f>'21MBA111'!A93</f>
        <v>P18FW21M0078</v>
      </c>
      <c r="B93" s="100" t="str">
        <f>'21MBA111'!B93</f>
        <v>MANOJ RAKSHATH B S</v>
      </c>
      <c r="C93" s="19">
        <v>3</v>
      </c>
      <c r="D93" s="19">
        <v>3</v>
      </c>
      <c r="E93" s="19">
        <v>3</v>
      </c>
      <c r="F93" s="19"/>
      <c r="G93" s="19"/>
      <c r="H93" s="19">
        <v>2</v>
      </c>
      <c r="I93" s="19">
        <v>6</v>
      </c>
      <c r="J93" s="19"/>
      <c r="K93" s="19">
        <v>5</v>
      </c>
      <c r="L93" s="117">
        <v>29</v>
      </c>
      <c r="M93" s="22">
        <f t="shared" si="3"/>
        <v>22</v>
      </c>
    </row>
    <row r="94" spans="1:13" s="13" customFormat="1" ht="15.75" x14ac:dyDescent="0.25">
      <c r="A94" s="100" t="str">
        <f>'21MBA111'!A94</f>
        <v>P18FW21M0079</v>
      </c>
      <c r="B94" s="100" t="str">
        <f>'21MBA111'!B94</f>
        <v>ADITI RANI</v>
      </c>
      <c r="C94" s="19">
        <v>4.5</v>
      </c>
      <c r="D94" s="19">
        <v>3.5</v>
      </c>
      <c r="E94" s="19">
        <v>2</v>
      </c>
      <c r="F94" s="19"/>
      <c r="G94" s="19"/>
      <c r="H94" s="19"/>
      <c r="I94" s="19">
        <v>8</v>
      </c>
      <c r="J94" s="19">
        <v>7</v>
      </c>
      <c r="K94" s="19">
        <v>8.5</v>
      </c>
      <c r="L94" s="117">
        <v>34</v>
      </c>
      <c r="M94" s="22">
        <f t="shared" si="3"/>
        <v>33.5</v>
      </c>
    </row>
    <row r="95" spans="1:13" s="13" customFormat="1" ht="15.75" x14ac:dyDescent="0.25">
      <c r="A95" s="100" t="str">
        <f>'21MBA111'!A95</f>
        <v>P18FW21M0080</v>
      </c>
      <c r="B95" s="100" t="str">
        <f>'21MBA111'!B95</f>
        <v>DIVYA SHREE M</v>
      </c>
      <c r="C95" s="19"/>
      <c r="D95" s="19">
        <v>4</v>
      </c>
      <c r="E95" s="19">
        <v>4</v>
      </c>
      <c r="F95" s="19">
        <v>1</v>
      </c>
      <c r="G95" s="19"/>
      <c r="H95" s="19">
        <v>7</v>
      </c>
      <c r="I95" s="19">
        <v>8</v>
      </c>
      <c r="J95" s="19"/>
      <c r="K95" s="19">
        <v>9</v>
      </c>
      <c r="L95" s="117">
        <v>39</v>
      </c>
      <c r="M95" s="22">
        <f t="shared" si="3"/>
        <v>33</v>
      </c>
    </row>
    <row r="96" spans="1:13" s="13" customFormat="1" ht="15.75" x14ac:dyDescent="0.25">
      <c r="A96" s="100" t="str">
        <f>'21MBA111'!A96</f>
        <v>P18FW21M0081</v>
      </c>
      <c r="B96" s="100" t="str">
        <f>'21MBA111'!B96</f>
        <v>VARUN S BHARADWAJ</v>
      </c>
      <c r="C96" s="19">
        <v>2</v>
      </c>
      <c r="D96" s="19">
        <v>4</v>
      </c>
      <c r="E96" s="19"/>
      <c r="F96" s="19">
        <v>2</v>
      </c>
      <c r="G96" s="19">
        <v>2</v>
      </c>
      <c r="H96" s="19">
        <v>8</v>
      </c>
      <c r="I96" s="19">
        <v>5</v>
      </c>
      <c r="J96" s="19"/>
      <c r="K96" s="19">
        <v>7</v>
      </c>
      <c r="L96" s="117">
        <v>37</v>
      </c>
      <c r="M96" s="22">
        <f t="shared" si="3"/>
        <v>30</v>
      </c>
    </row>
    <row r="97" spans="1:13" s="13" customFormat="1" ht="15.75" x14ac:dyDescent="0.25">
      <c r="A97" s="100" t="str">
        <f>'21MBA111'!A97</f>
        <v>P18FW21M0082</v>
      </c>
      <c r="B97" s="100" t="str">
        <f>'21MBA111'!B97</f>
        <v>S KARTHIK</v>
      </c>
      <c r="C97" s="19"/>
      <c r="D97" s="19">
        <v>4</v>
      </c>
      <c r="E97" s="19"/>
      <c r="F97" s="19">
        <v>2</v>
      </c>
      <c r="G97" s="19">
        <v>3</v>
      </c>
      <c r="H97" s="19">
        <v>5</v>
      </c>
      <c r="I97" s="19"/>
      <c r="J97" s="19">
        <v>2</v>
      </c>
      <c r="K97" s="19">
        <v>7</v>
      </c>
      <c r="L97" s="117">
        <v>35</v>
      </c>
      <c r="M97" s="22">
        <f t="shared" si="3"/>
        <v>23</v>
      </c>
    </row>
    <row r="98" spans="1:13" s="13" customFormat="1" ht="15.75" x14ac:dyDescent="0.25">
      <c r="A98" s="100" t="str">
        <f>'21MBA111'!A98</f>
        <v>P18FW21M0083</v>
      </c>
      <c r="B98" s="100" t="str">
        <f>'21MBA111'!B98</f>
        <v>NEELAMMA M K</v>
      </c>
      <c r="C98" s="19">
        <v>4.5</v>
      </c>
      <c r="D98" s="19">
        <v>4</v>
      </c>
      <c r="E98" s="19">
        <v>4</v>
      </c>
      <c r="F98" s="19"/>
      <c r="G98" s="19"/>
      <c r="H98" s="19">
        <v>7.5</v>
      </c>
      <c r="I98" s="19">
        <v>7</v>
      </c>
      <c r="J98" s="19"/>
      <c r="K98" s="19">
        <v>11</v>
      </c>
      <c r="L98" s="117">
        <v>42</v>
      </c>
      <c r="M98" s="22">
        <f t="shared" si="3"/>
        <v>38</v>
      </c>
    </row>
    <row r="99" spans="1:13" s="13" customFormat="1" ht="15.75" x14ac:dyDescent="0.25">
      <c r="A99" s="100" t="str">
        <f>'21MBA111'!A99</f>
        <v>P18FW21M0084</v>
      </c>
      <c r="B99" s="100" t="str">
        <f>'21MBA111'!B99</f>
        <v>PRAMOD K L</v>
      </c>
      <c r="C99" s="19"/>
      <c r="D99" s="19">
        <v>4</v>
      </c>
      <c r="E99" s="19"/>
      <c r="F99" s="19">
        <v>4</v>
      </c>
      <c r="G99" s="19">
        <v>3</v>
      </c>
      <c r="H99" s="19">
        <v>8</v>
      </c>
      <c r="I99" s="19">
        <v>8</v>
      </c>
      <c r="J99" s="19"/>
      <c r="K99" s="19">
        <v>10</v>
      </c>
      <c r="L99" s="117">
        <v>44</v>
      </c>
      <c r="M99" s="22">
        <f t="shared" si="3"/>
        <v>37</v>
      </c>
    </row>
    <row r="100" spans="1:13" s="13" customFormat="1" ht="15.75" x14ac:dyDescent="0.25">
      <c r="A100" s="100" t="str">
        <f>'21MBA111'!A100</f>
        <v>P18FW21M0085</v>
      </c>
      <c r="B100" s="100" t="str">
        <f>'21MBA111'!B100</f>
        <v>NAMRATHA N</v>
      </c>
      <c r="C100" s="19">
        <v>4</v>
      </c>
      <c r="D100" s="19">
        <v>4.5</v>
      </c>
      <c r="E100" s="19"/>
      <c r="F100" s="19">
        <v>2</v>
      </c>
      <c r="G100" s="19"/>
      <c r="H100" s="19">
        <v>3</v>
      </c>
      <c r="I100" s="19">
        <v>8.5</v>
      </c>
      <c r="J100" s="19"/>
      <c r="K100" s="19">
        <v>12</v>
      </c>
      <c r="L100" s="117">
        <v>38</v>
      </c>
      <c r="M100" s="22">
        <f t="shared" si="3"/>
        <v>34</v>
      </c>
    </row>
    <row r="101" spans="1:13" s="13" customFormat="1" ht="15.75" x14ac:dyDescent="0.25">
      <c r="A101" s="100" t="str">
        <f>'21MBA111'!A101</f>
        <v>P18FW21M0086</v>
      </c>
      <c r="B101" s="100" t="str">
        <f>'21MBA111'!B101</f>
        <v>ANVITH KUMAR</v>
      </c>
      <c r="C101" s="19">
        <v>3</v>
      </c>
      <c r="D101" s="19"/>
      <c r="E101" s="19">
        <v>4</v>
      </c>
      <c r="F101" s="19">
        <v>3</v>
      </c>
      <c r="G101" s="19"/>
      <c r="H101" s="19"/>
      <c r="I101" s="19">
        <v>6</v>
      </c>
      <c r="J101" s="33">
        <v>6</v>
      </c>
      <c r="K101" s="19">
        <v>8</v>
      </c>
      <c r="L101" s="117">
        <v>36</v>
      </c>
      <c r="M101" s="22">
        <f t="shared" si="3"/>
        <v>30</v>
      </c>
    </row>
    <row r="102" spans="1:13" s="13" customFormat="1" ht="15.75" x14ac:dyDescent="0.25">
      <c r="A102" s="100" t="str">
        <f>'21MBA111'!A102</f>
        <v>P18FW21M0087</v>
      </c>
      <c r="B102" s="100" t="str">
        <f>'21MBA111'!B102</f>
        <v>BHOOMIKA BHAT</v>
      </c>
      <c r="C102" s="19"/>
      <c r="D102" s="19">
        <v>3</v>
      </c>
      <c r="E102" s="19">
        <v>4</v>
      </c>
      <c r="F102" s="19">
        <v>2</v>
      </c>
      <c r="G102" s="19"/>
      <c r="H102" s="19">
        <v>5</v>
      </c>
      <c r="I102" s="19">
        <v>8</v>
      </c>
      <c r="J102" s="19"/>
      <c r="K102" s="19">
        <v>6</v>
      </c>
      <c r="L102" s="117">
        <v>32</v>
      </c>
      <c r="M102" s="22">
        <f t="shared" si="3"/>
        <v>28</v>
      </c>
    </row>
    <row r="103" spans="1:13" s="13" customFormat="1" ht="15.75" x14ac:dyDescent="0.25">
      <c r="A103" s="100" t="str">
        <f>'21MBA111'!A103</f>
        <v>P18FW21M0088</v>
      </c>
      <c r="B103" s="100" t="str">
        <f>'21MBA111'!B103</f>
        <v>SOUMYA GANAPATI HEGDE</v>
      </c>
      <c r="C103" s="19"/>
      <c r="D103" s="19">
        <v>3</v>
      </c>
      <c r="E103" s="19"/>
      <c r="F103" s="19">
        <v>3</v>
      </c>
      <c r="G103" s="19">
        <v>5</v>
      </c>
      <c r="H103" s="19">
        <v>6</v>
      </c>
      <c r="I103" s="19">
        <v>6</v>
      </c>
      <c r="J103" s="19"/>
      <c r="K103" s="19">
        <v>9</v>
      </c>
      <c r="L103" s="117">
        <v>30</v>
      </c>
      <c r="M103" s="22">
        <f t="shared" si="3"/>
        <v>32</v>
      </c>
    </row>
    <row r="104" spans="1:13" s="13" customFormat="1" ht="15.75" x14ac:dyDescent="0.25">
      <c r="A104" s="100" t="str">
        <f>'21MBA111'!A104</f>
        <v>P18FW21M0089</v>
      </c>
      <c r="B104" s="100" t="str">
        <f>'21MBA111'!B104</f>
        <v>SHREEKRISHNA</v>
      </c>
      <c r="C104" s="19">
        <v>4.5</v>
      </c>
      <c r="D104" s="19">
        <v>3</v>
      </c>
      <c r="E104" s="19">
        <v>3</v>
      </c>
      <c r="F104" s="19"/>
      <c r="G104" s="19"/>
      <c r="H104" s="19">
        <v>6</v>
      </c>
      <c r="I104" s="19"/>
      <c r="J104" s="19">
        <v>5</v>
      </c>
      <c r="K104" s="19">
        <v>5</v>
      </c>
      <c r="L104" s="117">
        <v>33</v>
      </c>
      <c r="M104" s="22">
        <f t="shared" si="3"/>
        <v>26.5</v>
      </c>
    </row>
    <row r="105" spans="1:13" s="13" customFormat="1" ht="15.75" x14ac:dyDescent="0.25">
      <c r="A105" s="100" t="str">
        <f>'21MBA111'!A105</f>
        <v>P18FW21M0090</v>
      </c>
      <c r="B105" s="100" t="str">
        <f>'21MBA111'!B105</f>
        <v>OLETI SAI SREENITHYA</v>
      </c>
      <c r="C105" s="19">
        <v>5</v>
      </c>
      <c r="D105" s="19">
        <v>3</v>
      </c>
      <c r="E105" s="19">
        <v>3</v>
      </c>
      <c r="F105" s="19"/>
      <c r="G105" s="19"/>
      <c r="H105" s="19">
        <v>3</v>
      </c>
      <c r="I105" s="19">
        <v>8.5</v>
      </c>
      <c r="J105" s="19"/>
      <c r="K105" s="19">
        <v>7</v>
      </c>
      <c r="L105" s="117">
        <v>32</v>
      </c>
      <c r="M105" s="22">
        <f t="shared" si="3"/>
        <v>29.5</v>
      </c>
    </row>
    <row r="106" spans="1:13" s="13" customFormat="1" ht="15.75" x14ac:dyDescent="0.25">
      <c r="A106" s="100" t="str">
        <f>'21MBA111'!A106</f>
        <v>P18FW21M0091</v>
      </c>
      <c r="B106" s="100" t="str">
        <f>'21MBA111'!B106</f>
        <v>RAMANUJAM H J</v>
      </c>
      <c r="C106" s="19"/>
      <c r="D106" s="19">
        <v>3.5</v>
      </c>
      <c r="E106" s="19">
        <v>3.5</v>
      </c>
      <c r="F106" s="19">
        <v>3</v>
      </c>
      <c r="G106" s="19"/>
      <c r="H106" s="19"/>
      <c r="I106" s="19">
        <v>9</v>
      </c>
      <c r="J106" s="19">
        <v>4</v>
      </c>
      <c r="K106" s="19">
        <v>9.5</v>
      </c>
      <c r="L106" s="117">
        <v>32</v>
      </c>
      <c r="M106" s="22">
        <f t="shared" si="3"/>
        <v>32.5</v>
      </c>
    </row>
    <row r="107" spans="1:13" s="13" customFormat="1" ht="15.75" x14ac:dyDescent="0.25">
      <c r="A107" s="100" t="str">
        <f>'21MBA111'!A107</f>
        <v>P18FW21M0092</v>
      </c>
      <c r="B107" s="100" t="str">
        <f>'21MBA111'!B107</f>
        <v>CHAVI JAGADEESH</v>
      </c>
      <c r="C107" s="19"/>
      <c r="D107" s="19"/>
      <c r="E107" s="19">
        <v>3</v>
      </c>
      <c r="F107" s="19">
        <v>3</v>
      </c>
      <c r="G107" s="19">
        <v>3.5</v>
      </c>
      <c r="H107" s="19"/>
      <c r="I107" s="19">
        <v>7.5</v>
      </c>
      <c r="J107" s="19">
        <v>8</v>
      </c>
      <c r="K107" s="19">
        <v>6.5</v>
      </c>
      <c r="L107" s="117">
        <v>35</v>
      </c>
      <c r="M107" s="22">
        <f t="shared" si="3"/>
        <v>31.5</v>
      </c>
    </row>
    <row r="108" spans="1:13" s="13" customFormat="1" ht="15.75" x14ac:dyDescent="0.25">
      <c r="A108" s="100" t="str">
        <f>'21MBA111'!A108</f>
        <v>P18FW21M0093</v>
      </c>
      <c r="B108" s="100" t="str">
        <f>'21MBA111'!B108</f>
        <v>DESAI JATIN ARUN</v>
      </c>
      <c r="C108" s="19">
        <v>2</v>
      </c>
      <c r="D108" s="19">
        <v>3</v>
      </c>
      <c r="E108" s="19"/>
      <c r="F108" s="19">
        <v>0</v>
      </c>
      <c r="G108" s="19"/>
      <c r="H108" s="19">
        <v>5</v>
      </c>
      <c r="I108" s="19"/>
      <c r="J108" s="19"/>
      <c r="K108" s="19"/>
      <c r="L108" s="117">
        <v>26</v>
      </c>
      <c r="M108" s="22">
        <f t="shared" si="3"/>
        <v>10</v>
      </c>
    </row>
    <row r="109" spans="1:13" s="13" customFormat="1" ht="15.75" x14ac:dyDescent="0.25">
      <c r="A109" s="100" t="str">
        <f>'21MBA111'!A109</f>
        <v>P18FW21M0094</v>
      </c>
      <c r="B109" s="100" t="str">
        <f>'21MBA111'!B109</f>
        <v>MALLESH S</v>
      </c>
      <c r="C109" s="19"/>
      <c r="D109" s="19">
        <v>3</v>
      </c>
      <c r="E109" s="19">
        <v>3.5</v>
      </c>
      <c r="F109" s="19">
        <v>3</v>
      </c>
      <c r="G109" s="19"/>
      <c r="H109" s="19">
        <v>5</v>
      </c>
      <c r="I109" s="19">
        <v>8</v>
      </c>
      <c r="J109" s="19"/>
      <c r="K109" s="19">
        <v>5.5</v>
      </c>
      <c r="L109" s="117">
        <v>32</v>
      </c>
      <c r="M109" s="22">
        <f t="shared" si="3"/>
        <v>28</v>
      </c>
    </row>
    <row r="110" spans="1:13" s="13" customFormat="1" ht="15.75" x14ac:dyDescent="0.25">
      <c r="A110" s="100" t="str">
        <f>'21MBA111'!A110</f>
        <v>P18FW21M0095</v>
      </c>
      <c r="B110" s="100" t="str">
        <f>'21MBA111'!B110</f>
        <v>SRINIDHI K</v>
      </c>
      <c r="C110" s="19">
        <v>3.5</v>
      </c>
      <c r="D110" s="19"/>
      <c r="E110" s="19"/>
      <c r="F110" s="19">
        <v>4</v>
      </c>
      <c r="G110" s="19">
        <v>5</v>
      </c>
      <c r="H110" s="19">
        <v>4.5</v>
      </c>
      <c r="I110" s="19">
        <v>8</v>
      </c>
      <c r="J110" s="19"/>
      <c r="K110" s="19">
        <v>11.5</v>
      </c>
      <c r="L110" s="117">
        <v>33</v>
      </c>
      <c r="M110" s="22">
        <f t="shared" si="3"/>
        <v>36.5</v>
      </c>
    </row>
    <row r="111" spans="1:13" s="13" customFormat="1" ht="15.75" x14ac:dyDescent="0.25">
      <c r="A111" s="100" t="str">
        <f>'21MBA111'!A111</f>
        <v>P18FW21M0096</v>
      </c>
      <c r="B111" s="100" t="str">
        <f>'21MBA111'!B111</f>
        <v>B SHASHANK</v>
      </c>
      <c r="C111" s="19">
        <v>3.5</v>
      </c>
      <c r="D111" s="19"/>
      <c r="E111" s="19"/>
      <c r="F111" s="19">
        <v>4.5</v>
      </c>
      <c r="G111" s="19">
        <v>2.5</v>
      </c>
      <c r="H111" s="19">
        <v>6.5</v>
      </c>
      <c r="I111" s="19">
        <v>8</v>
      </c>
      <c r="J111" s="19"/>
      <c r="K111" s="19">
        <v>12</v>
      </c>
      <c r="L111" s="117">
        <v>38</v>
      </c>
      <c r="M111" s="22">
        <f t="shared" si="3"/>
        <v>37</v>
      </c>
    </row>
    <row r="112" spans="1:13" s="13" customFormat="1" ht="15.75" x14ac:dyDescent="0.25">
      <c r="A112" s="100" t="str">
        <f>'21MBA111'!A112</f>
        <v>P18FW21M0097</v>
      </c>
      <c r="B112" s="100" t="str">
        <f>'21MBA111'!B112</f>
        <v>YOGASHREE C N</v>
      </c>
      <c r="C112" s="19">
        <v>3</v>
      </c>
      <c r="D112" s="19">
        <v>5</v>
      </c>
      <c r="E112" s="19"/>
      <c r="F112" s="19">
        <v>3</v>
      </c>
      <c r="G112" s="19"/>
      <c r="H112" s="19"/>
      <c r="I112" s="19">
        <v>8</v>
      </c>
      <c r="J112" s="19">
        <v>7</v>
      </c>
      <c r="K112" s="19">
        <v>7</v>
      </c>
      <c r="L112" s="117">
        <v>38</v>
      </c>
      <c r="M112" s="22">
        <f t="shared" ref="M112:M143" si="4">SUM(C112:K112)</f>
        <v>33</v>
      </c>
    </row>
    <row r="113" spans="1:13" s="13" customFormat="1" ht="15.75" x14ac:dyDescent="0.25">
      <c r="A113" s="100" t="str">
        <f>'21MBA111'!A113</f>
        <v>P18FW21M0098</v>
      </c>
      <c r="B113" s="100" t="str">
        <f>'21MBA111'!B113</f>
        <v>CHARANA T U</v>
      </c>
      <c r="C113" s="19">
        <v>3</v>
      </c>
      <c r="D113" s="19">
        <v>3</v>
      </c>
      <c r="E113" s="19"/>
      <c r="F113" s="19"/>
      <c r="G113" s="19">
        <v>2</v>
      </c>
      <c r="H113" s="19">
        <v>6</v>
      </c>
      <c r="I113" s="19">
        <v>8</v>
      </c>
      <c r="J113" s="19"/>
      <c r="K113" s="19">
        <v>6</v>
      </c>
      <c r="L113" s="117">
        <v>34</v>
      </c>
      <c r="M113" s="22">
        <f t="shared" si="4"/>
        <v>28</v>
      </c>
    </row>
    <row r="114" spans="1:13" s="13" customFormat="1" ht="15.75" x14ac:dyDescent="0.25">
      <c r="A114" s="100" t="str">
        <f>'21MBA111'!A114</f>
        <v>P18FW21M0099</v>
      </c>
      <c r="B114" s="100" t="str">
        <f>'21MBA111'!B114</f>
        <v>NAGARAJ GAJANAN HEGDE</v>
      </c>
      <c r="C114" s="19"/>
      <c r="D114" s="19">
        <v>3.5</v>
      </c>
      <c r="E114" s="19">
        <v>3</v>
      </c>
      <c r="F114" s="19">
        <v>3</v>
      </c>
      <c r="G114" s="19"/>
      <c r="H114" s="19">
        <v>6.5</v>
      </c>
      <c r="I114" s="19">
        <v>8</v>
      </c>
      <c r="J114" s="19"/>
      <c r="K114" s="19">
        <v>13</v>
      </c>
      <c r="L114" s="117">
        <v>40</v>
      </c>
      <c r="M114" s="22">
        <f t="shared" si="4"/>
        <v>37</v>
      </c>
    </row>
    <row r="115" spans="1:13" s="13" customFormat="1" ht="15.75" x14ac:dyDescent="0.25">
      <c r="A115" s="100" t="str">
        <f>'21MBA111'!A115</f>
        <v>P18FW21M0100</v>
      </c>
      <c r="B115" s="100" t="str">
        <f>'21MBA111'!B115</f>
        <v>NIKITHA J SHANBHOG</v>
      </c>
      <c r="C115" s="19">
        <v>3</v>
      </c>
      <c r="D115" s="19"/>
      <c r="E115" s="19">
        <v>3</v>
      </c>
      <c r="F115" s="19">
        <v>1</v>
      </c>
      <c r="G115" s="19"/>
      <c r="H115" s="19"/>
      <c r="I115" s="19">
        <v>8</v>
      </c>
      <c r="J115" s="19">
        <v>5</v>
      </c>
      <c r="K115" s="19">
        <v>7</v>
      </c>
      <c r="L115" s="117">
        <v>28</v>
      </c>
      <c r="M115" s="22">
        <f t="shared" si="4"/>
        <v>27</v>
      </c>
    </row>
    <row r="116" spans="1:13" s="13" customFormat="1" ht="15.75" x14ac:dyDescent="0.25">
      <c r="A116" s="100" t="str">
        <f>'21MBA111'!A116</f>
        <v>P18FW21M0101</v>
      </c>
      <c r="B116" s="100" t="str">
        <f>'21MBA111'!B116</f>
        <v>YASHASWINI P</v>
      </c>
      <c r="C116" s="19">
        <v>2</v>
      </c>
      <c r="D116" s="19">
        <v>2</v>
      </c>
      <c r="E116" s="19"/>
      <c r="F116" s="19">
        <v>4</v>
      </c>
      <c r="G116" s="19"/>
      <c r="H116" s="19">
        <v>4</v>
      </c>
      <c r="I116" s="19">
        <v>8</v>
      </c>
      <c r="J116" s="19"/>
      <c r="K116" s="19">
        <v>11</v>
      </c>
      <c r="L116" s="117">
        <v>33</v>
      </c>
      <c r="M116" s="22">
        <f t="shared" si="4"/>
        <v>31</v>
      </c>
    </row>
    <row r="117" spans="1:13" s="13" customFormat="1" ht="15.75" x14ac:dyDescent="0.25">
      <c r="A117" s="100" t="str">
        <f>'21MBA111'!A117</f>
        <v>P18FW21M0102</v>
      </c>
      <c r="B117" s="100" t="str">
        <f>'21MBA111'!B117</f>
        <v>TANUSHREE R</v>
      </c>
      <c r="C117" s="19">
        <v>4.5</v>
      </c>
      <c r="D117" s="19">
        <v>2.5</v>
      </c>
      <c r="E117" s="19">
        <v>0</v>
      </c>
      <c r="F117" s="19">
        <v>3</v>
      </c>
      <c r="G117" s="19"/>
      <c r="H117" s="19"/>
      <c r="I117" s="19">
        <v>7.5</v>
      </c>
      <c r="J117" s="19">
        <v>5.5</v>
      </c>
      <c r="K117" s="19">
        <v>9.5</v>
      </c>
      <c r="L117" s="117">
        <v>35</v>
      </c>
      <c r="M117" s="22">
        <f t="shared" si="4"/>
        <v>32.5</v>
      </c>
    </row>
    <row r="118" spans="1:13" s="13" customFormat="1" ht="15.75" x14ac:dyDescent="0.25">
      <c r="A118" s="100" t="str">
        <f>'21MBA111'!A118</f>
        <v>P18FW21M0103</v>
      </c>
      <c r="B118" s="100" t="str">
        <f>'21MBA111'!B118</f>
        <v>CHETHAN KUMAR V A</v>
      </c>
      <c r="C118" s="19">
        <v>3.5</v>
      </c>
      <c r="D118" s="19">
        <v>1.5</v>
      </c>
      <c r="E118" s="19">
        <v>3</v>
      </c>
      <c r="F118" s="19"/>
      <c r="G118" s="19"/>
      <c r="H118" s="19">
        <v>6</v>
      </c>
      <c r="I118" s="19">
        <v>7.5</v>
      </c>
      <c r="J118" s="19"/>
      <c r="K118" s="19">
        <v>7</v>
      </c>
      <c r="L118" s="117">
        <v>32</v>
      </c>
      <c r="M118" s="22">
        <f t="shared" si="4"/>
        <v>28.5</v>
      </c>
    </row>
    <row r="119" spans="1:13" s="13" customFormat="1" ht="15.75" x14ac:dyDescent="0.25">
      <c r="A119" s="100" t="str">
        <f>'21MBA111'!A119</f>
        <v>P18FW21M0104</v>
      </c>
      <c r="B119" s="100" t="str">
        <f>'21MBA111'!B119</f>
        <v>NAYAN KUMAR</v>
      </c>
      <c r="C119" s="19"/>
      <c r="D119" s="19"/>
      <c r="E119" s="19">
        <v>3</v>
      </c>
      <c r="F119" s="19">
        <v>1</v>
      </c>
      <c r="G119" s="19">
        <v>1</v>
      </c>
      <c r="H119" s="19"/>
      <c r="I119" s="19">
        <v>6</v>
      </c>
      <c r="J119" s="19">
        <v>6</v>
      </c>
      <c r="K119" s="19">
        <v>4</v>
      </c>
      <c r="L119" s="117">
        <v>34</v>
      </c>
      <c r="M119" s="22">
        <f t="shared" si="4"/>
        <v>21</v>
      </c>
    </row>
    <row r="120" spans="1:13" s="13" customFormat="1" ht="15.75" x14ac:dyDescent="0.25">
      <c r="A120" s="100" t="str">
        <f>'21MBA111'!A120</f>
        <v>P18FW21M0105</v>
      </c>
      <c r="B120" s="100" t="str">
        <f>'21MBA111'!B120</f>
        <v>DEEPAK GOPALAKRISHNAN</v>
      </c>
      <c r="C120" s="19">
        <v>2.5</v>
      </c>
      <c r="D120" s="19">
        <v>2</v>
      </c>
      <c r="E120" s="19"/>
      <c r="F120" s="19">
        <v>3</v>
      </c>
      <c r="G120" s="19"/>
      <c r="H120" s="19"/>
      <c r="I120" s="19"/>
      <c r="J120" s="19"/>
      <c r="K120" s="19">
        <v>8</v>
      </c>
      <c r="L120" s="117">
        <v>28</v>
      </c>
      <c r="M120" s="22">
        <f t="shared" si="4"/>
        <v>15.5</v>
      </c>
    </row>
    <row r="121" spans="1:13" s="13" customFormat="1" ht="15.75" x14ac:dyDescent="0.25">
      <c r="A121" s="100" t="str">
        <f>'21MBA111'!A121</f>
        <v>P18FW21M0106</v>
      </c>
      <c r="B121" s="100" t="str">
        <f>'21MBA111'!B121</f>
        <v>POORNAPRAJNYA K MANGALVEDI</v>
      </c>
      <c r="C121" s="19"/>
      <c r="D121" s="19">
        <v>1.5</v>
      </c>
      <c r="E121" s="19">
        <v>1.5</v>
      </c>
      <c r="F121" s="19"/>
      <c r="G121" s="19">
        <v>2.5</v>
      </c>
      <c r="H121" s="19">
        <v>2.5</v>
      </c>
      <c r="I121" s="19">
        <v>8</v>
      </c>
      <c r="J121" s="19"/>
      <c r="K121" s="19">
        <v>6.5</v>
      </c>
      <c r="L121" s="117">
        <v>27</v>
      </c>
      <c r="M121" s="22">
        <f t="shared" si="4"/>
        <v>22.5</v>
      </c>
    </row>
    <row r="122" spans="1:13" s="13" customFormat="1" ht="15.75" x14ac:dyDescent="0.25">
      <c r="A122" s="100" t="str">
        <f>'21MBA111'!A122</f>
        <v>P18FW21M0107</v>
      </c>
      <c r="B122" s="100" t="str">
        <f>'21MBA111'!B122</f>
        <v>JENISHA MENEZES</v>
      </c>
      <c r="C122" s="19">
        <v>4</v>
      </c>
      <c r="D122" s="19"/>
      <c r="E122" s="19"/>
      <c r="F122" s="19">
        <v>2</v>
      </c>
      <c r="G122" s="19">
        <v>2.5</v>
      </c>
      <c r="H122" s="19">
        <v>7</v>
      </c>
      <c r="I122" s="19"/>
      <c r="J122" s="19">
        <v>6</v>
      </c>
      <c r="K122" s="19">
        <v>6</v>
      </c>
      <c r="L122" s="117">
        <v>32</v>
      </c>
      <c r="M122" s="22">
        <f t="shared" si="4"/>
        <v>27.5</v>
      </c>
    </row>
    <row r="123" spans="1:13" s="13" customFormat="1" ht="15.75" x14ac:dyDescent="0.25">
      <c r="A123" s="100" t="str">
        <f>'21MBA111'!A123</f>
        <v>P18FW21M0108</v>
      </c>
      <c r="B123" s="100" t="str">
        <f>'21MBA111'!B123</f>
        <v>SRAVANI SUNIL MHALSEKAR</v>
      </c>
      <c r="C123" s="19">
        <v>2.5</v>
      </c>
      <c r="D123" s="19">
        <v>5</v>
      </c>
      <c r="E123" s="19"/>
      <c r="F123" s="19"/>
      <c r="G123" s="19">
        <v>3.5</v>
      </c>
      <c r="H123" s="19">
        <v>3</v>
      </c>
      <c r="I123" s="19">
        <v>1.5</v>
      </c>
      <c r="J123" s="19"/>
      <c r="K123" s="19">
        <v>10</v>
      </c>
      <c r="L123" s="117">
        <v>31</v>
      </c>
      <c r="M123" s="22">
        <f t="shared" si="4"/>
        <v>25.5</v>
      </c>
    </row>
    <row r="124" spans="1:13" s="13" customFormat="1" ht="15.75" x14ac:dyDescent="0.25">
      <c r="A124" s="100" t="str">
        <f>'21MBA111'!A124</f>
        <v>P18FW21M0109</v>
      </c>
      <c r="B124" s="100" t="str">
        <f>'21MBA111'!B124</f>
        <v>M RITISH</v>
      </c>
      <c r="C124" s="19"/>
      <c r="D124" s="19">
        <v>3</v>
      </c>
      <c r="E124" s="19"/>
      <c r="F124" s="19">
        <v>3</v>
      </c>
      <c r="G124" s="19">
        <v>2.5</v>
      </c>
      <c r="H124" s="19">
        <v>3.5</v>
      </c>
      <c r="I124" s="19">
        <v>7.5</v>
      </c>
      <c r="J124" s="19"/>
      <c r="K124" s="19">
        <v>7</v>
      </c>
      <c r="L124" s="117">
        <v>32</v>
      </c>
      <c r="M124" s="22">
        <f t="shared" si="4"/>
        <v>26.5</v>
      </c>
    </row>
    <row r="125" spans="1:13" s="13" customFormat="1" ht="15.75" x14ac:dyDescent="0.25">
      <c r="A125" s="100" t="str">
        <f>'21MBA111'!A125</f>
        <v>P18FW21M0110</v>
      </c>
      <c r="B125" s="100" t="str">
        <f>'21MBA111'!B125</f>
        <v>DHANYA S SHARMA</v>
      </c>
      <c r="C125" s="19"/>
      <c r="D125" s="19">
        <v>3</v>
      </c>
      <c r="E125" s="19"/>
      <c r="F125" s="19">
        <v>4</v>
      </c>
      <c r="G125" s="19">
        <v>3</v>
      </c>
      <c r="H125" s="19">
        <v>6</v>
      </c>
      <c r="I125" s="19">
        <v>8</v>
      </c>
      <c r="J125" s="19"/>
      <c r="K125" s="19">
        <v>6</v>
      </c>
      <c r="L125" s="117">
        <v>35</v>
      </c>
      <c r="M125" s="22">
        <f t="shared" si="4"/>
        <v>30</v>
      </c>
    </row>
    <row r="126" spans="1:13" s="13" customFormat="1" ht="15.75" x14ac:dyDescent="0.25">
      <c r="A126" s="100" t="str">
        <f>'21MBA111'!A126</f>
        <v>P18FW21M0111</v>
      </c>
      <c r="B126" s="100" t="str">
        <f>'21MBA111'!B126</f>
        <v>PREETHAM D VARMA</v>
      </c>
      <c r="C126" s="19">
        <v>4.5</v>
      </c>
      <c r="D126" s="19"/>
      <c r="E126" s="19">
        <v>1.5</v>
      </c>
      <c r="F126" s="19"/>
      <c r="G126" s="19">
        <v>3</v>
      </c>
      <c r="H126" s="19">
        <v>2</v>
      </c>
      <c r="I126" s="19"/>
      <c r="J126" s="19">
        <v>8.5</v>
      </c>
      <c r="K126" s="19">
        <v>4</v>
      </c>
      <c r="L126" s="117">
        <v>32</v>
      </c>
      <c r="M126" s="22">
        <f t="shared" si="4"/>
        <v>23.5</v>
      </c>
    </row>
    <row r="127" spans="1:13" s="13" customFormat="1" ht="15.75" x14ac:dyDescent="0.25">
      <c r="A127" s="100" t="str">
        <f>'21MBA111'!A127</f>
        <v>P18FW21M0112</v>
      </c>
      <c r="B127" s="100" t="str">
        <f>'21MBA111'!B127</f>
        <v>DHIRAJKUMAR BELAVADI</v>
      </c>
      <c r="C127" s="19">
        <v>3</v>
      </c>
      <c r="D127" s="19">
        <v>3</v>
      </c>
      <c r="E127" s="19"/>
      <c r="F127" s="19"/>
      <c r="G127" s="19">
        <v>2</v>
      </c>
      <c r="H127" s="19">
        <v>8.5</v>
      </c>
      <c r="I127" s="19">
        <v>4.5</v>
      </c>
      <c r="J127" s="19"/>
      <c r="K127" s="19">
        <v>7</v>
      </c>
      <c r="L127" s="117">
        <v>35</v>
      </c>
      <c r="M127" s="22">
        <f t="shared" si="4"/>
        <v>28</v>
      </c>
    </row>
    <row r="128" spans="1:13" s="13" customFormat="1" ht="15.75" x14ac:dyDescent="0.25">
      <c r="A128" s="100" t="str">
        <f>'21MBA111'!A128</f>
        <v>P18FW21M0113</v>
      </c>
      <c r="B128" s="100" t="str">
        <f>'21MBA111'!B128</f>
        <v>FERNANDES RICHA FLORINDA</v>
      </c>
      <c r="C128" s="19">
        <v>3</v>
      </c>
      <c r="D128" s="19">
        <v>2</v>
      </c>
      <c r="E128" s="19">
        <v>2.5</v>
      </c>
      <c r="F128" s="19">
        <v>3</v>
      </c>
      <c r="G128" s="19"/>
      <c r="H128" s="19">
        <v>3</v>
      </c>
      <c r="I128" s="19">
        <v>7.5</v>
      </c>
      <c r="J128" s="19"/>
      <c r="K128" s="19">
        <v>9</v>
      </c>
      <c r="L128" s="117">
        <v>34</v>
      </c>
      <c r="M128" s="22">
        <f t="shared" si="4"/>
        <v>30</v>
      </c>
    </row>
    <row r="129" spans="1:13" s="13" customFormat="1" ht="15.75" x14ac:dyDescent="0.25">
      <c r="A129" s="100" t="str">
        <f>'21MBA111'!A129</f>
        <v>P18FW21M0114</v>
      </c>
      <c r="B129" s="100" t="str">
        <f>'21MBA111'!B129</f>
        <v>MEGHA U JOSHI</v>
      </c>
      <c r="C129" s="19">
        <v>5</v>
      </c>
      <c r="D129" s="19"/>
      <c r="E129" s="19"/>
      <c r="F129" s="19">
        <v>2</v>
      </c>
      <c r="G129" s="19">
        <v>4</v>
      </c>
      <c r="H129" s="19">
        <v>8.5</v>
      </c>
      <c r="I129" s="19">
        <v>7</v>
      </c>
      <c r="J129" s="19"/>
      <c r="K129" s="19">
        <v>6.5</v>
      </c>
      <c r="L129" s="117">
        <v>35</v>
      </c>
      <c r="M129" s="22">
        <f t="shared" si="4"/>
        <v>33</v>
      </c>
    </row>
    <row r="130" spans="1:13" s="13" customFormat="1" ht="15.75" x14ac:dyDescent="0.25">
      <c r="A130" s="100" t="str">
        <f>'21MBA111'!A130</f>
        <v>P18FW21M0116</v>
      </c>
      <c r="B130" s="100" t="str">
        <f>'21MBA111'!B130</f>
        <v>DINAH NEETHA NORONHA</v>
      </c>
      <c r="C130" s="19">
        <v>3</v>
      </c>
      <c r="D130" s="19"/>
      <c r="E130" s="19"/>
      <c r="F130" s="19">
        <v>3</v>
      </c>
      <c r="G130" s="19">
        <v>2</v>
      </c>
      <c r="H130" s="19">
        <v>8</v>
      </c>
      <c r="I130" s="19">
        <v>6</v>
      </c>
      <c r="J130" s="19"/>
      <c r="K130" s="19">
        <v>9</v>
      </c>
      <c r="L130" s="117">
        <v>37</v>
      </c>
      <c r="M130" s="22">
        <f t="shared" si="4"/>
        <v>31</v>
      </c>
    </row>
    <row r="131" spans="1:13" s="13" customFormat="1" ht="15.75" x14ac:dyDescent="0.25">
      <c r="A131" s="100" t="str">
        <f>'21MBA111'!A131</f>
        <v>P18FW21M0117</v>
      </c>
      <c r="B131" s="100" t="str">
        <f>'21MBA111'!B131</f>
        <v>HEGDE PAVANA GANAPATHI</v>
      </c>
      <c r="C131" s="19">
        <v>4</v>
      </c>
      <c r="D131" s="19">
        <v>3.5</v>
      </c>
      <c r="E131" s="19">
        <v>3.5</v>
      </c>
      <c r="F131" s="19"/>
      <c r="G131" s="19"/>
      <c r="H131" s="19"/>
      <c r="I131" s="19">
        <v>7</v>
      </c>
      <c r="J131" s="19">
        <v>8.5</v>
      </c>
      <c r="K131" s="19">
        <v>9</v>
      </c>
      <c r="L131" s="117">
        <v>37</v>
      </c>
      <c r="M131" s="22">
        <f t="shared" si="4"/>
        <v>35.5</v>
      </c>
    </row>
    <row r="132" spans="1:13" s="13" customFormat="1" ht="15.75" x14ac:dyDescent="0.25">
      <c r="A132" s="100" t="str">
        <f>'21MBA111'!A132</f>
        <v>P18FW21M0118</v>
      </c>
      <c r="B132" s="100" t="str">
        <f>'21MBA111'!B132</f>
        <v>LOYSTON CRASTA</v>
      </c>
      <c r="C132" s="19"/>
      <c r="D132" s="19"/>
      <c r="E132" s="19">
        <v>2.5</v>
      </c>
      <c r="F132" s="19">
        <v>4</v>
      </c>
      <c r="G132" s="19"/>
      <c r="H132" s="19">
        <v>2</v>
      </c>
      <c r="I132" s="19">
        <v>7</v>
      </c>
      <c r="J132" s="19"/>
      <c r="K132" s="19">
        <v>6</v>
      </c>
      <c r="L132" s="117">
        <v>29</v>
      </c>
      <c r="M132" s="22">
        <f t="shared" si="4"/>
        <v>21.5</v>
      </c>
    </row>
    <row r="133" spans="1:13" s="13" customFormat="1" ht="15.75" x14ac:dyDescent="0.25">
      <c r="A133" s="100" t="str">
        <f>'21MBA111'!A133</f>
        <v>P18FW21M0119</v>
      </c>
      <c r="B133" s="100" t="str">
        <f>'21MBA111'!B133</f>
        <v>GANESH HEGDE</v>
      </c>
      <c r="C133" s="19">
        <v>3</v>
      </c>
      <c r="D133" s="19"/>
      <c r="E133" s="19"/>
      <c r="F133" s="19">
        <v>2</v>
      </c>
      <c r="G133" s="19"/>
      <c r="H133" s="19">
        <v>6</v>
      </c>
      <c r="I133" s="19">
        <v>6</v>
      </c>
      <c r="J133" s="19"/>
      <c r="K133" s="19">
        <v>4</v>
      </c>
      <c r="L133" s="117">
        <v>28</v>
      </c>
      <c r="M133" s="22">
        <f t="shared" si="4"/>
        <v>21</v>
      </c>
    </row>
    <row r="134" spans="1:13" s="13" customFormat="1" ht="15.75" x14ac:dyDescent="0.25">
      <c r="A134" s="100" t="str">
        <f>'21MBA111'!A134</f>
        <v>P18FW21M0120</v>
      </c>
      <c r="B134" s="100" t="str">
        <f>'21MBA111'!B134</f>
        <v>ANUSHA PRAKASH</v>
      </c>
      <c r="C134" s="19"/>
      <c r="D134" s="19">
        <v>3</v>
      </c>
      <c r="E134" s="19"/>
      <c r="F134" s="19">
        <v>2</v>
      </c>
      <c r="G134" s="19">
        <v>3</v>
      </c>
      <c r="H134" s="19">
        <v>8</v>
      </c>
      <c r="I134" s="19"/>
      <c r="J134" s="19">
        <v>6</v>
      </c>
      <c r="K134" s="19">
        <v>8</v>
      </c>
      <c r="L134" s="117">
        <v>36</v>
      </c>
      <c r="M134" s="22">
        <f t="shared" si="4"/>
        <v>30</v>
      </c>
    </row>
    <row r="135" spans="1:13" s="13" customFormat="1" ht="15.75" x14ac:dyDescent="0.25">
      <c r="A135" s="100" t="str">
        <f>'21MBA111'!A135</f>
        <v>P18FW21M0121</v>
      </c>
      <c r="B135" s="100" t="str">
        <f>'21MBA111'!B135</f>
        <v>ANJANA KSHIRASAGAR</v>
      </c>
      <c r="C135" s="19"/>
      <c r="D135" s="19">
        <v>2.5</v>
      </c>
      <c r="E135" s="19">
        <v>2.5</v>
      </c>
      <c r="F135" s="19">
        <v>3</v>
      </c>
      <c r="G135" s="19"/>
      <c r="H135" s="19">
        <v>6</v>
      </c>
      <c r="I135" s="19">
        <v>6.5</v>
      </c>
      <c r="J135" s="19"/>
      <c r="K135" s="19">
        <v>5.5</v>
      </c>
      <c r="L135" s="117">
        <v>34</v>
      </c>
      <c r="M135" s="22">
        <f t="shared" si="4"/>
        <v>26</v>
      </c>
    </row>
    <row r="136" spans="1:13" s="13" customFormat="1" ht="15.75" x14ac:dyDescent="0.25">
      <c r="A136" s="100" t="str">
        <f>'21MBA111'!A136</f>
        <v>P18FW21M0122</v>
      </c>
      <c r="B136" s="100" t="str">
        <f>'21MBA111'!B136</f>
        <v>JAGADISH SHENOY R</v>
      </c>
      <c r="C136" s="19">
        <v>0</v>
      </c>
      <c r="D136" s="19">
        <v>3</v>
      </c>
      <c r="E136" s="19"/>
      <c r="F136" s="19">
        <v>2</v>
      </c>
      <c r="G136" s="19"/>
      <c r="H136" s="19">
        <v>5</v>
      </c>
      <c r="I136" s="19">
        <v>8</v>
      </c>
      <c r="J136" s="19"/>
      <c r="K136" s="19">
        <v>0</v>
      </c>
      <c r="L136" s="117">
        <v>29</v>
      </c>
      <c r="M136" s="22">
        <f t="shared" si="4"/>
        <v>18</v>
      </c>
    </row>
    <row r="137" spans="1:13" s="13" customFormat="1" ht="15.75" x14ac:dyDescent="0.25">
      <c r="A137" s="100" t="str">
        <f>'21MBA111'!A137</f>
        <v>P18FW21M0123</v>
      </c>
      <c r="B137" s="100" t="str">
        <f>'21MBA111'!B137</f>
        <v>MADHAN KUMAR C S</v>
      </c>
      <c r="C137" s="19">
        <v>4</v>
      </c>
      <c r="D137" s="19">
        <v>4</v>
      </c>
      <c r="E137" s="19"/>
      <c r="F137" s="19"/>
      <c r="G137" s="19">
        <v>3</v>
      </c>
      <c r="H137" s="19">
        <v>5</v>
      </c>
      <c r="I137" s="19">
        <v>7</v>
      </c>
      <c r="J137" s="19"/>
      <c r="K137" s="19">
        <v>5</v>
      </c>
      <c r="L137" s="117">
        <v>37</v>
      </c>
      <c r="M137" s="22">
        <f t="shared" si="4"/>
        <v>28</v>
      </c>
    </row>
    <row r="138" spans="1:13" s="13" customFormat="1" ht="15.75" x14ac:dyDescent="0.25">
      <c r="A138" s="100" t="str">
        <f>'21MBA111'!A138</f>
        <v>P18FW21M0124</v>
      </c>
      <c r="B138" s="100" t="str">
        <f>'21MBA111'!B138</f>
        <v>TEJAS H P</v>
      </c>
      <c r="C138" s="19"/>
      <c r="D138" s="19"/>
      <c r="E138" s="19"/>
      <c r="F138" s="19"/>
      <c r="G138" s="19"/>
      <c r="H138" s="19">
        <v>5</v>
      </c>
      <c r="I138" s="19">
        <v>8</v>
      </c>
      <c r="J138" s="19"/>
      <c r="K138" s="19">
        <v>12</v>
      </c>
      <c r="L138" s="117">
        <v>29</v>
      </c>
      <c r="M138" s="22">
        <f t="shared" si="4"/>
        <v>25</v>
      </c>
    </row>
    <row r="139" spans="1:13" s="13" customFormat="1" ht="15.75" x14ac:dyDescent="0.25">
      <c r="A139" s="100" t="str">
        <f>'21MBA111'!A139</f>
        <v>P18FW21M0125</v>
      </c>
      <c r="B139" s="100" t="str">
        <f>'21MBA111'!B139</f>
        <v>DHANUSH K V</v>
      </c>
      <c r="C139" s="19">
        <v>4</v>
      </c>
      <c r="D139" s="19">
        <v>4</v>
      </c>
      <c r="E139" s="19">
        <v>4</v>
      </c>
      <c r="F139" s="19"/>
      <c r="G139" s="19"/>
      <c r="H139" s="19">
        <v>6</v>
      </c>
      <c r="I139" s="19">
        <v>8</v>
      </c>
      <c r="J139" s="19"/>
      <c r="K139" s="19">
        <v>6</v>
      </c>
      <c r="L139" s="117">
        <v>33</v>
      </c>
      <c r="M139" s="22">
        <f t="shared" si="4"/>
        <v>32</v>
      </c>
    </row>
    <row r="140" spans="1:13" s="13" customFormat="1" ht="15.75" x14ac:dyDescent="0.25">
      <c r="A140" s="100" t="str">
        <f>'21MBA111'!A140</f>
        <v>P18FW21M0126</v>
      </c>
      <c r="B140" s="100" t="str">
        <f>'21MBA111'!B140</f>
        <v>SWAMI SAMIKSHA PUSHPARAJ</v>
      </c>
      <c r="C140" s="19"/>
      <c r="D140" s="19">
        <v>4</v>
      </c>
      <c r="E140" s="19"/>
      <c r="F140" s="19"/>
      <c r="G140" s="19">
        <v>3</v>
      </c>
      <c r="H140" s="19">
        <v>6</v>
      </c>
      <c r="I140" s="19"/>
      <c r="J140" s="19">
        <v>5</v>
      </c>
      <c r="K140" s="19">
        <v>5</v>
      </c>
      <c r="L140" s="117">
        <v>27</v>
      </c>
      <c r="M140" s="22">
        <f t="shared" si="4"/>
        <v>23</v>
      </c>
    </row>
    <row r="141" spans="1:13" s="13" customFormat="1" ht="15.75" x14ac:dyDescent="0.25">
      <c r="A141" s="100" t="str">
        <f>'21MBA111'!A141</f>
        <v>P18FW21M0127</v>
      </c>
      <c r="B141" s="100" t="str">
        <f>'21MBA111'!B141</f>
        <v>AMITH BHAT</v>
      </c>
      <c r="C141" s="19">
        <v>4.5</v>
      </c>
      <c r="D141" s="19">
        <v>3</v>
      </c>
      <c r="E141" s="19">
        <v>2</v>
      </c>
      <c r="F141" s="19"/>
      <c r="G141" s="19"/>
      <c r="H141" s="19"/>
      <c r="I141" s="19">
        <v>8.5</v>
      </c>
      <c r="J141" s="19">
        <v>9</v>
      </c>
      <c r="K141" s="19">
        <v>8.5</v>
      </c>
      <c r="L141" s="117">
        <v>34</v>
      </c>
      <c r="M141" s="22">
        <f t="shared" si="4"/>
        <v>35.5</v>
      </c>
    </row>
    <row r="142" spans="1:13" s="13" customFormat="1" ht="15.75" x14ac:dyDescent="0.25">
      <c r="A142" s="100" t="str">
        <f>'21MBA111'!A142</f>
        <v>P18FW21M0128</v>
      </c>
      <c r="B142" s="100" t="str">
        <f>'21MBA111'!B142</f>
        <v>NUTHANA U</v>
      </c>
      <c r="C142" s="19">
        <v>3.5</v>
      </c>
      <c r="D142" s="19">
        <v>2</v>
      </c>
      <c r="E142" s="19"/>
      <c r="F142" s="19">
        <v>1</v>
      </c>
      <c r="G142" s="19">
        <v>2.5</v>
      </c>
      <c r="H142" s="19">
        <v>3.5</v>
      </c>
      <c r="I142" s="19">
        <v>8</v>
      </c>
      <c r="J142" s="19"/>
      <c r="K142" s="19">
        <v>9.5</v>
      </c>
      <c r="L142" s="117">
        <v>31</v>
      </c>
      <c r="M142" s="22">
        <f t="shared" si="4"/>
        <v>30</v>
      </c>
    </row>
    <row r="143" spans="1:13" s="13" customFormat="1" ht="15.75" x14ac:dyDescent="0.25">
      <c r="A143" s="100" t="str">
        <f>'21MBA111'!A143</f>
        <v>P18FW21M0129</v>
      </c>
      <c r="B143" s="100" t="str">
        <f>'21MBA111'!B143</f>
        <v>CHETAN SINGH M</v>
      </c>
      <c r="C143" s="19">
        <v>2</v>
      </c>
      <c r="D143" s="19">
        <v>4</v>
      </c>
      <c r="E143" s="19">
        <v>3</v>
      </c>
      <c r="F143" s="19"/>
      <c r="G143" s="19"/>
      <c r="H143" s="19">
        <v>6</v>
      </c>
      <c r="I143" s="19"/>
      <c r="J143" s="19">
        <v>7</v>
      </c>
      <c r="K143" s="19">
        <v>3</v>
      </c>
      <c r="L143" s="117">
        <v>32</v>
      </c>
      <c r="M143" s="22">
        <f t="shared" si="4"/>
        <v>25</v>
      </c>
    </row>
    <row r="144" spans="1:13" s="13" customFormat="1" ht="15.75" x14ac:dyDescent="0.25">
      <c r="A144" s="100" t="str">
        <f>'21MBA111'!A144</f>
        <v>P18FW21M0130</v>
      </c>
      <c r="B144" s="100" t="str">
        <f>'21MBA111'!B144</f>
        <v>KAUSTUBH LACHAPPANAVAR</v>
      </c>
      <c r="C144" s="19">
        <v>3</v>
      </c>
      <c r="D144" s="19">
        <v>4</v>
      </c>
      <c r="E144" s="19">
        <v>4</v>
      </c>
      <c r="F144" s="19"/>
      <c r="G144" s="19"/>
      <c r="H144" s="19">
        <v>8</v>
      </c>
      <c r="I144" s="19"/>
      <c r="J144" s="19">
        <v>7</v>
      </c>
      <c r="K144" s="19">
        <v>7</v>
      </c>
      <c r="L144" s="117">
        <v>35</v>
      </c>
      <c r="M144" s="22">
        <f t="shared" ref="M144:M175" si="5">SUM(C144:K144)</f>
        <v>33</v>
      </c>
    </row>
    <row r="145" spans="1:13" s="13" customFormat="1" ht="15.75" x14ac:dyDescent="0.25">
      <c r="A145" s="100" t="str">
        <f>'21MBA111'!A145</f>
        <v>P18FW21M0131</v>
      </c>
      <c r="B145" s="100" t="str">
        <f>'21MBA111'!B145</f>
        <v>KSHITIJ P L</v>
      </c>
      <c r="C145" s="19">
        <v>2</v>
      </c>
      <c r="D145" s="19">
        <v>4</v>
      </c>
      <c r="E145" s="19"/>
      <c r="F145" s="19">
        <v>3</v>
      </c>
      <c r="G145" s="19"/>
      <c r="H145" s="19">
        <v>5</v>
      </c>
      <c r="I145" s="19">
        <v>5</v>
      </c>
      <c r="J145" s="19"/>
      <c r="K145" s="19">
        <v>7</v>
      </c>
      <c r="L145" s="117">
        <v>35</v>
      </c>
      <c r="M145" s="22">
        <f t="shared" si="5"/>
        <v>26</v>
      </c>
    </row>
    <row r="146" spans="1:13" s="13" customFormat="1" ht="15.75" x14ac:dyDescent="0.25">
      <c r="A146" s="100" t="str">
        <f>'21MBA111'!A146</f>
        <v>P18FW21M0132</v>
      </c>
      <c r="B146" s="100" t="str">
        <f>'21MBA111'!B146</f>
        <v>BHUVANES P</v>
      </c>
      <c r="C146" s="19">
        <v>3</v>
      </c>
      <c r="D146" s="19">
        <v>4</v>
      </c>
      <c r="E146" s="19">
        <v>4</v>
      </c>
      <c r="F146" s="19"/>
      <c r="G146" s="19"/>
      <c r="H146" s="19">
        <v>8</v>
      </c>
      <c r="I146" s="19">
        <v>7</v>
      </c>
      <c r="J146" s="19"/>
      <c r="K146" s="19">
        <v>10</v>
      </c>
      <c r="L146" s="117">
        <v>38</v>
      </c>
      <c r="M146" s="22">
        <f t="shared" si="5"/>
        <v>36</v>
      </c>
    </row>
    <row r="147" spans="1:13" s="13" customFormat="1" ht="15.75" x14ac:dyDescent="0.25">
      <c r="A147" s="100" t="str">
        <f>'21MBA111'!A147</f>
        <v>P18FW21M0133</v>
      </c>
      <c r="B147" s="100" t="str">
        <f>'21MBA111'!B147</f>
        <v>NALASANI VARSHITHA</v>
      </c>
      <c r="C147" s="19"/>
      <c r="D147" s="19">
        <v>5</v>
      </c>
      <c r="E147" s="19">
        <v>3</v>
      </c>
      <c r="F147" s="19">
        <v>2</v>
      </c>
      <c r="G147" s="19">
        <v>3</v>
      </c>
      <c r="H147" s="19">
        <v>7</v>
      </c>
      <c r="I147" s="19">
        <v>6</v>
      </c>
      <c r="J147" s="19"/>
      <c r="K147" s="19">
        <v>10</v>
      </c>
      <c r="L147" s="117">
        <v>38</v>
      </c>
      <c r="M147" s="22">
        <f t="shared" si="5"/>
        <v>36</v>
      </c>
    </row>
    <row r="148" spans="1:13" s="13" customFormat="1" ht="15.75" x14ac:dyDescent="0.25">
      <c r="A148" s="100" t="str">
        <f>'21MBA111'!A148</f>
        <v>P18FW21M0134</v>
      </c>
      <c r="B148" s="100" t="str">
        <f>'21MBA111'!B148</f>
        <v>KOKILA K</v>
      </c>
      <c r="C148" s="19">
        <v>4</v>
      </c>
      <c r="D148" s="19">
        <v>4</v>
      </c>
      <c r="E148" s="19"/>
      <c r="F148" s="19">
        <v>2</v>
      </c>
      <c r="G148" s="19"/>
      <c r="H148" s="19"/>
      <c r="I148" s="19">
        <v>7</v>
      </c>
      <c r="J148" s="19">
        <v>8</v>
      </c>
      <c r="K148" s="19">
        <v>5</v>
      </c>
      <c r="L148" s="117">
        <v>36</v>
      </c>
      <c r="M148" s="22">
        <f t="shared" si="5"/>
        <v>30</v>
      </c>
    </row>
    <row r="149" spans="1:13" s="13" customFormat="1" ht="15.75" x14ac:dyDescent="0.25">
      <c r="A149" s="100" t="str">
        <f>'21MBA111'!A149</f>
        <v>P18FW21M0135</v>
      </c>
      <c r="B149" s="100" t="str">
        <f>'21MBA111'!B149</f>
        <v>KOTHA KEERTHANA</v>
      </c>
      <c r="C149" s="19">
        <v>3</v>
      </c>
      <c r="D149" s="19">
        <v>3</v>
      </c>
      <c r="E149" s="19"/>
      <c r="F149" s="19">
        <v>2</v>
      </c>
      <c r="G149" s="19"/>
      <c r="H149" s="19">
        <v>7.5</v>
      </c>
      <c r="I149" s="19">
        <v>8</v>
      </c>
      <c r="J149" s="19"/>
      <c r="K149" s="19">
        <v>8</v>
      </c>
      <c r="L149" s="117">
        <v>37</v>
      </c>
      <c r="M149" s="22">
        <f t="shared" si="5"/>
        <v>31.5</v>
      </c>
    </row>
    <row r="150" spans="1:13" s="13" customFormat="1" ht="15.75" x14ac:dyDescent="0.25">
      <c r="A150" s="100" t="str">
        <f>'21MBA111'!A150</f>
        <v>P18FW21M0136</v>
      </c>
      <c r="B150" s="100" t="str">
        <f>'21MBA111'!B150</f>
        <v>MUCHELI SUBBARAJU</v>
      </c>
      <c r="C150" s="19">
        <v>1</v>
      </c>
      <c r="D150" s="19"/>
      <c r="E150" s="19">
        <v>1</v>
      </c>
      <c r="F150" s="19"/>
      <c r="G150" s="19">
        <v>1</v>
      </c>
      <c r="H150" s="19">
        <v>2</v>
      </c>
      <c r="I150" s="19">
        <v>3</v>
      </c>
      <c r="J150" s="19"/>
      <c r="K150" s="19">
        <v>4</v>
      </c>
      <c r="L150" s="117">
        <v>33</v>
      </c>
      <c r="M150" s="22">
        <f t="shared" si="5"/>
        <v>12</v>
      </c>
    </row>
    <row r="151" spans="1:13" s="13" customFormat="1" ht="15.75" x14ac:dyDescent="0.25">
      <c r="A151" s="100" t="str">
        <f>'21MBA111'!A151</f>
        <v>P18FW21M0137</v>
      </c>
      <c r="B151" s="100" t="str">
        <f>'21MBA111'!B151</f>
        <v>NANDAGOPAL B R</v>
      </c>
      <c r="C151" s="19">
        <v>4</v>
      </c>
      <c r="D151" s="19">
        <v>4</v>
      </c>
      <c r="E151" s="19"/>
      <c r="F151" s="19">
        <v>4</v>
      </c>
      <c r="G151" s="19"/>
      <c r="H151" s="19">
        <v>6.5</v>
      </c>
      <c r="I151" s="19">
        <v>7</v>
      </c>
      <c r="J151" s="19"/>
      <c r="K151" s="19">
        <v>9</v>
      </c>
      <c r="L151" s="117">
        <v>39</v>
      </c>
      <c r="M151" s="22">
        <f t="shared" si="5"/>
        <v>34.5</v>
      </c>
    </row>
    <row r="152" spans="1:13" s="13" customFormat="1" ht="15.75" x14ac:dyDescent="0.25">
      <c r="A152" s="100" t="str">
        <f>'21MBA111'!A152</f>
        <v>P18FW21M0138</v>
      </c>
      <c r="B152" s="100" t="str">
        <f>'21MBA111'!B152</f>
        <v>VISHAL SHIVARAJ</v>
      </c>
      <c r="C152" s="19">
        <v>5</v>
      </c>
      <c r="D152" s="19">
        <v>2</v>
      </c>
      <c r="E152" s="19"/>
      <c r="F152" s="19">
        <v>3</v>
      </c>
      <c r="G152" s="19"/>
      <c r="H152" s="19">
        <v>5</v>
      </c>
      <c r="I152" s="19">
        <v>9</v>
      </c>
      <c r="J152" s="19"/>
      <c r="K152" s="19">
        <v>9</v>
      </c>
      <c r="L152" s="117">
        <v>40</v>
      </c>
      <c r="M152" s="22">
        <f t="shared" si="5"/>
        <v>33</v>
      </c>
    </row>
    <row r="153" spans="1:13" s="13" customFormat="1" ht="15.75" x14ac:dyDescent="0.25">
      <c r="A153" s="100" t="str">
        <f>'21MBA111'!A153</f>
        <v>P18FW21M0139</v>
      </c>
      <c r="B153" s="100" t="str">
        <f>'21MBA111'!B153</f>
        <v>SHASHI KUMAR R</v>
      </c>
      <c r="C153" s="19"/>
      <c r="D153" s="19">
        <v>3.5</v>
      </c>
      <c r="E153" s="19"/>
      <c r="F153" s="19">
        <v>2</v>
      </c>
      <c r="G153" s="19">
        <v>3</v>
      </c>
      <c r="H153" s="19">
        <v>6</v>
      </c>
      <c r="I153" s="19">
        <v>8</v>
      </c>
      <c r="J153" s="19"/>
      <c r="K153" s="19">
        <v>8.5</v>
      </c>
      <c r="L153" s="117">
        <v>32</v>
      </c>
      <c r="M153" s="22">
        <f t="shared" si="5"/>
        <v>31</v>
      </c>
    </row>
    <row r="154" spans="1:13" s="13" customFormat="1" ht="15.75" x14ac:dyDescent="0.25">
      <c r="A154" s="100" t="str">
        <f>'21MBA111'!A154</f>
        <v>P18FW21M0140</v>
      </c>
      <c r="B154" s="100" t="str">
        <f>'21MBA111'!B154</f>
        <v>YASHWANTH R</v>
      </c>
      <c r="C154" s="19"/>
      <c r="D154" s="19">
        <v>4</v>
      </c>
      <c r="E154" s="19">
        <v>2.5</v>
      </c>
      <c r="F154" s="19">
        <v>2.5</v>
      </c>
      <c r="G154" s="19"/>
      <c r="H154" s="19">
        <v>6.5</v>
      </c>
      <c r="I154" s="19">
        <v>7</v>
      </c>
      <c r="J154" s="19"/>
      <c r="K154" s="19">
        <v>11</v>
      </c>
      <c r="L154" s="117">
        <v>33</v>
      </c>
      <c r="M154" s="22">
        <f t="shared" si="5"/>
        <v>33.5</v>
      </c>
    </row>
    <row r="155" spans="1:13" s="13" customFormat="1" ht="15.75" x14ac:dyDescent="0.25">
      <c r="A155" s="100" t="str">
        <f>'21MBA111'!A155</f>
        <v>P18FW21M0141</v>
      </c>
      <c r="B155" s="100" t="str">
        <f>'21MBA111'!B155</f>
        <v>M M JABEZ</v>
      </c>
      <c r="C155" s="19">
        <v>4</v>
      </c>
      <c r="D155" s="19">
        <v>4</v>
      </c>
      <c r="E155" s="19">
        <v>4</v>
      </c>
      <c r="F155" s="19"/>
      <c r="G155" s="19"/>
      <c r="H155" s="19">
        <v>8</v>
      </c>
      <c r="I155" s="19">
        <v>6</v>
      </c>
      <c r="J155" s="19"/>
      <c r="K155" s="19">
        <v>9</v>
      </c>
      <c r="L155" s="117">
        <v>38</v>
      </c>
      <c r="M155" s="22">
        <f t="shared" si="5"/>
        <v>35</v>
      </c>
    </row>
    <row r="156" spans="1:13" s="13" customFormat="1" ht="15.75" x14ac:dyDescent="0.25">
      <c r="A156" s="100" t="str">
        <f>'21MBA111'!A156</f>
        <v>P18FW21M0142</v>
      </c>
      <c r="B156" s="100" t="str">
        <f>'21MBA111'!B156</f>
        <v>KALAVALA ABHISHTA</v>
      </c>
      <c r="C156" s="19"/>
      <c r="D156" s="19">
        <v>4</v>
      </c>
      <c r="E156" s="19">
        <v>4</v>
      </c>
      <c r="F156" s="19">
        <v>4</v>
      </c>
      <c r="G156" s="19"/>
      <c r="H156" s="19"/>
      <c r="I156" s="19">
        <v>6</v>
      </c>
      <c r="J156" s="19">
        <v>6</v>
      </c>
      <c r="K156" s="19">
        <v>7</v>
      </c>
      <c r="L156" s="117">
        <v>38</v>
      </c>
      <c r="M156" s="22">
        <f t="shared" si="5"/>
        <v>31</v>
      </c>
    </row>
    <row r="157" spans="1:13" s="13" customFormat="1" ht="15.75" x14ac:dyDescent="0.25">
      <c r="A157" s="100" t="str">
        <f>'21MBA111'!A157</f>
        <v>P18FW21M0143</v>
      </c>
      <c r="B157" s="100" t="str">
        <f>'21MBA111'!B157</f>
        <v>SANKALP V</v>
      </c>
      <c r="C157" s="19">
        <v>4.5</v>
      </c>
      <c r="D157" s="19">
        <v>3</v>
      </c>
      <c r="E157" s="19"/>
      <c r="F157" s="19">
        <v>3</v>
      </c>
      <c r="G157" s="19"/>
      <c r="H157" s="19">
        <v>7</v>
      </c>
      <c r="I157" s="19">
        <v>8</v>
      </c>
      <c r="J157" s="19">
        <v>6</v>
      </c>
      <c r="K157" s="19"/>
      <c r="L157" s="117">
        <v>31</v>
      </c>
      <c r="M157" s="22">
        <f t="shared" si="5"/>
        <v>31.5</v>
      </c>
    </row>
    <row r="158" spans="1:13" s="13" customFormat="1" ht="15.75" x14ac:dyDescent="0.25">
      <c r="A158" s="100" t="str">
        <f>'21MBA111'!A158</f>
        <v>P18FW21M0144</v>
      </c>
      <c r="B158" s="100" t="str">
        <f>'21MBA111'!B158</f>
        <v>NAVEEN C</v>
      </c>
      <c r="C158" s="19">
        <v>2</v>
      </c>
      <c r="D158" s="19">
        <v>3</v>
      </c>
      <c r="E158" s="19"/>
      <c r="F158" s="19">
        <v>2</v>
      </c>
      <c r="G158" s="19"/>
      <c r="H158" s="19"/>
      <c r="I158" s="19">
        <v>8</v>
      </c>
      <c r="J158" s="19">
        <v>6</v>
      </c>
      <c r="K158" s="19">
        <v>12</v>
      </c>
      <c r="L158" s="117">
        <v>31</v>
      </c>
      <c r="M158" s="22">
        <f t="shared" si="5"/>
        <v>33</v>
      </c>
    </row>
    <row r="159" spans="1:13" s="13" customFormat="1" ht="15.75" x14ac:dyDescent="0.25">
      <c r="A159" s="100" t="str">
        <f>'21MBA111'!A159</f>
        <v>P18FW21M0145</v>
      </c>
      <c r="B159" s="100" t="str">
        <f>'21MBA111'!B159</f>
        <v>PAVAN KUMAR M</v>
      </c>
      <c r="C159" s="19">
        <v>4.5</v>
      </c>
      <c r="D159" s="19"/>
      <c r="E159" s="19"/>
      <c r="F159" s="19">
        <v>4</v>
      </c>
      <c r="G159" s="19"/>
      <c r="H159" s="19">
        <v>1.5</v>
      </c>
      <c r="I159" s="19">
        <v>8.5</v>
      </c>
      <c r="J159" s="19"/>
      <c r="K159" s="19">
        <v>10.5</v>
      </c>
      <c r="L159" s="117">
        <v>33</v>
      </c>
      <c r="M159" s="22">
        <f t="shared" si="5"/>
        <v>29</v>
      </c>
    </row>
    <row r="160" spans="1:13" s="13" customFormat="1" ht="15.75" x14ac:dyDescent="0.25">
      <c r="A160" s="100" t="str">
        <f>'21MBA111'!A160</f>
        <v>P18FW21M0146</v>
      </c>
      <c r="B160" s="100" t="str">
        <f>'21MBA111'!B160</f>
        <v>KAPARTHI BHAVANA</v>
      </c>
      <c r="C160" s="19">
        <v>3</v>
      </c>
      <c r="D160" s="19"/>
      <c r="E160" s="19">
        <v>4</v>
      </c>
      <c r="F160" s="19">
        <v>5</v>
      </c>
      <c r="G160" s="19"/>
      <c r="H160" s="19">
        <v>8</v>
      </c>
      <c r="I160" s="19">
        <v>6</v>
      </c>
      <c r="J160" s="19"/>
      <c r="K160" s="19">
        <v>6</v>
      </c>
      <c r="L160" s="117">
        <v>41</v>
      </c>
      <c r="M160" s="22">
        <f t="shared" si="5"/>
        <v>32</v>
      </c>
    </row>
    <row r="161" spans="1:13" s="13" customFormat="1" ht="15.75" x14ac:dyDescent="0.25">
      <c r="A161" s="100" t="str">
        <f>'21MBA111'!A161</f>
        <v>P18FW21M0147</v>
      </c>
      <c r="B161" s="100" t="str">
        <f>'21MBA111'!B161</f>
        <v>MANOJ N S</v>
      </c>
      <c r="C161" s="19">
        <v>4</v>
      </c>
      <c r="D161" s="19">
        <v>4</v>
      </c>
      <c r="E161" s="19"/>
      <c r="F161" s="19">
        <v>5</v>
      </c>
      <c r="G161" s="19"/>
      <c r="H161" s="19">
        <v>5</v>
      </c>
      <c r="I161" s="19">
        <v>6</v>
      </c>
      <c r="J161" s="19"/>
      <c r="K161" s="19">
        <v>5</v>
      </c>
      <c r="L161" s="117">
        <v>29</v>
      </c>
      <c r="M161" s="22">
        <f t="shared" si="5"/>
        <v>29</v>
      </c>
    </row>
    <row r="162" spans="1:13" s="13" customFormat="1" ht="15.75" x14ac:dyDescent="0.25">
      <c r="A162" s="100" t="str">
        <f>'21MBA111'!A162</f>
        <v>P18FW21M0149</v>
      </c>
      <c r="B162" s="100" t="str">
        <f>'21MBA111'!B162</f>
        <v>HEMA S</v>
      </c>
      <c r="C162" s="19"/>
      <c r="D162" s="19">
        <v>4</v>
      </c>
      <c r="E162" s="19">
        <v>4</v>
      </c>
      <c r="F162" s="19">
        <v>4</v>
      </c>
      <c r="G162" s="19"/>
      <c r="H162" s="19">
        <v>8</v>
      </c>
      <c r="I162" s="19">
        <v>7</v>
      </c>
      <c r="J162" s="19"/>
      <c r="K162" s="19">
        <v>9</v>
      </c>
      <c r="L162" s="117">
        <v>37</v>
      </c>
      <c r="M162" s="22">
        <f t="shared" si="5"/>
        <v>36</v>
      </c>
    </row>
    <row r="163" spans="1:13" s="13" customFormat="1" ht="15.75" x14ac:dyDescent="0.25">
      <c r="A163" s="100" t="str">
        <f>'21MBA111'!A163</f>
        <v>P18FW21M0150</v>
      </c>
      <c r="B163" s="100" t="str">
        <f>'21MBA111'!B163</f>
        <v>MADHUSUDAN G</v>
      </c>
      <c r="C163" s="19"/>
      <c r="D163" s="19">
        <v>3.5</v>
      </c>
      <c r="E163" s="19"/>
      <c r="F163" s="19">
        <v>3</v>
      </c>
      <c r="G163" s="19">
        <v>3.5</v>
      </c>
      <c r="H163" s="19"/>
      <c r="I163" s="19">
        <v>6.5</v>
      </c>
      <c r="J163" s="19">
        <v>8</v>
      </c>
      <c r="K163" s="19">
        <v>10.5</v>
      </c>
      <c r="L163" s="117">
        <v>39</v>
      </c>
      <c r="M163" s="22">
        <f t="shared" si="5"/>
        <v>35</v>
      </c>
    </row>
    <row r="164" spans="1:13" s="13" customFormat="1" ht="15.75" x14ac:dyDescent="0.25">
      <c r="A164" s="100" t="str">
        <f>'21MBA111'!A164</f>
        <v>P18FW21M0151</v>
      </c>
      <c r="B164" s="100" t="str">
        <f>'21MBA111'!B164</f>
        <v>ANNASAGARAM RAGHAVENDRA</v>
      </c>
      <c r="C164" s="19">
        <v>4</v>
      </c>
      <c r="D164" s="19">
        <v>3</v>
      </c>
      <c r="E164" s="19">
        <v>4</v>
      </c>
      <c r="F164" s="19"/>
      <c r="G164" s="19"/>
      <c r="H164" s="19"/>
      <c r="I164" s="19">
        <v>6</v>
      </c>
      <c r="J164" s="19">
        <v>3</v>
      </c>
      <c r="K164" s="19">
        <v>6.5</v>
      </c>
      <c r="L164" s="117">
        <v>31</v>
      </c>
      <c r="M164" s="22">
        <f t="shared" si="5"/>
        <v>26.5</v>
      </c>
    </row>
    <row r="165" spans="1:13" s="13" customFormat="1" ht="15.75" x14ac:dyDescent="0.25">
      <c r="A165" s="100" t="str">
        <f>'21MBA111'!A165</f>
        <v>P18FW21M0152</v>
      </c>
      <c r="B165" s="100" t="str">
        <f>'21MBA111'!B165</f>
        <v>SYED MUSSAVEERULLA</v>
      </c>
      <c r="C165" s="19">
        <v>3.5</v>
      </c>
      <c r="D165" s="19">
        <v>3.5</v>
      </c>
      <c r="E165" s="19">
        <v>3.5</v>
      </c>
      <c r="F165" s="19"/>
      <c r="G165" s="19"/>
      <c r="H165" s="19">
        <v>4.5</v>
      </c>
      <c r="I165" s="19">
        <v>8.5</v>
      </c>
      <c r="J165" s="19"/>
      <c r="K165" s="19">
        <v>10.5</v>
      </c>
      <c r="L165" s="117">
        <v>38</v>
      </c>
      <c r="M165" s="22">
        <f t="shared" si="5"/>
        <v>34</v>
      </c>
    </row>
    <row r="166" spans="1:13" s="13" customFormat="1" ht="15.75" x14ac:dyDescent="0.25">
      <c r="A166" s="100" t="str">
        <f>'21MBA111'!A166</f>
        <v>P18FW21M0153</v>
      </c>
      <c r="B166" s="100" t="str">
        <f>'21MBA111'!B166</f>
        <v>SYED SAMEER</v>
      </c>
      <c r="C166" s="19">
        <v>3</v>
      </c>
      <c r="D166" s="19">
        <v>4.5</v>
      </c>
      <c r="E166" s="19"/>
      <c r="F166" s="19"/>
      <c r="G166" s="19">
        <v>2.5</v>
      </c>
      <c r="H166" s="19">
        <v>5</v>
      </c>
      <c r="I166" s="19">
        <v>7.5</v>
      </c>
      <c r="J166" s="19"/>
      <c r="K166" s="19">
        <v>10</v>
      </c>
      <c r="L166" s="117">
        <v>39</v>
      </c>
      <c r="M166" s="22">
        <f t="shared" si="5"/>
        <v>32.5</v>
      </c>
    </row>
    <row r="167" spans="1:13" s="13" customFormat="1" ht="15.75" x14ac:dyDescent="0.25">
      <c r="A167" s="100" t="str">
        <f>'21MBA111'!A167</f>
        <v>P18FW21M0154</v>
      </c>
      <c r="B167" s="100" t="str">
        <f>'21MBA111'!B167</f>
        <v>RAMANABOINA ANAND KUMAR</v>
      </c>
      <c r="C167" s="19"/>
      <c r="D167" s="19">
        <v>2</v>
      </c>
      <c r="E167" s="19"/>
      <c r="F167" s="19">
        <v>2</v>
      </c>
      <c r="G167" s="19">
        <v>3</v>
      </c>
      <c r="H167" s="19"/>
      <c r="I167" s="19">
        <v>6</v>
      </c>
      <c r="J167" s="19">
        <v>8</v>
      </c>
      <c r="K167" s="19">
        <v>7</v>
      </c>
      <c r="L167" s="117">
        <v>32</v>
      </c>
      <c r="M167" s="22">
        <f t="shared" si="5"/>
        <v>28</v>
      </c>
    </row>
    <row r="168" spans="1:13" s="13" customFormat="1" ht="15.75" x14ac:dyDescent="0.25">
      <c r="A168" s="100" t="str">
        <f>'21MBA111'!A168</f>
        <v>P18FW21M0155</v>
      </c>
      <c r="B168" s="100" t="str">
        <f>'21MBA111'!B168</f>
        <v>SHIVAM GANAPATI ANVEKAR</v>
      </c>
      <c r="C168" s="19"/>
      <c r="D168" s="19">
        <v>4</v>
      </c>
      <c r="E168" s="19"/>
      <c r="F168" s="19"/>
      <c r="G168" s="19"/>
      <c r="H168" s="19"/>
      <c r="I168" s="19">
        <v>8</v>
      </c>
      <c r="J168" s="19">
        <v>8</v>
      </c>
      <c r="K168" s="19">
        <v>8</v>
      </c>
      <c r="L168" s="117">
        <v>35</v>
      </c>
      <c r="M168" s="22">
        <f t="shared" si="5"/>
        <v>28</v>
      </c>
    </row>
    <row r="169" spans="1:13" s="13" customFormat="1" ht="15.75" x14ac:dyDescent="0.25">
      <c r="A169" s="100" t="str">
        <f>'21MBA111'!A169</f>
        <v>P18FW21M0156</v>
      </c>
      <c r="B169" s="100" t="str">
        <f>'21MBA111'!B169</f>
        <v>SHUBHAM SINGH</v>
      </c>
      <c r="C169" s="19">
        <v>3</v>
      </c>
      <c r="D169" s="19">
        <v>3</v>
      </c>
      <c r="E169" s="19"/>
      <c r="F169" s="19">
        <v>3</v>
      </c>
      <c r="G169" s="19"/>
      <c r="H169" s="19"/>
      <c r="I169" s="19">
        <v>8</v>
      </c>
      <c r="J169" s="19">
        <v>7</v>
      </c>
      <c r="K169" s="19">
        <v>6</v>
      </c>
      <c r="L169" s="117">
        <v>36</v>
      </c>
      <c r="M169" s="22">
        <f t="shared" si="5"/>
        <v>30</v>
      </c>
    </row>
    <row r="170" spans="1:13" s="13" customFormat="1" ht="15.75" x14ac:dyDescent="0.25">
      <c r="A170" s="100" t="str">
        <f>'21MBA111'!A170</f>
        <v>P18FW21M0157</v>
      </c>
      <c r="B170" s="100" t="str">
        <f>'21MBA111'!B170</f>
        <v>GURU VARUN G</v>
      </c>
      <c r="C170" s="19">
        <v>3</v>
      </c>
      <c r="D170" s="19">
        <v>2.5</v>
      </c>
      <c r="E170" s="19">
        <v>2.5</v>
      </c>
      <c r="F170" s="19"/>
      <c r="G170" s="19"/>
      <c r="H170" s="19"/>
      <c r="I170" s="19">
        <v>7</v>
      </c>
      <c r="J170" s="19">
        <v>7</v>
      </c>
      <c r="K170" s="19">
        <v>7</v>
      </c>
      <c r="L170" s="117">
        <v>29</v>
      </c>
      <c r="M170" s="22">
        <f t="shared" si="5"/>
        <v>29</v>
      </c>
    </row>
    <row r="171" spans="1:13" s="13" customFormat="1" ht="15.75" x14ac:dyDescent="0.25">
      <c r="A171" s="100" t="str">
        <f>'21MBA111'!A171</f>
        <v>P18FW21M0158</v>
      </c>
      <c r="B171" s="100" t="str">
        <f>'21MBA111'!B171</f>
        <v>ABHIJEETH MASHETTY</v>
      </c>
      <c r="C171" s="19">
        <v>5</v>
      </c>
      <c r="D171" s="19">
        <v>3</v>
      </c>
      <c r="E171" s="19">
        <v>3</v>
      </c>
      <c r="F171" s="19"/>
      <c r="G171" s="19"/>
      <c r="H171" s="19">
        <v>6.5</v>
      </c>
      <c r="I171" s="19">
        <v>8</v>
      </c>
      <c r="J171" s="19"/>
      <c r="K171" s="19">
        <v>6</v>
      </c>
      <c r="L171" s="117">
        <v>29</v>
      </c>
      <c r="M171" s="22">
        <f t="shared" si="5"/>
        <v>31.5</v>
      </c>
    </row>
    <row r="172" spans="1:13" s="13" customFormat="1" ht="15.75" x14ac:dyDescent="0.25">
      <c r="A172" s="100" t="str">
        <f>'21MBA111'!A172</f>
        <v>P18FW21M0159</v>
      </c>
      <c r="B172" s="100" t="str">
        <f>'21MBA111'!B172</f>
        <v>PRANITH KUMAR S</v>
      </c>
      <c r="C172" s="19"/>
      <c r="D172" s="19">
        <v>2</v>
      </c>
      <c r="E172" s="19">
        <v>2</v>
      </c>
      <c r="F172" s="19">
        <v>3</v>
      </c>
      <c r="G172" s="19"/>
      <c r="H172" s="19">
        <v>5</v>
      </c>
      <c r="I172" s="19">
        <v>7</v>
      </c>
      <c r="J172" s="19"/>
      <c r="K172" s="19">
        <v>7</v>
      </c>
      <c r="L172" s="117">
        <v>33</v>
      </c>
      <c r="M172" s="22">
        <f t="shared" si="5"/>
        <v>26</v>
      </c>
    </row>
    <row r="173" spans="1:13" s="13" customFormat="1" ht="15.75" x14ac:dyDescent="0.25">
      <c r="A173" s="100" t="str">
        <f>'21MBA111'!A173</f>
        <v>P18FW21M0160</v>
      </c>
      <c r="B173" s="100" t="str">
        <f>'21MBA111'!B173</f>
        <v>LIKITHA A</v>
      </c>
      <c r="C173" s="19"/>
      <c r="D173" s="19">
        <v>4</v>
      </c>
      <c r="E173" s="19"/>
      <c r="F173" s="19">
        <v>3</v>
      </c>
      <c r="G173" s="19">
        <v>3</v>
      </c>
      <c r="H173" s="19">
        <v>6</v>
      </c>
      <c r="I173" s="19"/>
      <c r="J173" s="19">
        <v>4</v>
      </c>
      <c r="K173" s="19">
        <v>6</v>
      </c>
      <c r="L173" s="117">
        <v>35</v>
      </c>
      <c r="M173" s="22">
        <f t="shared" si="5"/>
        <v>26</v>
      </c>
    </row>
    <row r="174" spans="1:13" s="13" customFormat="1" ht="15.75" x14ac:dyDescent="0.25">
      <c r="A174" s="100" t="str">
        <f>'21MBA111'!A174</f>
        <v>P18FW21M0161</v>
      </c>
      <c r="B174" s="100" t="str">
        <f>'21MBA111'!B174</f>
        <v>NAVEEN SETTY N A</v>
      </c>
      <c r="C174" s="19">
        <v>3</v>
      </c>
      <c r="D174" s="19">
        <v>4.5</v>
      </c>
      <c r="E174" s="19"/>
      <c r="F174" s="19">
        <v>3</v>
      </c>
      <c r="G174" s="19"/>
      <c r="H174" s="19"/>
      <c r="I174" s="19">
        <v>7</v>
      </c>
      <c r="J174" s="19">
        <v>7.5</v>
      </c>
      <c r="K174" s="19">
        <v>8</v>
      </c>
      <c r="L174" s="117">
        <v>33</v>
      </c>
      <c r="M174" s="22">
        <f t="shared" si="5"/>
        <v>33</v>
      </c>
    </row>
    <row r="175" spans="1:13" s="13" customFormat="1" ht="15.75" x14ac:dyDescent="0.25">
      <c r="A175" s="100" t="str">
        <f>'21MBA111'!A175</f>
        <v>P18FW21M0162</v>
      </c>
      <c r="B175" s="100" t="str">
        <f>'21MBA111'!B175</f>
        <v>REHAN FAISAL QADRI</v>
      </c>
      <c r="C175" s="19">
        <v>3.5</v>
      </c>
      <c r="D175" s="19">
        <v>3</v>
      </c>
      <c r="E175" s="19"/>
      <c r="F175" s="19">
        <v>3</v>
      </c>
      <c r="G175" s="19"/>
      <c r="H175" s="19"/>
      <c r="I175" s="19">
        <v>8</v>
      </c>
      <c r="J175" s="19">
        <v>5</v>
      </c>
      <c r="K175" s="19"/>
      <c r="L175" s="117">
        <v>32</v>
      </c>
      <c r="M175" s="22">
        <f t="shared" si="5"/>
        <v>22.5</v>
      </c>
    </row>
    <row r="176" spans="1:13" s="13" customFormat="1" ht="15.75" x14ac:dyDescent="0.25">
      <c r="A176" s="100" t="str">
        <f>'21MBA111'!A176</f>
        <v>P18FW21M0163</v>
      </c>
      <c r="B176" s="100" t="str">
        <f>'21MBA111'!B176</f>
        <v>SMITHA M</v>
      </c>
      <c r="C176" s="19">
        <v>3.5</v>
      </c>
      <c r="D176" s="19">
        <v>4.5</v>
      </c>
      <c r="E176" s="19"/>
      <c r="F176" s="19">
        <v>1</v>
      </c>
      <c r="G176" s="19">
        <v>5</v>
      </c>
      <c r="H176" s="19">
        <v>4.5</v>
      </c>
      <c r="I176" s="19">
        <v>8</v>
      </c>
      <c r="J176" s="19"/>
      <c r="K176" s="19">
        <v>11</v>
      </c>
      <c r="L176" s="117">
        <v>40</v>
      </c>
      <c r="M176" s="22">
        <f t="shared" ref="M176:M195" si="6">SUM(C176:K176)</f>
        <v>37.5</v>
      </c>
    </row>
    <row r="177" spans="1:13" s="13" customFormat="1" ht="15.75" x14ac:dyDescent="0.25">
      <c r="A177" s="100" t="str">
        <f>'21MBA111'!A177</f>
        <v>P18FW21M0164</v>
      </c>
      <c r="B177" s="100" t="str">
        <f>'21MBA111'!B177</f>
        <v>ANIRUDH K</v>
      </c>
      <c r="C177" s="19">
        <v>4</v>
      </c>
      <c r="D177" s="19"/>
      <c r="E177" s="19">
        <v>4</v>
      </c>
      <c r="F177" s="19">
        <v>3</v>
      </c>
      <c r="G177" s="19"/>
      <c r="H177" s="19">
        <v>7</v>
      </c>
      <c r="I177" s="19">
        <v>6</v>
      </c>
      <c r="J177" s="19"/>
      <c r="K177" s="19"/>
      <c r="L177" s="117">
        <v>29</v>
      </c>
      <c r="M177" s="22">
        <f t="shared" si="6"/>
        <v>24</v>
      </c>
    </row>
    <row r="178" spans="1:13" s="13" customFormat="1" ht="15.75" x14ac:dyDescent="0.25">
      <c r="A178" s="100" t="str">
        <f>'21MBA111'!A178</f>
        <v>P18FW21M0165</v>
      </c>
      <c r="B178" s="100" t="str">
        <f>'21MBA111'!B178</f>
        <v>SALMAN FAISAL QADRI</v>
      </c>
      <c r="C178" s="19">
        <v>5</v>
      </c>
      <c r="D178" s="19">
        <v>3.5</v>
      </c>
      <c r="E178" s="19">
        <v>3.5</v>
      </c>
      <c r="F178" s="19">
        <v>2</v>
      </c>
      <c r="G178" s="19"/>
      <c r="H178" s="19">
        <v>4</v>
      </c>
      <c r="I178" s="19">
        <v>8</v>
      </c>
      <c r="J178" s="19"/>
      <c r="K178" s="19">
        <v>9</v>
      </c>
      <c r="L178" s="117">
        <v>38</v>
      </c>
      <c r="M178" s="22">
        <f t="shared" si="6"/>
        <v>35</v>
      </c>
    </row>
    <row r="179" spans="1:13" s="13" customFormat="1" ht="15.75" x14ac:dyDescent="0.25">
      <c r="A179" s="100" t="str">
        <f>'21MBA111'!A179</f>
        <v>P18FW21M0166</v>
      </c>
      <c r="B179" s="100" t="str">
        <f>'21MBA111'!B179</f>
        <v>RAVISH RAMACHANDRA HEGDE</v>
      </c>
      <c r="C179" s="19"/>
      <c r="D179" s="19"/>
      <c r="E179" s="19">
        <v>2</v>
      </c>
      <c r="F179" s="19">
        <v>2</v>
      </c>
      <c r="G179" s="19"/>
      <c r="H179" s="19">
        <v>5</v>
      </c>
      <c r="I179" s="19">
        <v>8.5</v>
      </c>
      <c r="J179" s="19"/>
      <c r="K179" s="19">
        <v>8</v>
      </c>
      <c r="L179" s="117">
        <v>29</v>
      </c>
      <c r="M179" s="22">
        <f t="shared" si="6"/>
        <v>25.5</v>
      </c>
    </row>
    <row r="180" spans="1:13" s="13" customFormat="1" ht="15.75" x14ac:dyDescent="0.25">
      <c r="A180" s="100" t="str">
        <f>'21MBA111'!A180</f>
        <v>P18FW21M0167</v>
      </c>
      <c r="B180" s="100" t="str">
        <f>'21MBA111'!B180</f>
        <v>POOJA VALLUR</v>
      </c>
      <c r="C180" s="19">
        <v>3.5</v>
      </c>
      <c r="D180" s="19">
        <v>4.5</v>
      </c>
      <c r="E180" s="19"/>
      <c r="F180" s="19">
        <v>3</v>
      </c>
      <c r="G180" s="19"/>
      <c r="H180" s="19">
        <v>7.5</v>
      </c>
      <c r="I180" s="19"/>
      <c r="J180" s="19"/>
      <c r="K180" s="19">
        <v>12.5</v>
      </c>
      <c r="L180" s="117">
        <v>31</v>
      </c>
      <c r="M180" s="22">
        <f t="shared" si="6"/>
        <v>31</v>
      </c>
    </row>
    <row r="181" spans="1:13" s="13" customFormat="1" ht="15.75" x14ac:dyDescent="0.25">
      <c r="A181" s="100" t="str">
        <f>'21MBA111'!A181</f>
        <v>P18FW21M0169</v>
      </c>
      <c r="B181" s="100" t="str">
        <f>'21MBA111'!B181</f>
        <v>MAHANTH GOWDA K C</v>
      </c>
      <c r="C181" s="19"/>
      <c r="D181" s="19">
        <v>4.5</v>
      </c>
      <c r="E181" s="19"/>
      <c r="F181" s="19">
        <v>2</v>
      </c>
      <c r="G181" s="19">
        <v>5</v>
      </c>
      <c r="H181" s="19">
        <v>3</v>
      </c>
      <c r="I181" s="19"/>
      <c r="J181" s="19">
        <v>7.5</v>
      </c>
      <c r="K181" s="19">
        <v>7.5</v>
      </c>
      <c r="L181" s="117">
        <v>39</v>
      </c>
      <c r="M181" s="22">
        <f t="shared" si="6"/>
        <v>29.5</v>
      </c>
    </row>
    <row r="182" spans="1:13" s="13" customFormat="1" ht="15.75" x14ac:dyDescent="0.25">
      <c r="A182" s="100" t="str">
        <f>'21MBA111'!A182</f>
        <v>P18FW21M0170</v>
      </c>
      <c r="B182" s="100" t="str">
        <f>'21MBA111'!B182</f>
        <v>BHUPALI SAURABH PRAKASH</v>
      </c>
      <c r="C182" s="19">
        <v>3</v>
      </c>
      <c r="D182" s="19">
        <v>2</v>
      </c>
      <c r="E182" s="19"/>
      <c r="F182" s="19">
        <v>2</v>
      </c>
      <c r="G182" s="19"/>
      <c r="H182" s="19">
        <v>6.5</v>
      </c>
      <c r="I182" s="19">
        <v>7</v>
      </c>
      <c r="J182" s="19"/>
      <c r="K182" s="19">
        <v>6</v>
      </c>
      <c r="L182" s="117">
        <v>30</v>
      </c>
      <c r="M182" s="22">
        <f t="shared" si="6"/>
        <v>26.5</v>
      </c>
    </row>
    <row r="183" spans="1:13" s="13" customFormat="1" ht="15.75" x14ac:dyDescent="0.25">
      <c r="A183" s="100" t="str">
        <f>'21MBA111'!A183</f>
        <v>P18FW21M0171</v>
      </c>
      <c r="B183" s="100" t="str">
        <f>'21MBA111'!B183</f>
        <v>SYED RAIHAN</v>
      </c>
      <c r="C183" s="19">
        <v>3</v>
      </c>
      <c r="D183" s="19">
        <v>4</v>
      </c>
      <c r="E183" s="19"/>
      <c r="F183" s="19"/>
      <c r="G183" s="19">
        <v>4</v>
      </c>
      <c r="H183" s="19"/>
      <c r="I183" s="19">
        <v>0</v>
      </c>
      <c r="J183" s="19">
        <v>3.5</v>
      </c>
      <c r="K183" s="19">
        <v>4</v>
      </c>
      <c r="L183" s="117">
        <v>26</v>
      </c>
      <c r="M183" s="22">
        <f t="shared" si="6"/>
        <v>18.5</v>
      </c>
    </row>
    <row r="184" spans="1:13" s="13" customFormat="1" ht="15.75" x14ac:dyDescent="0.25">
      <c r="A184" s="100" t="str">
        <f>'21MBA111'!A184</f>
        <v>P18FW21M0172</v>
      </c>
      <c r="B184" s="100" t="str">
        <f>'21MBA111'!B184</f>
        <v>SHRI HARI L</v>
      </c>
      <c r="C184" s="19">
        <v>3</v>
      </c>
      <c r="D184" s="19">
        <v>3</v>
      </c>
      <c r="E184" s="19">
        <v>3</v>
      </c>
      <c r="F184" s="19"/>
      <c r="G184" s="19"/>
      <c r="H184" s="19">
        <v>6</v>
      </c>
      <c r="I184" s="19">
        <v>5</v>
      </c>
      <c r="J184" s="19"/>
      <c r="K184" s="19">
        <v>8</v>
      </c>
      <c r="L184" s="117">
        <v>32</v>
      </c>
      <c r="M184" s="22">
        <f t="shared" si="6"/>
        <v>28</v>
      </c>
    </row>
    <row r="185" spans="1:13" s="13" customFormat="1" ht="15.75" x14ac:dyDescent="0.25">
      <c r="A185" s="100" t="str">
        <f>'21MBA111'!A185</f>
        <v>P18FW21M0173</v>
      </c>
      <c r="B185" s="100" t="str">
        <f>'21MBA111'!B185</f>
        <v>SNEHA U</v>
      </c>
      <c r="C185" s="19">
        <v>3</v>
      </c>
      <c r="D185" s="19">
        <v>5</v>
      </c>
      <c r="E185" s="19"/>
      <c r="F185" s="19">
        <v>3</v>
      </c>
      <c r="G185" s="19"/>
      <c r="H185" s="19"/>
      <c r="I185" s="19">
        <v>5</v>
      </c>
      <c r="J185" s="19">
        <v>6</v>
      </c>
      <c r="K185" s="19">
        <v>8</v>
      </c>
      <c r="L185" s="117">
        <v>35</v>
      </c>
      <c r="M185" s="22">
        <f t="shared" si="6"/>
        <v>30</v>
      </c>
    </row>
    <row r="186" spans="1:13" s="13" customFormat="1" ht="15.75" x14ac:dyDescent="0.25">
      <c r="A186" s="100" t="str">
        <f>'21MBA111'!A186</f>
        <v>P18FW21M0174</v>
      </c>
      <c r="B186" s="100" t="str">
        <f>'21MBA111'!B186</f>
        <v>SHAH VINIT SIDDHARTH</v>
      </c>
      <c r="C186" s="19">
        <v>3.5</v>
      </c>
      <c r="D186" s="19"/>
      <c r="E186" s="19">
        <v>4</v>
      </c>
      <c r="F186" s="19"/>
      <c r="G186" s="19">
        <v>3.5</v>
      </c>
      <c r="H186" s="19">
        <v>4.5</v>
      </c>
      <c r="I186" s="19">
        <v>7.5</v>
      </c>
      <c r="J186" s="19"/>
      <c r="K186" s="19">
        <v>10</v>
      </c>
      <c r="L186" s="117">
        <v>35</v>
      </c>
      <c r="M186" s="22">
        <f t="shared" si="6"/>
        <v>33</v>
      </c>
    </row>
    <row r="187" spans="1:13" s="13" customFormat="1" ht="15.75" x14ac:dyDescent="0.25">
      <c r="A187" s="100" t="str">
        <f>'21MBA111'!A187</f>
        <v>P18FW21M0175</v>
      </c>
      <c r="B187" s="100" t="str">
        <f>'21MBA111'!B187</f>
        <v>NAYANA G C</v>
      </c>
      <c r="C187" s="19">
        <v>2.5</v>
      </c>
      <c r="D187" s="19">
        <v>2</v>
      </c>
      <c r="E187" s="19"/>
      <c r="F187" s="19">
        <v>2</v>
      </c>
      <c r="G187" s="19">
        <v>2</v>
      </c>
      <c r="H187" s="19"/>
      <c r="I187" s="19">
        <v>8.5</v>
      </c>
      <c r="J187" s="19">
        <v>5.5</v>
      </c>
      <c r="K187" s="19">
        <v>6.5</v>
      </c>
      <c r="L187" s="117">
        <v>30</v>
      </c>
      <c r="M187" s="22">
        <f t="shared" si="6"/>
        <v>29</v>
      </c>
    </row>
    <row r="188" spans="1:13" s="13" customFormat="1" ht="15.75" x14ac:dyDescent="0.25">
      <c r="A188" s="100" t="str">
        <f>'21MBA111'!A188</f>
        <v>P18FW21M0176</v>
      </c>
      <c r="B188" s="100" t="str">
        <f>'21MBA111'!B188</f>
        <v>D SURIYA PRIYASREE</v>
      </c>
      <c r="C188" s="19"/>
      <c r="D188" s="19"/>
      <c r="E188" s="19"/>
      <c r="F188" s="19">
        <v>5</v>
      </c>
      <c r="G188" s="19"/>
      <c r="H188" s="19"/>
      <c r="I188" s="19">
        <v>7</v>
      </c>
      <c r="J188" s="19">
        <v>7</v>
      </c>
      <c r="K188" s="19">
        <v>10</v>
      </c>
      <c r="L188" s="117">
        <v>35</v>
      </c>
      <c r="M188" s="22">
        <f t="shared" si="6"/>
        <v>29</v>
      </c>
    </row>
    <row r="189" spans="1:13" s="13" customFormat="1" ht="15.75" x14ac:dyDescent="0.25">
      <c r="A189" s="100" t="str">
        <f>'21MBA111'!A189</f>
        <v>P18FW21M0177</v>
      </c>
      <c r="B189" s="100" t="str">
        <f>'21MBA111'!B189</f>
        <v>SATHYA B NAYAKA</v>
      </c>
      <c r="C189" s="19">
        <v>4</v>
      </c>
      <c r="D189" s="19">
        <v>3</v>
      </c>
      <c r="E189" s="19">
        <v>4</v>
      </c>
      <c r="F189" s="19"/>
      <c r="G189" s="19">
        <v>5</v>
      </c>
      <c r="H189" s="19"/>
      <c r="I189" s="19">
        <v>6</v>
      </c>
      <c r="J189" s="19"/>
      <c r="K189" s="19">
        <v>6</v>
      </c>
      <c r="L189" s="117">
        <v>27</v>
      </c>
      <c r="M189" s="22">
        <f t="shared" si="6"/>
        <v>28</v>
      </c>
    </row>
    <row r="190" spans="1:13" s="13" customFormat="1" ht="15.75" x14ac:dyDescent="0.25">
      <c r="A190" s="100" t="str">
        <f>'21MBA111'!A190</f>
        <v>P18FW21M0178</v>
      </c>
      <c r="B190" s="100" t="str">
        <f>'21MBA111'!B190</f>
        <v>NEHA H V</v>
      </c>
      <c r="C190" s="19">
        <v>3</v>
      </c>
      <c r="D190" s="19"/>
      <c r="E190" s="19">
        <v>3</v>
      </c>
      <c r="F190" s="19">
        <v>2</v>
      </c>
      <c r="G190" s="19"/>
      <c r="H190" s="19">
        <v>6</v>
      </c>
      <c r="I190" s="19"/>
      <c r="J190" s="19">
        <v>6</v>
      </c>
      <c r="K190" s="19">
        <v>10</v>
      </c>
      <c r="L190" s="117">
        <v>28</v>
      </c>
      <c r="M190" s="22">
        <f t="shared" si="6"/>
        <v>30</v>
      </c>
    </row>
    <row r="191" spans="1:13" s="13" customFormat="1" ht="15.75" x14ac:dyDescent="0.25">
      <c r="A191" s="100" t="str">
        <f>'21MBA111'!A191</f>
        <v>P18FW21M0179</v>
      </c>
      <c r="B191" s="100" t="str">
        <f>'21MBA111'!B191</f>
        <v>SAAHIL SRIKANT KULLOLI</v>
      </c>
      <c r="C191" s="19">
        <v>4</v>
      </c>
      <c r="D191" s="19"/>
      <c r="E191" s="19"/>
      <c r="F191" s="19">
        <v>2</v>
      </c>
      <c r="G191" s="19">
        <v>3</v>
      </c>
      <c r="H191" s="19">
        <v>5</v>
      </c>
      <c r="I191" s="19">
        <v>9</v>
      </c>
      <c r="J191" s="19"/>
      <c r="K191" s="19">
        <v>8</v>
      </c>
      <c r="L191" s="117">
        <v>38</v>
      </c>
      <c r="M191" s="22">
        <f t="shared" si="6"/>
        <v>31</v>
      </c>
    </row>
    <row r="192" spans="1:13" s="13" customFormat="1" ht="15.75" x14ac:dyDescent="0.25">
      <c r="A192" s="100" t="str">
        <f>'21MBA111'!A192</f>
        <v>P18FW21M0180</v>
      </c>
      <c r="B192" s="100" t="str">
        <f>'21MBA111'!B192</f>
        <v>SIMRANJIT KAUR</v>
      </c>
      <c r="C192" s="19">
        <v>4</v>
      </c>
      <c r="D192" s="19">
        <v>3</v>
      </c>
      <c r="E192" s="19"/>
      <c r="F192" s="19">
        <v>3</v>
      </c>
      <c r="G192" s="19"/>
      <c r="H192" s="19">
        <v>8</v>
      </c>
      <c r="I192" s="19">
        <v>9</v>
      </c>
      <c r="J192" s="19"/>
      <c r="K192" s="19">
        <v>10</v>
      </c>
      <c r="L192" s="117">
        <v>39</v>
      </c>
      <c r="M192" s="22">
        <f t="shared" si="6"/>
        <v>37</v>
      </c>
    </row>
    <row r="193" spans="1:13" s="13" customFormat="1" ht="15.75" x14ac:dyDescent="0.25">
      <c r="A193" s="100" t="str">
        <f>'21MBA111'!A193</f>
        <v>P18FW21M0181</v>
      </c>
      <c r="B193" s="100" t="str">
        <f>'21MBA111'!B193</f>
        <v>NIRANJAN JANARDHAN HEGDE</v>
      </c>
      <c r="C193" s="19">
        <v>3</v>
      </c>
      <c r="D193" s="19"/>
      <c r="E193" s="19">
        <v>2</v>
      </c>
      <c r="F193" s="19"/>
      <c r="G193" s="19">
        <v>3.5</v>
      </c>
      <c r="H193" s="19">
        <v>4</v>
      </c>
      <c r="I193" s="19">
        <v>8.5</v>
      </c>
      <c r="J193" s="19"/>
      <c r="K193" s="19">
        <v>9.5</v>
      </c>
      <c r="L193" s="117">
        <v>31</v>
      </c>
      <c r="M193" s="22">
        <f t="shared" si="6"/>
        <v>30.5</v>
      </c>
    </row>
    <row r="194" spans="1:13" s="13" customFormat="1" ht="15.75" x14ac:dyDescent="0.25">
      <c r="A194" s="100" t="str">
        <f>'21MBA111'!A194</f>
        <v>P18FW21M0182</v>
      </c>
      <c r="B194" s="100" t="str">
        <f>'21MBA111'!B194</f>
        <v>TEJAS N</v>
      </c>
      <c r="C194" s="19">
        <v>3</v>
      </c>
      <c r="D194" s="19"/>
      <c r="E194" s="19"/>
      <c r="F194" s="19">
        <v>3</v>
      </c>
      <c r="G194" s="19">
        <v>2</v>
      </c>
      <c r="H194" s="19">
        <v>2</v>
      </c>
      <c r="I194" s="19">
        <v>3</v>
      </c>
      <c r="J194" s="19"/>
      <c r="K194" s="19">
        <v>2</v>
      </c>
      <c r="L194" s="117">
        <v>27</v>
      </c>
      <c r="M194" s="22">
        <f t="shared" si="6"/>
        <v>15</v>
      </c>
    </row>
    <row r="195" spans="1:13" s="13" customFormat="1" ht="15.75" x14ac:dyDescent="0.25">
      <c r="A195" s="100" t="str">
        <f>'21MBA111'!A195</f>
        <v>P18FW21M0184</v>
      </c>
      <c r="B195" s="100" t="str">
        <f>'21MBA111'!B195</f>
        <v>AGAMYA A KINHAL</v>
      </c>
      <c r="C195" s="19"/>
      <c r="D195" s="19">
        <v>4</v>
      </c>
      <c r="E195" s="19">
        <v>3</v>
      </c>
      <c r="F195" s="19">
        <v>3</v>
      </c>
      <c r="G195" s="19"/>
      <c r="H195" s="19"/>
      <c r="I195" s="19">
        <v>5</v>
      </c>
      <c r="J195" s="19">
        <v>5</v>
      </c>
      <c r="K195" s="19">
        <v>5</v>
      </c>
      <c r="L195" s="117">
        <v>29</v>
      </c>
      <c r="M195" s="22">
        <f t="shared" si="6"/>
        <v>25</v>
      </c>
    </row>
    <row r="196" spans="1:13" s="13" customFormat="1" ht="15.75" x14ac:dyDescent="0.25">
      <c r="A196" s="135" t="s">
        <v>43</v>
      </c>
      <c r="B196" s="136"/>
      <c r="C196" s="29">
        <f t="shared" ref="C196:K196" si="7">COUNTA(C16:C195)</f>
        <v>117</v>
      </c>
      <c r="D196" s="30">
        <f t="shared" si="7"/>
        <v>140</v>
      </c>
      <c r="E196" s="30">
        <f t="shared" si="7"/>
        <v>91</v>
      </c>
      <c r="F196" s="30">
        <f t="shared" si="7"/>
        <v>122</v>
      </c>
      <c r="G196" s="30">
        <f t="shared" si="7"/>
        <v>66</v>
      </c>
      <c r="H196" s="30">
        <f t="shared" si="7"/>
        <v>135</v>
      </c>
      <c r="I196" s="30">
        <f t="shared" si="7"/>
        <v>155</v>
      </c>
      <c r="J196" s="30">
        <f t="shared" si="7"/>
        <v>65</v>
      </c>
      <c r="K196" s="30">
        <f t="shared" si="7"/>
        <v>176</v>
      </c>
      <c r="L196" s="31">
        <f>COUNT(L16:L195)</f>
        <v>180</v>
      </c>
      <c r="M196" s="22"/>
    </row>
    <row r="197" spans="1:13" s="13" customFormat="1" ht="15.75" x14ac:dyDescent="0.25">
      <c r="A197" s="135" t="s">
        <v>4</v>
      </c>
      <c r="B197" s="136"/>
      <c r="C197" s="40">
        <f t="shared" ref="C197:L197" si="8">COUNTIF(C16:C195,"&gt;"&amp;C15)</f>
        <v>50</v>
      </c>
      <c r="D197" s="41">
        <f t="shared" si="8"/>
        <v>82</v>
      </c>
      <c r="E197" s="41">
        <f t="shared" si="8"/>
        <v>46</v>
      </c>
      <c r="F197" s="41">
        <f t="shared" si="8"/>
        <v>27</v>
      </c>
      <c r="G197" s="41">
        <f t="shared" si="8"/>
        <v>23</v>
      </c>
      <c r="H197" s="41">
        <f t="shared" si="8"/>
        <v>55</v>
      </c>
      <c r="I197" s="41">
        <f t="shared" si="8"/>
        <v>105</v>
      </c>
      <c r="J197" s="41">
        <f t="shared" si="8"/>
        <v>28</v>
      </c>
      <c r="K197" s="41">
        <f t="shared" si="8"/>
        <v>36</v>
      </c>
      <c r="L197" s="23">
        <f t="shared" si="8"/>
        <v>180</v>
      </c>
      <c r="M197" s="22"/>
    </row>
    <row r="198" spans="1:13" s="13" customFormat="1" ht="15.75" x14ac:dyDescent="0.25">
      <c r="A198" s="135" t="s">
        <v>48</v>
      </c>
      <c r="B198" s="136"/>
      <c r="C198" s="40">
        <f t="shared" ref="C198:K198" si="9">ROUND(C197*100/C196,0)</f>
        <v>43</v>
      </c>
      <c r="D198" s="40">
        <f t="shared" si="9"/>
        <v>59</v>
      </c>
      <c r="E198" s="41">
        <f t="shared" si="9"/>
        <v>51</v>
      </c>
      <c r="F198" s="41">
        <f t="shared" si="9"/>
        <v>22</v>
      </c>
      <c r="G198" s="41">
        <f t="shared" si="9"/>
        <v>35</v>
      </c>
      <c r="H198" s="41">
        <f t="shared" si="9"/>
        <v>41</v>
      </c>
      <c r="I198" s="41">
        <f t="shared" si="9"/>
        <v>68</v>
      </c>
      <c r="J198" s="41">
        <f t="shared" si="9"/>
        <v>43</v>
      </c>
      <c r="K198" s="41">
        <f t="shared" si="9"/>
        <v>20</v>
      </c>
      <c r="L198" s="23">
        <f>ROUND(L197*100/L196,0)</f>
        <v>100</v>
      </c>
      <c r="M198" s="22"/>
    </row>
    <row r="199" spans="1:13" s="13" customFormat="1" x14ac:dyDescent="0.25">
      <c r="A199" s="139" t="s">
        <v>14</v>
      </c>
      <c r="B199" s="140"/>
      <c r="C199" s="40" t="str">
        <f>IF(C198&gt;=80,"3",IF(C198&gt;=70,"2",IF(C198&gt;=60,"1","-")))</f>
        <v>-</v>
      </c>
      <c r="D199" s="41" t="str">
        <f t="shared" ref="D199:L199" si="10">IF(D198&gt;=80,"3",IF(D198&gt;=70,"2",IF(D198&gt;=60,"1","-")))</f>
        <v>-</v>
      </c>
      <c r="E199" s="41" t="str">
        <f t="shared" si="10"/>
        <v>-</v>
      </c>
      <c r="F199" s="41" t="str">
        <f t="shared" si="10"/>
        <v>-</v>
      </c>
      <c r="G199" s="41" t="str">
        <f t="shared" si="10"/>
        <v>-</v>
      </c>
      <c r="H199" s="41" t="str">
        <f t="shared" si="10"/>
        <v>-</v>
      </c>
      <c r="I199" s="41" t="str">
        <f t="shared" si="10"/>
        <v>1</v>
      </c>
      <c r="J199" s="41" t="str">
        <f t="shared" si="10"/>
        <v>-</v>
      </c>
      <c r="K199" s="41" t="str">
        <f t="shared" si="10"/>
        <v>-</v>
      </c>
      <c r="L199" s="23" t="str">
        <f t="shared" si="10"/>
        <v>3</v>
      </c>
      <c r="M199" s="22"/>
    </row>
    <row r="200" spans="1:13" s="13" customFormat="1" x14ac:dyDescent="0.25">
      <c r="A200" s="9"/>
      <c r="B200" s="9"/>
      <c r="C200" s="18" t="s">
        <v>2</v>
      </c>
      <c r="D200" s="18" t="s">
        <v>54</v>
      </c>
      <c r="E200" s="18" t="s">
        <v>0</v>
      </c>
      <c r="F200" s="18" t="s">
        <v>2</v>
      </c>
      <c r="G200" s="18" t="s">
        <v>1</v>
      </c>
      <c r="H200" s="18" t="s">
        <v>1</v>
      </c>
      <c r="I200" s="18" t="s">
        <v>2</v>
      </c>
      <c r="J200" s="18" t="s">
        <v>3</v>
      </c>
      <c r="K200" s="18" t="s">
        <v>2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1"/>
      <c r="G201" s="142"/>
      <c r="H201" s="131" t="s">
        <v>15</v>
      </c>
      <c r="I201" s="132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29" t="s">
        <v>16</v>
      </c>
      <c r="G202" s="130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29" t="s">
        <v>31</v>
      </c>
      <c r="G203" s="130"/>
      <c r="H203" s="18">
        <f>AVERAGE(E198,I198,D198:G198)</f>
        <v>47.666666666666664</v>
      </c>
      <c r="I203" s="41" t="str">
        <f>IF(H203&gt;=80,"3",IF(H203&gt;=70,"2",IF(H203&gt;=60,"1",IF(H203&lt;=59,"-"))))</f>
        <v>-</v>
      </c>
      <c r="J203" s="41">
        <f>(H203*0.3)+($L$198*0.7)</f>
        <v>84.3</v>
      </c>
      <c r="K203" s="41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29" t="s">
        <v>32</v>
      </c>
      <c r="G204" s="130"/>
      <c r="H204" s="34">
        <f>AVERAGE(G198,H198)</f>
        <v>38</v>
      </c>
      <c r="I204" s="41" t="str">
        <f>IF(H204&gt;=80,"3",IF(H204&gt;=70,"2",IF(H204&gt;=60,"1",IF(H204&lt;=59,"-"))))</f>
        <v>-</v>
      </c>
      <c r="J204" s="41">
        <f t="shared" ref="J204:J207" si="11">(H204*0.3)+($L$198*0.7)</f>
        <v>81.400000000000006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29" t="s">
        <v>33</v>
      </c>
      <c r="G205" s="130"/>
      <c r="H205" s="18">
        <f>AVERAGE(C198,F198,I198,K198)</f>
        <v>38.25</v>
      </c>
      <c r="I205" s="41" t="str">
        <f t="shared" ref="I205:I207" si="12">IF(H205&gt;=80,"3",IF(H205&gt;=70,"2",IF(H205&gt;=60,"1",IF(H205&lt;=59,"-"))))</f>
        <v>-</v>
      </c>
      <c r="J205" s="41">
        <f t="shared" si="11"/>
        <v>81.474999999999994</v>
      </c>
      <c r="K205" s="41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29" t="s">
        <v>34</v>
      </c>
      <c r="G206" s="130"/>
      <c r="H206" s="18">
        <f>AVERAGE(J198)</f>
        <v>43</v>
      </c>
      <c r="I206" s="41" t="str">
        <f t="shared" si="12"/>
        <v>-</v>
      </c>
      <c r="J206" s="41">
        <f t="shared" si="11"/>
        <v>82.9</v>
      </c>
      <c r="K206" s="41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0"/>
      <c r="F207" s="129" t="s">
        <v>55</v>
      </c>
      <c r="G207" s="130"/>
      <c r="H207" s="18">
        <f>AVERAGE(D198)</f>
        <v>59</v>
      </c>
      <c r="I207" s="44" t="str">
        <f t="shared" si="12"/>
        <v>-</v>
      </c>
      <c r="J207" s="44">
        <f t="shared" si="11"/>
        <v>87.7</v>
      </c>
      <c r="K207" s="44" t="str">
        <f>IF(J207&gt;=80,"3",IF(J207&gt;=70,"2",IF(J207&gt;=60,"1",IF(J207&lt;59,"-"))))</f>
        <v>3</v>
      </c>
      <c r="M207" s="10"/>
    </row>
  </sheetData>
  <mergeCells count="29">
    <mergeCell ref="A6:B6"/>
    <mergeCell ref="I6:K6"/>
    <mergeCell ref="A7:D7"/>
    <mergeCell ref="D8:I8"/>
    <mergeCell ref="D9:I9"/>
    <mergeCell ref="A1:M1"/>
    <mergeCell ref="A2:M2"/>
    <mergeCell ref="A3:M3"/>
    <mergeCell ref="A4:M4"/>
    <mergeCell ref="A5:M5"/>
    <mergeCell ref="A198:B198"/>
    <mergeCell ref="A199:B199"/>
    <mergeCell ref="F201:G201"/>
    <mergeCell ref="C10:K10"/>
    <mergeCell ref="H201:I201"/>
    <mergeCell ref="A11:B11"/>
    <mergeCell ref="A12:B12"/>
    <mergeCell ref="A13:B13"/>
    <mergeCell ref="A14:B14"/>
    <mergeCell ref="A196:B196"/>
    <mergeCell ref="A197:B197"/>
    <mergeCell ref="C11:G11"/>
    <mergeCell ref="H11:J11"/>
    <mergeCell ref="F207:G207"/>
    <mergeCell ref="F202:G202"/>
    <mergeCell ref="F203:G203"/>
    <mergeCell ref="F204:G204"/>
    <mergeCell ref="F205:G205"/>
    <mergeCell ref="F206:G20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8" t="str">
        <f>'21MBA214'!A5:M5</f>
        <v xml:space="preserve">Business Research Methods  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'21MBA214'!H203</f>
        <v>47.666666666666664</v>
      </c>
      <c r="E5" s="24" t="str">
        <f>'21MBA214'!I203</f>
        <v>-</v>
      </c>
      <c r="F5" s="24">
        <f>'21MBA214'!J203</f>
        <v>84.3</v>
      </c>
      <c r="G5" s="24" t="str">
        <f>'21MBA214'!K203</f>
        <v>3</v>
      </c>
    </row>
    <row r="6" spans="1:13" x14ac:dyDescent="0.25">
      <c r="C6" s="59" t="s">
        <v>1</v>
      </c>
      <c r="D6" s="24">
        <f>'21MBA214'!H204</f>
        <v>38</v>
      </c>
      <c r="E6" s="24" t="str">
        <f>'21MBA214'!I204</f>
        <v>-</v>
      </c>
      <c r="F6" s="24">
        <f>'21MBA214'!J204</f>
        <v>81.400000000000006</v>
      </c>
      <c r="G6" s="24" t="str">
        <f>'21MBA214'!K204</f>
        <v>3</v>
      </c>
    </row>
    <row r="7" spans="1:13" x14ac:dyDescent="0.25">
      <c r="C7" s="59" t="s">
        <v>2</v>
      </c>
      <c r="D7" s="24">
        <f>'21MBA214'!H205</f>
        <v>38.25</v>
      </c>
      <c r="E7" s="24" t="str">
        <f>'21MBA214'!I205</f>
        <v>-</v>
      </c>
      <c r="F7" s="24">
        <f>'21MBA214'!J205</f>
        <v>81.474999999999994</v>
      </c>
      <c r="G7" s="24" t="str">
        <f>'21MBA214'!K205</f>
        <v>3</v>
      </c>
    </row>
    <row r="8" spans="1:13" x14ac:dyDescent="0.25">
      <c r="C8" s="59" t="s">
        <v>3</v>
      </c>
      <c r="D8" s="24">
        <f>'21MBA214'!H206</f>
        <v>43</v>
      </c>
      <c r="E8" s="24" t="str">
        <f>'21MBA214'!I206</f>
        <v>-</v>
      </c>
      <c r="F8" s="24">
        <f>'21MBA214'!J206</f>
        <v>82.9</v>
      </c>
      <c r="G8" s="24" t="str">
        <f>'21MBA214'!K206</f>
        <v>3</v>
      </c>
    </row>
    <row r="9" spans="1:13" x14ac:dyDescent="0.25">
      <c r="C9" s="59" t="s">
        <v>54</v>
      </c>
      <c r="D9" s="24">
        <f>'21MBA214'!H207</f>
        <v>59</v>
      </c>
      <c r="E9" s="24" t="str">
        <f>'21MBA214'!I207</f>
        <v>-</v>
      </c>
      <c r="F9" s="24">
        <f>'21MBA214'!J207</f>
        <v>87.7</v>
      </c>
      <c r="G9" s="24" t="str">
        <f>'21MBA214'!K207</f>
        <v>3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09">
        <v>3</v>
      </c>
      <c r="D13" s="110">
        <v>3</v>
      </c>
      <c r="E13" s="110">
        <v>3</v>
      </c>
      <c r="F13" s="110">
        <v>3</v>
      </c>
      <c r="G13" s="110">
        <v>3</v>
      </c>
      <c r="H13" s="110">
        <v>1</v>
      </c>
      <c r="I13" s="110">
        <v>3</v>
      </c>
      <c r="J13" s="110">
        <v>3</v>
      </c>
      <c r="K13" s="110">
        <v>2</v>
      </c>
      <c r="L13" s="110">
        <v>3</v>
      </c>
      <c r="M13" s="110">
        <v>3</v>
      </c>
    </row>
    <row r="14" spans="1:13" ht="15.75" thickBot="1" x14ac:dyDescent="0.3">
      <c r="B14" s="61" t="s">
        <v>9</v>
      </c>
      <c r="C14" s="111">
        <v>3</v>
      </c>
      <c r="D14" s="112">
        <v>3</v>
      </c>
      <c r="E14" s="112">
        <v>2</v>
      </c>
      <c r="F14" s="112">
        <v>2</v>
      </c>
      <c r="G14" s="112">
        <v>3</v>
      </c>
      <c r="H14" s="112">
        <v>1</v>
      </c>
      <c r="I14" s="112">
        <v>3</v>
      </c>
      <c r="J14" s="112">
        <v>3</v>
      </c>
      <c r="K14" s="112">
        <v>1</v>
      </c>
      <c r="L14" s="112">
        <v>2</v>
      </c>
      <c r="M14" s="112">
        <v>2</v>
      </c>
    </row>
    <row r="15" spans="1:13" ht="15.75" thickBot="1" x14ac:dyDescent="0.3">
      <c r="B15" s="61" t="s">
        <v>10</v>
      </c>
      <c r="C15" s="111">
        <v>3</v>
      </c>
      <c r="D15" s="112">
        <v>3</v>
      </c>
      <c r="E15" s="112">
        <v>2</v>
      </c>
      <c r="F15" s="112">
        <v>3</v>
      </c>
      <c r="G15" s="112">
        <v>3</v>
      </c>
      <c r="H15" s="112">
        <v>1</v>
      </c>
      <c r="I15" s="112">
        <v>3</v>
      </c>
      <c r="J15" s="112">
        <v>3</v>
      </c>
      <c r="K15" s="112">
        <v>2</v>
      </c>
      <c r="L15" s="112">
        <v>3</v>
      </c>
      <c r="M15" s="112">
        <v>3</v>
      </c>
    </row>
    <row r="16" spans="1:13" ht="15.75" thickBot="1" x14ac:dyDescent="0.3">
      <c r="B16" s="61" t="s">
        <v>11</v>
      </c>
      <c r="C16" s="111">
        <v>3</v>
      </c>
      <c r="D16" s="112">
        <v>3</v>
      </c>
      <c r="E16" s="112">
        <v>1</v>
      </c>
      <c r="F16" s="112">
        <v>3</v>
      </c>
      <c r="G16" s="112">
        <v>3</v>
      </c>
      <c r="H16" s="112">
        <v>1</v>
      </c>
      <c r="I16" s="112">
        <v>3</v>
      </c>
      <c r="J16" s="112">
        <v>3</v>
      </c>
      <c r="K16" s="112">
        <v>2</v>
      </c>
      <c r="L16" s="112">
        <v>3</v>
      </c>
      <c r="M16" s="112">
        <v>3</v>
      </c>
    </row>
    <row r="17" spans="1:13" ht="15.75" thickBot="1" x14ac:dyDescent="0.3">
      <c r="B17" s="61" t="s">
        <v>53</v>
      </c>
      <c r="C17" s="111">
        <v>3</v>
      </c>
      <c r="D17" s="112">
        <v>3</v>
      </c>
      <c r="E17" s="112">
        <v>2</v>
      </c>
      <c r="F17" s="112">
        <v>3</v>
      </c>
      <c r="G17" s="112">
        <v>3</v>
      </c>
      <c r="H17" s="112">
        <v>3</v>
      </c>
      <c r="I17" s="112">
        <v>2</v>
      </c>
      <c r="J17" s="112">
        <v>2</v>
      </c>
      <c r="K17" s="112">
        <v>1</v>
      </c>
      <c r="L17" s="112">
        <v>3</v>
      </c>
      <c r="M17" s="112">
        <v>3</v>
      </c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53" t="s">
        <v>29</v>
      </c>
      <c r="B21" s="153"/>
      <c r="C21" s="150" t="s">
        <v>6</v>
      </c>
      <c r="D21" s="150" t="s">
        <v>7</v>
      </c>
      <c r="E21" s="150" t="s">
        <v>5</v>
      </c>
      <c r="F21" s="150" t="s">
        <v>12</v>
      </c>
      <c r="G21" s="150" t="s">
        <v>13</v>
      </c>
      <c r="H21" s="150" t="s">
        <v>44</v>
      </c>
      <c r="I21" s="150" t="s">
        <v>45</v>
      </c>
      <c r="J21" s="150" t="s">
        <v>46</v>
      </c>
      <c r="K21" s="150" t="s">
        <v>47</v>
      </c>
      <c r="L21" s="150" t="s">
        <v>58</v>
      </c>
      <c r="M21" s="150" t="s">
        <v>59</v>
      </c>
    </row>
    <row r="22" spans="1:13" x14ac:dyDescent="0.25">
      <c r="A22" s="152" t="s">
        <v>28</v>
      </c>
      <c r="B22" s="152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x14ac:dyDescent="0.25">
      <c r="A23" s="61" t="s">
        <v>8</v>
      </c>
      <c r="B23" s="20">
        <f>F5</f>
        <v>84.3</v>
      </c>
      <c r="C23" s="66">
        <f t="shared" ref="C23:M23" si="0">C13*$B$23/3</f>
        <v>84.3</v>
      </c>
      <c r="D23" s="66">
        <f t="shared" si="0"/>
        <v>84.3</v>
      </c>
      <c r="E23" s="66">
        <f t="shared" si="0"/>
        <v>84.3</v>
      </c>
      <c r="F23" s="66">
        <f t="shared" si="0"/>
        <v>84.3</v>
      </c>
      <c r="G23" s="66">
        <f t="shared" si="0"/>
        <v>84.3</v>
      </c>
      <c r="H23" s="66">
        <f t="shared" si="0"/>
        <v>28.099999999999998</v>
      </c>
      <c r="I23" s="66">
        <f t="shared" si="0"/>
        <v>84.3</v>
      </c>
      <c r="J23" s="66">
        <f t="shared" si="0"/>
        <v>84.3</v>
      </c>
      <c r="K23" s="66">
        <f t="shared" si="0"/>
        <v>56.199999999999996</v>
      </c>
      <c r="L23" s="66">
        <f t="shared" si="0"/>
        <v>84.3</v>
      </c>
      <c r="M23" s="66">
        <f t="shared" si="0"/>
        <v>84.3</v>
      </c>
    </row>
    <row r="24" spans="1:13" x14ac:dyDescent="0.25">
      <c r="A24" s="61" t="s">
        <v>9</v>
      </c>
      <c r="B24" s="20">
        <f>F6</f>
        <v>81.400000000000006</v>
      </c>
      <c r="C24" s="66">
        <f t="shared" ref="C24:M24" si="1">C14*$B$24/3</f>
        <v>81.400000000000006</v>
      </c>
      <c r="D24" s="66">
        <f t="shared" si="1"/>
        <v>81.400000000000006</v>
      </c>
      <c r="E24" s="66">
        <f t="shared" si="1"/>
        <v>54.266666666666673</v>
      </c>
      <c r="F24" s="66">
        <f t="shared" si="1"/>
        <v>54.266666666666673</v>
      </c>
      <c r="G24" s="66">
        <f t="shared" si="1"/>
        <v>81.400000000000006</v>
      </c>
      <c r="H24" s="66">
        <f t="shared" si="1"/>
        <v>27.133333333333336</v>
      </c>
      <c r="I24" s="66">
        <f t="shared" si="1"/>
        <v>81.400000000000006</v>
      </c>
      <c r="J24" s="66">
        <f t="shared" si="1"/>
        <v>81.400000000000006</v>
      </c>
      <c r="K24" s="66">
        <f t="shared" si="1"/>
        <v>27.133333333333336</v>
      </c>
      <c r="L24" s="66">
        <f t="shared" si="1"/>
        <v>54.266666666666673</v>
      </c>
      <c r="M24" s="66">
        <f t="shared" si="1"/>
        <v>54.266666666666673</v>
      </c>
    </row>
    <row r="25" spans="1:13" x14ac:dyDescent="0.25">
      <c r="A25" s="61" t="s">
        <v>10</v>
      </c>
      <c r="B25" s="20">
        <f>F7</f>
        <v>81.474999999999994</v>
      </c>
      <c r="C25" s="66">
        <f t="shared" ref="C25:M26" si="2">C15*$B$25/3</f>
        <v>81.474999999999994</v>
      </c>
      <c r="D25" s="66">
        <f t="shared" si="2"/>
        <v>81.474999999999994</v>
      </c>
      <c r="E25" s="66">
        <f t="shared" si="2"/>
        <v>54.316666666666663</v>
      </c>
      <c r="F25" s="66">
        <f t="shared" si="2"/>
        <v>81.474999999999994</v>
      </c>
      <c r="G25" s="66">
        <f t="shared" si="2"/>
        <v>81.474999999999994</v>
      </c>
      <c r="H25" s="66">
        <f t="shared" si="2"/>
        <v>27.158333333333331</v>
      </c>
      <c r="I25" s="66">
        <f t="shared" si="2"/>
        <v>81.474999999999994</v>
      </c>
      <c r="J25" s="66">
        <f t="shared" si="2"/>
        <v>81.474999999999994</v>
      </c>
      <c r="K25" s="66">
        <f t="shared" si="2"/>
        <v>54.316666666666663</v>
      </c>
      <c r="L25" s="66">
        <f t="shared" si="2"/>
        <v>81.474999999999994</v>
      </c>
      <c r="M25" s="66">
        <f t="shared" si="2"/>
        <v>81.474999999999994</v>
      </c>
    </row>
    <row r="26" spans="1:13" x14ac:dyDescent="0.25">
      <c r="A26" s="61" t="s">
        <v>11</v>
      </c>
      <c r="B26" s="20">
        <f>F8</f>
        <v>82.9</v>
      </c>
      <c r="C26" s="66">
        <f t="shared" si="2"/>
        <v>81.474999999999994</v>
      </c>
      <c r="D26" s="66">
        <f t="shared" ref="D26:M26" si="3">D17*$B$26/3</f>
        <v>82.9</v>
      </c>
      <c r="E26" s="66">
        <f t="shared" si="3"/>
        <v>55.266666666666673</v>
      </c>
      <c r="F26" s="66">
        <f t="shared" si="3"/>
        <v>82.9</v>
      </c>
      <c r="G26" s="66">
        <f t="shared" si="3"/>
        <v>82.9</v>
      </c>
      <c r="H26" s="66">
        <f t="shared" si="3"/>
        <v>82.9</v>
      </c>
      <c r="I26" s="66">
        <f t="shared" si="3"/>
        <v>55.266666666666673</v>
      </c>
      <c r="J26" s="66">
        <f t="shared" si="3"/>
        <v>55.266666666666673</v>
      </c>
      <c r="K26" s="66">
        <f t="shared" si="3"/>
        <v>27.633333333333336</v>
      </c>
      <c r="L26" s="66">
        <f t="shared" si="3"/>
        <v>82.9</v>
      </c>
      <c r="M26" s="66">
        <f t="shared" si="3"/>
        <v>82.9</v>
      </c>
    </row>
    <row r="27" spans="1:13" x14ac:dyDescent="0.25">
      <c r="A27" s="69" t="s">
        <v>53</v>
      </c>
      <c r="B27" s="20">
        <f>F9</f>
        <v>87.7</v>
      </c>
      <c r="C27" s="66">
        <f>C17*$B$27/3</f>
        <v>87.7</v>
      </c>
      <c r="D27" s="66">
        <f t="shared" ref="D27:M27" si="4">D17*$B$27/3</f>
        <v>87.7</v>
      </c>
      <c r="E27" s="66">
        <f t="shared" si="4"/>
        <v>58.466666666666669</v>
      </c>
      <c r="F27" s="66">
        <f t="shared" si="4"/>
        <v>87.7</v>
      </c>
      <c r="G27" s="66">
        <f t="shared" si="4"/>
        <v>87.7</v>
      </c>
      <c r="H27" s="66">
        <f t="shared" si="4"/>
        <v>87.7</v>
      </c>
      <c r="I27" s="66">
        <f t="shared" si="4"/>
        <v>58.466666666666669</v>
      </c>
      <c r="J27" s="66">
        <f t="shared" si="4"/>
        <v>58.466666666666669</v>
      </c>
      <c r="K27" s="66">
        <f t="shared" si="4"/>
        <v>29.233333333333334</v>
      </c>
      <c r="L27" s="66">
        <f t="shared" si="4"/>
        <v>87.7</v>
      </c>
      <c r="M27" s="66">
        <f t="shared" si="4"/>
        <v>87.7</v>
      </c>
    </row>
    <row r="28" spans="1:13" x14ac:dyDescent="0.25">
      <c r="A28" s="61" t="s">
        <v>30</v>
      </c>
      <c r="B28" s="21"/>
      <c r="C28" s="68">
        <f>AVERAGE(C23:C27)</f>
        <v>83.27</v>
      </c>
      <c r="D28" s="68">
        <f t="shared" ref="D28:M28" si="5">AVERAGE(D23:D27)</f>
        <v>83.554999999999993</v>
      </c>
      <c r="E28" s="68">
        <f t="shared" si="5"/>
        <v>61.323333333333338</v>
      </c>
      <c r="F28" s="68">
        <f t="shared" si="5"/>
        <v>78.12833333333333</v>
      </c>
      <c r="G28" s="68">
        <f t="shared" si="5"/>
        <v>83.554999999999993</v>
      </c>
      <c r="H28" s="68">
        <f t="shared" si="5"/>
        <v>50.598333333333336</v>
      </c>
      <c r="I28" s="68">
        <f t="shared" si="5"/>
        <v>72.181666666666658</v>
      </c>
      <c r="J28" s="68">
        <f t="shared" si="5"/>
        <v>72.181666666666658</v>
      </c>
      <c r="K28" s="68">
        <f t="shared" si="5"/>
        <v>38.903333333333329</v>
      </c>
      <c r="L28" s="68">
        <f t="shared" si="5"/>
        <v>78.12833333333333</v>
      </c>
      <c r="M28" s="68">
        <f t="shared" si="5"/>
        <v>78.12833333333333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M21:M22"/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  <mergeCell ref="L21:L2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zoomScale="80" zoomScaleNormal="80" workbookViewId="0">
      <selection activeCell="L7" sqref="L7"/>
    </sheetView>
  </sheetViews>
  <sheetFormatPr defaultRowHeight="15" x14ac:dyDescent="0.25"/>
  <cols>
    <col min="1" max="1" width="25.42578125" style="1" customWidth="1"/>
    <col min="2" max="2" width="42.7109375" style="1" customWidth="1"/>
    <col min="3" max="3" width="14.7109375" style="2" customWidth="1"/>
    <col min="4" max="7" width="6" style="2" customWidth="1"/>
    <col min="8" max="8" width="9.5703125" style="2" customWidth="1"/>
    <col min="9" max="11" width="6" style="2" customWidth="1"/>
    <col min="12" max="12" width="15.7109375" style="36" bestFit="1" customWidth="1"/>
    <col min="13" max="13" width="19.5703125" style="2" customWidth="1"/>
    <col min="14" max="16384" width="9.140625" style="36"/>
  </cols>
  <sheetData>
    <row r="1" spans="1:13" ht="27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8.75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.75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.75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2.5" x14ac:dyDescent="0.3">
      <c r="A5" s="149" t="s">
        <v>448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.75" x14ac:dyDescent="0.3">
      <c r="A6" s="145" t="s">
        <v>51</v>
      </c>
      <c r="B6" s="145"/>
      <c r="C6" s="118"/>
      <c r="D6" s="118"/>
      <c r="E6" s="118"/>
      <c r="F6" s="118"/>
      <c r="G6" s="118"/>
      <c r="H6" s="118"/>
      <c r="I6" s="145" t="s">
        <v>431</v>
      </c>
      <c r="J6" s="145"/>
      <c r="K6" s="145"/>
      <c r="L6" s="118" t="s">
        <v>463</v>
      </c>
      <c r="M6" s="118"/>
    </row>
    <row r="7" spans="1:13" ht="18.75" x14ac:dyDescent="0.3">
      <c r="A7" s="145" t="s">
        <v>449</v>
      </c>
      <c r="B7" s="145"/>
      <c r="C7" s="145"/>
      <c r="D7" s="145"/>
      <c r="E7" s="118"/>
      <c r="F7" s="118"/>
      <c r="G7" s="118"/>
      <c r="H7" s="118"/>
      <c r="I7" s="118"/>
      <c r="J7" s="118" t="s">
        <v>432</v>
      </c>
      <c r="K7" s="118"/>
      <c r="L7" s="118" t="s">
        <v>433</v>
      </c>
      <c r="M7" s="118"/>
    </row>
    <row r="8" spans="1:13" ht="18.75" x14ac:dyDescent="0.3">
      <c r="A8" s="118"/>
      <c r="B8" s="118"/>
      <c r="C8" s="118"/>
      <c r="D8" s="145" t="s">
        <v>434</v>
      </c>
      <c r="E8" s="145"/>
      <c r="F8" s="145"/>
      <c r="G8" s="145"/>
      <c r="H8" s="145"/>
      <c r="I8" s="145"/>
      <c r="J8" s="118"/>
      <c r="K8" s="118"/>
      <c r="L8" s="118"/>
      <c r="M8" s="118"/>
    </row>
    <row r="9" spans="1:13" ht="18.75" x14ac:dyDescent="0.3">
      <c r="A9" s="118"/>
      <c r="B9" s="118"/>
      <c r="C9" s="118"/>
      <c r="D9" s="145" t="s">
        <v>435</v>
      </c>
      <c r="E9" s="145"/>
      <c r="F9" s="145"/>
      <c r="G9" s="145"/>
      <c r="H9" s="145"/>
      <c r="I9" s="145"/>
      <c r="J9" s="118"/>
      <c r="K9" s="118"/>
      <c r="L9" s="118"/>
      <c r="M9" s="118"/>
    </row>
    <row r="10" spans="1:13" ht="18.75" x14ac:dyDescent="0.3">
      <c r="A10" s="101"/>
      <c r="B10" s="54"/>
      <c r="C10" s="127"/>
      <c r="D10" s="127"/>
      <c r="E10" s="127"/>
      <c r="F10" s="127"/>
      <c r="G10" s="127"/>
      <c r="H10" s="118"/>
      <c r="I10" s="118"/>
      <c r="J10" s="118"/>
      <c r="K10" s="118"/>
      <c r="L10" s="118"/>
      <c r="M10" s="118"/>
    </row>
    <row r="11" spans="1:13" ht="18.75" x14ac:dyDescent="0.3">
      <c r="A11" s="150"/>
      <c r="B11" s="150"/>
      <c r="C11" s="156" t="s">
        <v>36</v>
      </c>
      <c r="D11" s="156"/>
      <c r="E11" s="156"/>
      <c r="F11" s="156"/>
      <c r="G11" s="156"/>
      <c r="H11" s="156"/>
      <c r="I11" s="156"/>
      <c r="J11" s="156" t="s">
        <v>37</v>
      </c>
      <c r="K11" s="156"/>
      <c r="L11" s="62"/>
      <c r="M11" s="52"/>
    </row>
    <row r="12" spans="1:13" s="13" customFormat="1" ht="15.75" x14ac:dyDescent="0.25">
      <c r="A12" s="135" t="s">
        <v>20</v>
      </c>
      <c r="B12" s="136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7" t="s">
        <v>39</v>
      </c>
      <c r="M12" s="47" t="s">
        <v>453</v>
      </c>
    </row>
    <row r="13" spans="1:13" s="13" customFormat="1" ht="15.75" x14ac:dyDescent="0.25">
      <c r="A13" s="137" t="s">
        <v>21</v>
      </c>
      <c r="B13" s="138"/>
      <c r="C13" s="18" t="s">
        <v>0</v>
      </c>
      <c r="D13" s="18" t="s">
        <v>1</v>
      </c>
      <c r="E13" s="18" t="s">
        <v>54</v>
      </c>
      <c r="F13" s="18" t="s">
        <v>3</v>
      </c>
      <c r="G13" s="18" t="s">
        <v>3</v>
      </c>
      <c r="H13" s="18" t="s">
        <v>0</v>
      </c>
      <c r="I13" s="18" t="s">
        <v>1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5" t="s">
        <v>22</v>
      </c>
      <c r="B14" s="136"/>
      <c r="C14" s="43">
        <v>5</v>
      </c>
      <c r="D14" s="43">
        <v>5</v>
      </c>
      <c r="E14" s="43">
        <v>5</v>
      </c>
      <c r="F14" s="43">
        <v>5</v>
      </c>
      <c r="G14" s="43">
        <v>5</v>
      </c>
      <c r="H14" s="43">
        <v>5</v>
      </c>
      <c r="I14" s="43">
        <v>5</v>
      </c>
      <c r="J14" s="43">
        <v>10</v>
      </c>
      <c r="K14" s="43">
        <v>10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'21MBA111'!A16</f>
        <v>P18FW21M0001</v>
      </c>
      <c r="B16" s="100" t="str">
        <f>'21MBA111'!B16</f>
        <v>VIPUL VILAS NAIK</v>
      </c>
      <c r="C16" s="19">
        <v>3</v>
      </c>
      <c r="D16" s="19">
        <v>3</v>
      </c>
      <c r="E16" s="19"/>
      <c r="F16" s="19">
        <v>4</v>
      </c>
      <c r="G16" s="19"/>
      <c r="H16" s="19"/>
      <c r="I16" s="19">
        <v>8</v>
      </c>
      <c r="J16" s="19">
        <v>7</v>
      </c>
      <c r="K16" s="19">
        <v>12</v>
      </c>
      <c r="L16" s="117">
        <v>40</v>
      </c>
      <c r="M16" s="22">
        <f t="shared" ref="M16:M47" si="1">SUM(C16:K16)</f>
        <v>37</v>
      </c>
    </row>
    <row r="17" spans="1:13" s="13" customFormat="1" ht="15.75" x14ac:dyDescent="0.25">
      <c r="A17" s="100" t="str">
        <f>'21MBA111'!A17</f>
        <v>P18FW21M0002</v>
      </c>
      <c r="B17" s="100" t="str">
        <f>'21MBA111'!B17</f>
        <v>M PRANEETH KUMAR REDDY</v>
      </c>
      <c r="C17" s="19">
        <v>3</v>
      </c>
      <c r="D17" s="19">
        <v>3</v>
      </c>
      <c r="E17" s="19"/>
      <c r="F17" s="19">
        <v>3</v>
      </c>
      <c r="G17" s="19"/>
      <c r="H17" s="19">
        <v>8</v>
      </c>
      <c r="I17" s="19">
        <v>4</v>
      </c>
      <c r="J17" s="19"/>
      <c r="K17" s="19">
        <v>11</v>
      </c>
      <c r="L17" s="117">
        <v>39</v>
      </c>
      <c r="M17" s="22">
        <f t="shared" si="1"/>
        <v>32</v>
      </c>
    </row>
    <row r="18" spans="1:13" s="13" customFormat="1" ht="15.75" x14ac:dyDescent="0.25">
      <c r="A18" s="100" t="str">
        <f>'21MBA111'!A18</f>
        <v>P18FW21M0003</v>
      </c>
      <c r="B18" s="100" t="str">
        <f>'21MBA111'!B18</f>
        <v>NIKHIL S ANJANALLI</v>
      </c>
      <c r="C18" s="19">
        <v>5</v>
      </c>
      <c r="D18" s="19">
        <v>5</v>
      </c>
      <c r="E18" s="19"/>
      <c r="F18" s="19">
        <v>2</v>
      </c>
      <c r="G18" s="19"/>
      <c r="H18" s="19">
        <v>7</v>
      </c>
      <c r="I18" s="19"/>
      <c r="J18" s="19">
        <v>8</v>
      </c>
      <c r="K18" s="19">
        <v>9</v>
      </c>
      <c r="L18" s="117">
        <v>40</v>
      </c>
      <c r="M18" s="22">
        <f t="shared" si="1"/>
        <v>36</v>
      </c>
    </row>
    <row r="19" spans="1:13" s="13" customFormat="1" ht="15.75" x14ac:dyDescent="0.25">
      <c r="A19" s="100" t="str">
        <f>'21MBA111'!A19</f>
        <v>P18FW21M0004</v>
      </c>
      <c r="B19" s="100" t="str">
        <f>'21MBA111'!B19</f>
        <v>KARTHIK P SHETTY</v>
      </c>
      <c r="C19" s="19">
        <v>5</v>
      </c>
      <c r="D19" s="19">
        <v>4</v>
      </c>
      <c r="E19" s="19"/>
      <c r="F19" s="19">
        <v>3</v>
      </c>
      <c r="G19" s="19"/>
      <c r="H19" s="19"/>
      <c r="I19" s="19">
        <v>4</v>
      </c>
      <c r="J19" s="19">
        <v>3</v>
      </c>
      <c r="K19" s="19">
        <v>6</v>
      </c>
      <c r="L19" s="117">
        <v>36</v>
      </c>
      <c r="M19" s="22">
        <f t="shared" si="1"/>
        <v>25</v>
      </c>
    </row>
    <row r="20" spans="1:13" s="13" customFormat="1" ht="15.75" x14ac:dyDescent="0.25">
      <c r="A20" s="100" t="str">
        <f>'21MBA111'!A20</f>
        <v>P18FW21M0005</v>
      </c>
      <c r="B20" s="100" t="str">
        <f>'21MBA111'!B20</f>
        <v>AMITH C</v>
      </c>
      <c r="C20" s="19"/>
      <c r="D20" s="19">
        <v>4</v>
      </c>
      <c r="E20" s="19"/>
      <c r="F20" s="19">
        <v>4</v>
      </c>
      <c r="G20" s="19">
        <v>4</v>
      </c>
      <c r="H20" s="19">
        <v>9</v>
      </c>
      <c r="I20" s="19">
        <v>9</v>
      </c>
      <c r="J20" s="19"/>
      <c r="K20" s="19">
        <v>10</v>
      </c>
      <c r="L20" s="117">
        <v>43</v>
      </c>
      <c r="M20" s="22">
        <f t="shared" si="1"/>
        <v>40</v>
      </c>
    </row>
    <row r="21" spans="1:13" s="13" customFormat="1" ht="15.75" x14ac:dyDescent="0.25">
      <c r="A21" s="100" t="str">
        <f>'21MBA111'!A21</f>
        <v>P18FW21M0006</v>
      </c>
      <c r="B21" s="100" t="str">
        <f>'21MBA111'!B21</f>
        <v>AISHWARYA G</v>
      </c>
      <c r="C21" s="19">
        <v>3</v>
      </c>
      <c r="D21" s="19">
        <v>4</v>
      </c>
      <c r="E21" s="19"/>
      <c r="F21" s="19"/>
      <c r="G21" s="19">
        <v>3</v>
      </c>
      <c r="H21" s="19">
        <v>8</v>
      </c>
      <c r="I21" s="19">
        <v>6</v>
      </c>
      <c r="J21" s="19"/>
      <c r="K21" s="19">
        <v>10</v>
      </c>
      <c r="L21" s="117">
        <v>37</v>
      </c>
      <c r="M21" s="22">
        <f t="shared" si="1"/>
        <v>34</v>
      </c>
    </row>
    <row r="22" spans="1:13" s="13" customFormat="1" ht="15.75" x14ac:dyDescent="0.25">
      <c r="A22" s="100" t="str">
        <f>'21MBA111'!A22</f>
        <v>P18FW21M0007</v>
      </c>
      <c r="B22" s="100" t="str">
        <f>'21MBA111'!B22</f>
        <v>AKANKSH P</v>
      </c>
      <c r="C22" s="19">
        <v>4</v>
      </c>
      <c r="D22" s="19">
        <v>5</v>
      </c>
      <c r="E22" s="19"/>
      <c r="F22" s="19">
        <v>5</v>
      </c>
      <c r="G22" s="19"/>
      <c r="H22" s="19">
        <v>7</v>
      </c>
      <c r="I22" s="19">
        <v>4</v>
      </c>
      <c r="J22" s="19"/>
      <c r="K22" s="19">
        <v>4</v>
      </c>
      <c r="L22" s="117">
        <v>36</v>
      </c>
      <c r="M22" s="22">
        <f t="shared" si="1"/>
        <v>29</v>
      </c>
    </row>
    <row r="23" spans="1:13" s="13" customFormat="1" ht="15.75" x14ac:dyDescent="0.25">
      <c r="A23" s="100" t="str">
        <f>'21MBA111'!A23</f>
        <v>P18FW21M0008</v>
      </c>
      <c r="B23" s="100" t="str">
        <f>'21MBA111'!B23</f>
        <v>SACHITH B K</v>
      </c>
      <c r="C23" s="19"/>
      <c r="D23" s="19">
        <v>4</v>
      </c>
      <c r="E23" s="19"/>
      <c r="F23" s="19">
        <v>0</v>
      </c>
      <c r="G23" s="19">
        <v>2</v>
      </c>
      <c r="H23" s="19"/>
      <c r="I23" s="19"/>
      <c r="J23" s="19">
        <v>8</v>
      </c>
      <c r="K23" s="19">
        <v>10</v>
      </c>
      <c r="L23" s="117">
        <v>33</v>
      </c>
      <c r="M23" s="22">
        <f t="shared" si="1"/>
        <v>24</v>
      </c>
    </row>
    <row r="24" spans="1:13" s="13" customFormat="1" ht="15.75" x14ac:dyDescent="0.25">
      <c r="A24" s="100" t="str">
        <f>'21MBA111'!A24</f>
        <v>P18FW21M0009</v>
      </c>
      <c r="B24" s="100" t="str">
        <f>'21MBA111'!B24</f>
        <v>CHAITANYA KAMATAGI B</v>
      </c>
      <c r="C24" s="19">
        <v>3.5</v>
      </c>
      <c r="D24" s="19">
        <v>5</v>
      </c>
      <c r="E24" s="19"/>
      <c r="F24" s="19">
        <v>4</v>
      </c>
      <c r="G24" s="19"/>
      <c r="H24" s="19">
        <v>8.5</v>
      </c>
      <c r="I24" s="19">
        <v>8</v>
      </c>
      <c r="J24" s="19"/>
      <c r="K24" s="19">
        <v>12.5</v>
      </c>
      <c r="L24" s="117">
        <v>43</v>
      </c>
      <c r="M24" s="22">
        <f t="shared" si="1"/>
        <v>41.5</v>
      </c>
    </row>
    <row r="25" spans="1:13" s="13" customFormat="1" ht="15.75" x14ac:dyDescent="0.25">
      <c r="A25" s="100" t="str">
        <f>'21MBA111'!A25</f>
        <v>P18FW21M0010</v>
      </c>
      <c r="B25" s="100" t="str">
        <f>'21MBA111'!B25</f>
        <v>AKASH RACHAPPA KHANAGAVI</v>
      </c>
      <c r="C25" s="19">
        <v>3</v>
      </c>
      <c r="D25" s="19">
        <v>5</v>
      </c>
      <c r="E25" s="19"/>
      <c r="F25" s="19"/>
      <c r="G25" s="19"/>
      <c r="H25" s="19">
        <v>7</v>
      </c>
      <c r="I25" s="19">
        <v>8</v>
      </c>
      <c r="J25" s="19"/>
      <c r="K25" s="19">
        <v>5</v>
      </c>
      <c r="L25" s="117">
        <v>35</v>
      </c>
      <c r="M25" s="22">
        <f t="shared" si="1"/>
        <v>28</v>
      </c>
    </row>
    <row r="26" spans="1:13" s="13" customFormat="1" ht="15.75" x14ac:dyDescent="0.25">
      <c r="A26" s="100" t="str">
        <f>'21MBA111'!A26</f>
        <v>P18FW21M0011</v>
      </c>
      <c r="B26" s="100" t="str">
        <f>'21MBA111'!B26</f>
        <v>SOURAV SADANAND SWAR</v>
      </c>
      <c r="C26" s="19">
        <v>4</v>
      </c>
      <c r="D26" s="19">
        <v>5</v>
      </c>
      <c r="E26" s="19"/>
      <c r="F26" s="19">
        <v>3</v>
      </c>
      <c r="G26" s="19"/>
      <c r="H26" s="19">
        <v>7</v>
      </c>
      <c r="I26" s="19">
        <v>9</v>
      </c>
      <c r="J26" s="19"/>
      <c r="K26" s="19">
        <v>8</v>
      </c>
      <c r="L26" s="117">
        <v>37</v>
      </c>
      <c r="M26" s="22">
        <f t="shared" si="1"/>
        <v>36</v>
      </c>
    </row>
    <row r="27" spans="1:13" s="13" customFormat="1" ht="15.75" x14ac:dyDescent="0.25">
      <c r="A27" s="100" t="str">
        <f>'21MBA111'!A27</f>
        <v>P18FW21M0012</v>
      </c>
      <c r="B27" s="100" t="str">
        <f>'21MBA111'!B27</f>
        <v>NISHANTH KRISHNA</v>
      </c>
      <c r="C27" s="19"/>
      <c r="D27" s="19">
        <v>4</v>
      </c>
      <c r="E27" s="19"/>
      <c r="F27" s="19">
        <v>4</v>
      </c>
      <c r="G27" s="19">
        <v>5</v>
      </c>
      <c r="H27" s="19">
        <v>2</v>
      </c>
      <c r="I27" s="19">
        <v>8</v>
      </c>
      <c r="J27" s="19"/>
      <c r="K27" s="19">
        <v>11</v>
      </c>
      <c r="L27" s="117">
        <v>35</v>
      </c>
      <c r="M27" s="22">
        <f t="shared" si="1"/>
        <v>34</v>
      </c>
    </row>
    <row r="28" spans="1:13" s="13" customFormat="1" ht="15.75" x14ac:dyDescent="0.25">
      <c r="A28" s="100" t="str">
        <f>'21MBA111'!A28</f>
        <v>P18FW21M0013</v>
      </c>
      <c r="B28" s="100" t="str">
        <f>'21MBA111'!B28</f>
        <v>MEHUL V BHASKAR</v>
      </c>
      <c r="C28" s="19">
        <v>4</v>
      </c>
      <c r="D28" s="19">
        <v>4</v>
      </c>
      <c r="E28" s="19">
        <v>3.5</v>
      </c>
      <c r="F28" s="19"/>
      <c r="G28" s="19"/>
      <c r="H28" s="19">
        <v>0</v>
      </c>
      <c r="I28" s="19"/>
      <c r="J28" s="19">
        <v>3</v>
      </c>
      <c r="K28" s="19">
        <v>12</v>
      </c>
      <c r="L28" s="117">
        <v>38</v>
      </c>
      <c r="M28" s="22">
        <f t="shared" si="1"/>
        <v>26.5</v>
      </c>
    </row>
    <row r="29" spans="1:13" s="13" customFormat="1" ht="15.75" x14ac:dyDescent="0.25">
      <c r="A29" s="100" t="str">
        <f>'21MBA111'!A29</f>
        <v>P18FW21M0014</v>
      </c>
      <c r="B29" s="100" t="str">
        <f>'21MBA111'!B29</f>
        <v>SHUBHAM RAJENDRA REVANKAR</v>
      </c>
      <c r="C29" s="19">
        <v>4</v>
      </c>
      <c r="D29" s="19">
        <v>4</v>
      </c>
      <c r="E29" s="19"/>
      <c r="F29" s="19"/>
      <c r="G29" s="19">
        <v>4.5</v>
      </c>
      <c r="H29" s="19"/>
      <c r="I29" s="19">
        <v>8</v>
      </c>
      <c r="J29" s="19">
        <v>9</v>
      </c>
      <c r="K29" s="19">
        <v>10</v>
      </c>
      <c r="L29" s="117">
        <v>38</v>
      </c>
      <c r="M29" s="22">
        <f t="shared" si="1"/>
        <v>39.5</v>
      </c>
    </row>
    <row r="30" spans="1:13" s="13" customFormat="1" ht="15.75" x14ac:dyDescent="0.25">
      <c r="A30" s="100" t="str">
        <f>'21MBA111'!A30</f>
        <v>P18FW21M0015</v>
      </c>
      <c r="B30" s="100" t="str">
        <f>'21MBA111'!B30</f>
        <v>SHETTY TRUPTHI CHANDRAHAS</v>
      </c>
      <c r="C30" s="19">
        <v>3.5</v>
      </c>
      <c r="D30" s="19">
        <v>5</v>
      </c>
      <c r="E30" s="19"/>
      <c r="F30" s="19"/>
      <c r="G30" s="19">
        <v>3.5</v>
      </c>
      <c r="H30" s="19">
        <v>8</v>
      </c>
      <c r="I30" s="19">
        <v>7</v>
      </c>
      <c r="J30" s="19"/>
      <c r="K30" s="19">
        <v>13</v>
      </c>
      <c r="L30" s="117">
        <v>41</v>
      </c>
      <c r="M30" s="22">
        <f t="shared" si="1"/>
        <v>40</v>
      </c>
    </row>
    <row r="31" spans="1:13" s="13" customFormat="1" ht="15.75" x14ac:dyDescent="0.25">
      <c r="A31" s="100" t="str">
        <f>'21MBA111'!A31</f>
        <v>P18FW21M0016</v>
      </c>
      <c r="B31" s="100" t="str">
        <f>'21MBA111'!B31</f>
        <v>SHEEBAL M S</v>
      </c>
      <c r="C31" s="19">
        <v>4.5</v>
      </c>
      <c r="D31" s="19">
        <v>4.5</v>
      </c>
      <c r="E31" s="19"/>
      <c r="F31" s="19">
        <v>4.5</v>
      </c>
      <c r="G31" s="19"/>
      <c r="H31" s="19"/>
      <c r="I31" s="19">
        <v>8.5</v>
      </c>
      <c r="J31" s="19">
        <v>8.5</v>
      </c>
      <c r="K31" s="19">
        <v>10</v>
      </c>
      <c r="L31" s="117">
        <v>41</v>
      </c>
      <c r="M31" s="22">
        <f t="shared" si="1"/>
        <v>40.5</v>
      </c>
    </row>
    <row r="32" spans="1:13" s="13" customFormat="1" ht="15.75" x14ac:dyDescent="0.25">
      <c r="A32" s="100" t="str">
        <f>'21MBA111'!A32</f>
        <v>P18FW21M0017</v>
      </c>
      <c r="B32" s="100" t="str">
        <f>'21MBA111'!B32</f>
        <v>VISHNU KUMAR</v>
      </c>
      <c r="C32" s="19">
        <v>4.5</v>
      </c>
      <c r="D32" s="19">
        <v>4.5</v>
      </c>
      <c r="E32" s="19"/>
      <c r="F32" s="19">
        <v>4.5</v>
      </c>
      <c r="G32" s="19"/>
      <c r="H32" s="19"/>
      <c r="I32" s="19">
        <v>8</v>
      </c>
      <c r="J32" s="19">
        <v>8</v>
      </c>
      <c r="K32" s="19">
        <v>12</v>
      </c>
      <c r="L32" s="117">
        <v>44</v>
      </c>
      <c r="M32" s="22">
        <f t="shared" si="1"/>
        <v>41.5</v>
      </c>
    </row>
    <row r="33" spans="1:13" s="13" customFormat="1" ht="15.75" x14ac:dyDescent="0.25">
      <c r="A33" s="100" t="str">
        <f>'21MBA111'!A33</f>
        <v>P18FW21M0018</v>
      </c>
      <c r="B33" s="100" t="str">
        <f>'21MBA111'!B33</f>
        <v>HARSHITHA SRINIVAS</v>
      </c>
      <c r="C33" s="19">
        <v>4</v>
      </c>
      <c r="D33" s="19">
        <v>4</v>
      </c>
      <c r="E33" s="19"/>
      <c r="F33" s="19">
        <v>5</v>
      </c>
      <c r="G33" s="19"/>
      <c r="H33" s="19">
        <v>9</v>
      </c>
      <c r="I33" s="19">
        <v>9</v>
      </c>
      <c r="J33" s="19"/>
      <c r="K33" s="19">
        <v>9.5</v>
      </c>
      <c r="L33" s="117">
        <v>39</v>
      </c>
      <c r="M33" s="22">
        <f t="shared" si="1"/>
        <v>40.5</v>
      </c>
    </row>
    <row r="34" spans="1:13" s="13" customFormat="1" ht="15.75" x14ac:dyDescent="0.25">
      <c r="A34" s="100" t="str">
        <f>'21MBA111'!A34</f>
        <v>P18FW21M0019</v>
      </c>
      <c r="B34" s="100" t="str">
        <f>'21MBA111'!B34</f>
        <v>SAGI SAMPI</v>
      </c>
      <c r="C34" s="19"/>
      <c r="D34" s="19">
        <v>5</v>
      </c>
      <c r="E34" s="19">
        <v>5</v>
      </c>
      <c r="F34" s="19">
        <v>4.5</v>
      </c>
      <c r="G34" s="19"/>
      <c r="H34" s="19">
        <v>8.5</v>
      </c>
      <c r="I34" s="19"/>
      <c r="J34" s="19">
        <v>9</v>
      </c>
      <c r="K34" s="19">
        <v>12</v>
      </c>
      <c r="L34" s="117">
        <v>45</v>
      </c>
      <c r="M34" s="22">
        <f t="shared" si="1"/>
        <v>44</v>
      </c>
    </row>
    <row r="35" spans="1:13" s="13" customFormat="1" ht="15.75" x14ac:dyDescent="0.25">
      <c r="A35" s="100" t="str">
        <f>'21MBA111'!A35</f>
        <v>P18FW21M0020</v>
      </c>
      <c r="B35" s="100" t="str">
        <f>'21MBA111'!B35</f>
        <v>PAULOMEE BARUAH</v>
      </c>
      <c r="C35" s="19">
        <v>3.5</v>
      </c>
      <c r="D35" s="19">
        <v>5</v>
      </c>
      <c r="E35" s="19">
        <v>5</v>
      </c>
      <c r="F35" s="19"/>
      <c r="G35" s="19"/>
      <c r="H35" s="19">
        <v>8</v>
      </c>
      <c r="I35" s="19">
        <v>8</v>
      </c>
      <c r="J35" s="19"/>
      <c r="K35" s="19">
        <v>11</v>
      </c>
      <c r="L35" s="117">
        <v>44</v>
      </c>
      <c r="M35" s="22">
        <f t="shared" si="1"/>
        <v>40.5</v>
      </c>
    </row>
    <row r="36" spans="1:13" s="13" customFormat="1" ht="15.75" x14ac:dyDescent="0.25">
      <c r="A36" s="100" t="str">
        <f>'21MBA111'!A36</f>
        <v>P18FW21M0021</v>
      </c>
      <c r="B36" s="100" t="str">
        <f>'21MBA111'!B36</f>
        <v>NEETHA KAMATH</v>
      </c>
      <c r="C36" s="19">
        <v>5</v>
      </c>
      <c r="D36" s="19">
        <v>5</v>
      </c>
      <c r="E36" s="19"/>
      <c r="F36" s="19">
        <v>3.5</v>
      </c>
      <c r="G36" s="19"/>
      <c r="H36" s="19">
        <v>8</v>
      </c>
      <c r="I36" s="19">
        <v>7</v>
      </c>
      <c r="J36" s="19"/>
      <c r="K36" s="19">
        <v>7.5</v>
      </c>
      <c r="L36" s="117">
        <v>39</v>
      </c>
      <c r="M36" s="22">
        <f t="shared" si="1"/>
        <v>36</v>
      </c>
    </row>
    <row r="37" spans="1:13" s="13" customFormat="1" ht="15.75" x14ac:dyDescent="0.25">
      <c r="A37" s="100" t="str">
        <f>'21MBA111'!A37</f>
        <v>P18FW21M0022</v>
      </c>
      <c r="B37" s="100" t="str">
        <f>'21MBA111'!B37</f>
        <v>ADITYA UDAY HEGDE</v>
      </c>
      <c r="C37" s="19">
        <v>4.5</v>
      </c>
      <c r="D37" s="19">
        <v>5</v>
      </c>
      <c r="E37" s="19">
        <v>4</v>
      </c>
      <c r="F37" s="19"/>
      <c r="G37" s="19"/>
      <c r="H37" s="19">
        <v>8</v>
      </c>
      <c r="I37" s="19"/>
      <c r="J37" s="19">
        <v>8</v>
      </c>
      <c r="K37" s="19">
        <v>11.5</v>
      </c>
      <c r="L37" s="117">
        <v>41</v>
      </c>
      <c r="M37" s="22">
        <f t="shared" si="1"/>
        <v>41</v>
      </c>
    </row>
    <row r="38" spans="1:13" s="13" customFormat="1" ht="15.75" x14ac:dyDescent="0.25">
      <c r="A38" s="100" t="str">
        <f>'21MBA111'!A38</f>
        <v>P18FW21M0023</v>
      </c>
      <c r="B38" s="100" t="str">
        <f>'21MBA111'!B38</f>
        <v>SHREYAS G A</v>
      </c>
      <c r="C38" s="19"/>
      <c r="D38" s="19">
        <v>5</v>
      </c>
      <c r="E38" s="19">
        <v>1</v>
      </c>
      <c r="F38" s="19">
        <v>4</v>
      </c>
      <c r="G38" s="19"/>
      <c r="H38" s="19">
        <v>8</v>
      </c>
      <c r="I38" s="19"/>
      <c r="J38" s="19">
        <v>6</v>
      </c>
      <c r="K38" s="19">
        <v>8</v>
      </c>
      <c r="L38" s="117">
        <v>36</v>
      </c>
      <c r="M38" s="22">
        <f t="shared" si="1"/>
        <v>32</v>
      </c>
    </row>
    <row r="39" spans="1:13" s="13" customFormat="1" ht="15.75" x14ac:dyDescent="0.25">
      <c r="A39" s="100" t="str">
        <f>'21MBA111'!A39</f>
        <v>P18FW21M0024</v>
      </c>
      <c r="B39" s="100" t="str">
        <f>'21MBA111'!B39</f>
        <v>SRUJANA S</v>
      </c>
      <c r="C39" s="19"/>
      <c r="D39" s="19">
        <v>5</v>
      </c>
      <c r="E39" s="19">
        <v>5</v>
      </c>
      <c r="F39" s="19">
        <v>4.5</v>
      </c>
      <c r="G39" s="19"/>
      <c r="H39" s="19">
        <v>9</v>
      </c>
      <c r="I39" s="19"/>
      <c r="J39" s="19">
        <v>8</v>
      </c>
      <c r="K39" s="19">
        <v>10.5</v>
      </c>
      <c r="L39" s="117">
        <v>44</v>
      </c>
      <c r="M39" s="22">
        <f t="shared" si="1"/>
        <v>42</v>
      </c>
    </row>
    <row r="40" spans="1:13" s="13" customFormat="1" ht="15.75" x14ac:dyDescent="0.25">
      <c r="A40" s="100" t="str">
        <f>'21MBA111'!A40</f>
        <v>P18FW21M0025</v>
      </c>
      <c r="B40" s="100" t="str">
        <f>'21MBA111'!B40</f>
        <v>PRAJWAL S N</v>
      </c>
      <c r="C40" s="19">
        <v>4</v>
      </c>
      <c r="D40" s="19"/>
      <c r="E40" s="19">
        <v>4</v>
      </c>
      <c r="F40" s="19">
        <v>4</v>
      </c>
      <c r="G40" s="19"/>
      <c r="H40" s="19">
        <v>8</v>
      </c>
      <c r="I40" s="19">
        <v>5</v>
      </c>
      <c r="J40" s="19"/>
      <c r="K40" s="19">
        <v>5</v>
      </c>
      <c r="L40" s="117">
        <v>37</v>
      </c>
      <c r="M40" s="22">
        <f t="shared" si="1"/>
        <v>30</v>
      </c>
    </row>
    <row r="41" spans="1:13" s="13" customFormat="1" ht="15.75" x14ac:dyDescent="0.25">
      <c r="A41" s="100" t="str">
        <f>'21MBA111'!A41</f>
        <v>P18FW21M0026</v>
      </c>
      <c r="B41" s="100" t="str">
        <f>'21MBA111'!B41</f>
        <v>SUCHITRA G</v>
      </c>
      <c r="C41" s="19">
        <v>3.5</v>
      </c>
      <c r="D41" s="19"/>
      <c r="E41" s="19">
        <v>3</v>
      </c>
      <c r="F41" s="19">
        <v>4</v>
      </c>
      <c r="G41" s="19"/>
      <c r="H41" s="19">
        <v>8</v>
      </c>
      <c r="I41" s="19">
        <v>8</v>
      </c>
      <c r="J41" s="19"/>
      <c r="K41" s="19">
        <v>10</v>
      </c>
      <c r="L41" s="117">
        <v>37</v>
      </c>
      <c r="M41" s="22">
        <f t="shared" si="1"/>
        <v>36.5</v>
      </c>
    </row>
    <row r="42" spans="1:13" s="13" customFormat="1" ht="15.75" x14ac:dyDescent="0.25">
      <c r="A42" s="100" t="str">
        <f>'21MBA111'!A42</f>
        <v>P18FW21M0027</v>
      </c>
      <c r="B42" s="100" t="str">
        <f>'21MBA111'!B42</f>
        <v>SANKET SURESH SHIRSAT</v>
      </c>
      <c r="C42" s="19">
        <v>3.5</v>
      </c>
      <c r="D42" s="19"/>
      <c r="E42" s="19">
        <v>4</v>
      </c>
      <c r="F42" s="19">
        <v>3</v>
      </c>
      <c r="G42" s="19"/>
      <c r="H42" s="19"/>
      <c r="I42" s="19">
        <v>8</v>
      </c>
      <c r="J42" s="19">
        <v>8</v>
      </c>
      <c r="K42" s="19">
        <v>9</v>
      </c>
      <c r="L42" s="117">
        <v>40</v>
      </c>
      <c r="M42" s="22">
        <f t="shared" si="1"/>
        <v>35.5</v>
      </c>
    </row>
    <row r="43" spans="1:13" s="13" customFormat="1" ht="15.75" x14ac:dyDescent="0.25">
      <c r="A43" s="100" t="str">
        <f>'21MBA111'!A43</f>
        <v>P18FW21M0028</v>
      </c>
      <c r="B43" s="100" t="str">
        <f>'21MBA111'!B43</f>
        <v>ANIKET SANJAY REVANKAR</v>
      </c>
      <c r="C43" s="19">
        <v>5</v>
      </c>
      <c r="D43" s="19"/>
      <c r="E43" s="19">
        <v>4</v>
      </c>
      <c r="F43" s="19">
        <v>3</v>
      </c>
      <c r="G43" s="19"/>
      <c r="H43" s="19">
        <v>8</v>
      </c>
      <c r="I43" s="19"/>
      <c r="J43" s="19">
        <v>8</v>
      </c>
      <c r="K43" s="19">
        <v>11</v>
      </c>
      <c r="L43" s="117">
        <v>41</v>
      </c>
      <c r="M43" s="22">
        <f t="shared" si="1"/>
        <v>39</v>
      </c>
    </row>
    <row r="44" spans="1:13" s="13" customFormat="1" ht="15.75" x14ac:dyDescent="0.25">
      <c r="A44" s="100" t="str">
        <f>'21MBA111'!A44</f>
        <v>P18FW21M0029</v>
      </c>
      <c r="B44" s="100" t="str">
        <f>'21MBA111'!B44</f>
        <v>AKHILA H</v>
      </c>
      <c r="C44" s="19">
        <v>4</v>
      </c>
      <c r="D44" s="19">
        <v>3</v>
      </c>
      <c r="E44" s="19"/>
      <c r="F44" s="19">
        <v>3</v>
      </c>
      <c r="G44" s="19"/>
      <c r="H44" s="19">
        <v>5</v>
      </c>
      <c r="I44" s="19">
        <v>1</v>
      </c>
      <c r="J44" s="19"/>
      <c r="K44" s="19">
        <v>6</v>
      </c>
      <c r="L44" s="117">
        <v>35</v>
      </c>
      <c r="M44" s="22">
        <f t="shared" si="1"/>
        <v>22</v>
      </c>
    </row>
    <row r="45" spans="1:13" s="13" customFormat="1" ht="15.75" x14ac:dyDescent="0.25">
      <c r="A45" s="100" t="str">
        <f>'21MBA111'!A45</f>
        <v>P18FW21M0030</v>
      </c>
      <c r="B45" s="100" t="str">
        <f>'21MBA111'!B45</f>
        <v>M LUQMAN NAWAZ</v>
      </c>
      <c r="C45" s="19">
        <v>4</v>
      </c>
      <c r="D45" s="19">
        <v>5</v>
      </c>
      <c r="E45" s="19"/>
      <c r="F45" s="19">
        <v>4</v>
      </c>
      <c r="G45" s="19"/>
      <c r="H45" s="19">
        <v>6</v>
      </c>
      <c r="I45" s="19">
        <v>8</v>
      </c>
      <c r="J45" s="19"/>
      <c r="K45" s="19">
        <v>11</v>
      </c>
      <c r="L45" s="117">
        <v>40</v>
      </c>
      <c r="M45" s="22">
        <f t="shared" si="1"/>
        <v>38</v>
      </c>
    </row>
    <row r="46" spans="1:13" s="13" customFormat="1" ht="15.75" x14ac:dyDescent="0.25">
      <c r="A46" s="100" t="str">
        <f>'21MBA111'!A46</f>
        <v>P18FW21M0031</v>
      </c>
      <c r="B46" s="100" t="str">
        <f>'21MBA111'!B46</f>
        <v>MADHURA A</v>
      </c>
      <c r="C46" s="19">
        <v>5</v>
      </c>
      <c r="D46" s="19">
        <v>4.5</v>
      </c>
      <c r="E46" s="19"/>
      <c r="F46" s="19">
        <v>5</v>
      </c>
      <c r="G46" s="19"/>
      <c r="H46" s="19">
        <v>9</v>
      </c>
      <c r="I46" s="19"/>
      <c r="J46" s="19">
        <v>9</v>
      </c>
      <c r="K46" s="19">
        <v>10</v>
      </c>
      <c r="L46" s="117">
        <v>44</v>
      </c>
      <c r="M46" s="22">
        <f t="shared" si="1"/>
        <v>42.5</v>
      </c>
    </row>
    <row r="47" spans="1:13" s="13" customFormat="1" ht="15.75" x14ac:dyDescent="0.25">
      <c r="A47" s="100" t="str">
        <f>'21MBA111'!A47</f>
        <v>P18FW21M0032</v>
      </c>
      <c r="B47" s="100" t="str">
        <f>'21MBA111'!B47</f>
        <v>H V SHREEVATSA</v>
      </c>
      <c r="C47" s="19">
        <v>4</v>
      </c>
      <c r="D47" s="19">
        <v>4.5</v>
      </c>
      <c r="E47" s="19">
        <v>4.5</v>
      </c>
      <c r="F47" s="19"/>
      <c r="G47" s="19"/>
      <c r="H47" s="19">
        <v>3</v>
      </c>
      <c r="I47" s="19"/>
      <c r="J47" s="19">
        <v>0</v>
      </c>
      <c r="K47" s="19">
        <v>9</v>
      </c>
      <c r="L47" s="117">
        <v>28</v>
      </c>
      <c r="M47" s="22">
        <f t="shared" si="1"/>
        <v>25</v>
      </c>
    </row>
    <row r="48" spans="1:13" s="13" customFormat="1" ht="15.75" x14ac:dyDescent="0.25">
      <c r="A48" s="100" t="str">
        <f>'21MBA111'!A48</f>
        <v>P18FW21M0033</v>
      </c>
      <c r="B48" s="100" t="str">
        <f>'21MBA111'!B48</f>
        <v>LILIMA DASH</v>
      </c>
      <c r="C48" s="19">
        <v>4.5</v>
      </c>
      <c r="D48" s="19">
        <v>5</v>
      </c>
      <c r="E48" s="19"/>
      <c r="F48" s="19">
        <v>5</v>
      </c>
      <c r="G48" s="19"/>
      <c r="H48" s="19">
        <v>8</v>
      </c>
      <c r="I48" s="19"/>
      <c r="J48" s="19">
        <v>7</v>
      </c>
      <c r="K48" s="19">
        <v>9</v>
      </c>
      <c r="L48" s="117">
        <v>39</v>
      </c>
      <c r="M48" s="22">
        <f t="shared" ref="M48:M79" si="2">SUM(C48:K48)</f>
        <v>38.5</v>
      </c>
    </row>
    <row r="49" spans="1:13" s="13" customFormat="1" ht="15.75" x14ac:dyDescent="0.25">
      <c r="A49" s="100" t="str">
        <f>'21MBA111'!A49</f>
        <v>P18FW21M0034</v>
      </c>
      <c r="B49" s="100" t="str">
        <f>'21MBA111'!B49</f>
        <v>KUMAR ASHUTOSH</v>
      </c>
      <c r="C49" s="19">
        <v>3.5</v>
      </c>
      <c r="D49" s="19"/>
      <c r="E49" s="19">
        <v>1.5</v>
      </c>
      <c r="F49" s="19">
        <v>4.5</v>
      </c>
      <c r="G49" s="19"/>
      <c r="H49" s="19"/>
      <c r="I49" s="19">
        <v>6</v>
      </c>
      <c r="J49" s="19">
        <v>5.5</v>
      </c>
      <c r="K49" s="19">
        <v>3.5</v>
      </c>
      <c r="L49" s="117">
        <v>28</v>
      </c>
      <c r="M49" s="22">
        <f t="shared" si="2"/>
        <v>24.5</v>
      </c>
    </row>
    <row r="50" spans="1:13" s="13" customFormat="1" ht="15.75" x14ac:dyDescent="0.25">
      <c r="A50" s="100" t="str">
        <f>'21MBA111'!A50</f>
        <v>P18FW21M0035</v>
      </c>
      <c r="B50" s="100" t="str">
        <f>'21MBA111'!B50</f>
        <v>RAHUL S SANGOLLI</v>
      </c>
      <c r="C50" s="19">
        <v>4</v>
      </c>
      <c r="D50" s="19">
        <v>3</v>
      </c>
      <c r="E50" s="19"/>
      <c r="F50" s="19">
        <v>4</v>
      </c>
      <c r="G50" s="19"/>
      <c r="H50" s="19">
        <v>7</v>
      </c>
      <c r="I50" s="19">
        <v>9</v>
      </c>
      <c r="J50" s="19"/>
      <c r="K50" s="19">
        <v>10</v>
      </c>
      <c r="L50" s="117">
        <v>36</v>
      </c>
      <c r="M50" s="22">
        <f t="shared" si="2"/>
        <v>37</v>
      </c>
    </row>
    <row r="51" spans="1:13" s="13" customFormat="1" ht="15.75" x14ac:dyDescent="0.25">
      <c r="A51" s="100" t="str">
        <f>'21MBA111'!A51</f>
        <v>P18FW21M0036</v>
      </c>
      <c r="B51" s="100" t="str">
        <f>'21MBA111'!B51</f>
        <v>GIRISH N NASHI</v>
      </c>
      <c r="C51" s="19">
        <v>3</v>
      </c>
      <c r="D51" s="19"/>
      <c r="E51" s="19"/>
      <c r="F51" s="19">
        <v>5</v>
      </c>
      <c r="G51" s="19">
        <v>1.5</v>
      </c>
      <c r="H51" s="19">
        <v>8.5</v>
      </c>
      <c r="I51" s="19">
        <v>8</v>
      </c>
      <c r="J51" s="19"/>
      <c r="K51" s="19">
        <v>7.5</v>
      </c>
      <c r="L51" s="117">
        <v>36</v>
      </c>
      <c r="M51" s="22">
        <f t="shared" si="2"/>
        <v>33.5</v>
      </c>
    </row>
    <row r="52" spans="1:13" s="13" customFormat="1" ht="15.75" x14ac:dyDescent="0.25">
      <c r="A52" s="100" t="str">
        <f>'21MBA111'!A52</f>
        <v>P18FW21M0037</v>
      </c>
      <c r="B52" s="100" t="str">
        <f>'21MBA111'!B52</f>
        <v>ANKITA GAJANAN NAIK</v>
      </c>
      <c r="C52" s="19"/>
      <c r="D52" s="19">
        <v>4.5</v>
      </c>
      <c r="E52" s="19"/>
      <c r="F52" s="19">
        <v>4.5</v>
      </c>
      <c r="G52" s="19"/>
      <c r="H52" s="19">
        <v>8</v>
      </c>
      <c r="I52" s="19"/>
      <c r="J52" s="19">
        <v>7</v>
      </c>
      <c r="K52" s="19">
        <v>7</v>
      </c>
      <c r="L52" s="117">
        <v>36</v>
      </c>
      <c r="M52" s="22">
        <f t="shared" si="2"/>
        <v>31</v>
      </c>
    </row>
    <row r="53" spans="1:13" s="13" customFormat="1" ht="15.75" x14ac:dyDescent="0.25">
      <c r="A53" s="100" t="str">
        <f>'21MBA111'!A53</f>
        <v>P18FW21M0038</v>
      </c>
      <c r="B53" s="100" t="str">
        <f>'21MBA111'!B53</f>
        <v>GURUBASAVARAJ K M</v>
      </c>
      <c r="C53" s="19">
        <v>3</v>
      </c>
      <c r="D53" s="19">
        <v>4</v>
      </c>
      <c r="E53" s="19"/>
      <c r="F53" s="19">
        <v>4.5</v>
      </c>
      <c r="G53" s="19"/>
      <c r="H53" s="19">
        <v>8</v>
      </c>
      <c r="I53" s="19">
        <v>7</v>
      </c>
      <c r="J53" s="19"/>
      <c r="K53" s="19">
        <v>11</v>
      </c>
      <c r="L53" s="117">
        <v>41</v>
      </c>
      <c r="M53" s="22">
        <f t="shared" si="2"/>
        <v>37.5</v>
      </c>
    </row>
    <row r="54" spans="1:13" s="13" customFormat="1" ht="15.75" x14ac:dyDescent="0.25">
      <c r="A54" s="100" t="str">
        <f>'21MBA111'!A54</f>
        <v>P18FW21M0039</v>
      </c>
      <c r="B54" s="100" t="str">
        <f>'21MBA111'!B54</f>
        <v>ANANYA P HEGDE</v>
      </c>
      <c r="C54" s="19">
        <v>5</v>
      </c>
      <c r="D54" s="19"/>
      <c r="E54" s="19"/>
      <c r="F54" s="19">
        <v>4</v>
      </c>
      <c r="G54" s="19">
        <v>3.5</v>
      </c>
      <c r="H54" s="19"/>
      <c r="I54" s="19">
        <v>7</v>
      </c>
      <c r="J54" s="19">
        <v>2.5</v>
      </c>
      <c r="K54" s="19">
        <v>9.5</v>
      </c>
      <c r="L54" s="117">
        <v>39</v>
      </c>
      <c r="M54" s="22">
        <f t="shared" si="2"/>
        <v>31.5</v>
      </c>
    </row>
    <row r="55" spans="1:13" s="13" customFormat="1" ht="15.75" x14ac:dyDescent="0.25">
      <c r="A55" s="100" t="str">
        <f>'21MBA111'!A55</f>
        <v>P18FW21M0040</v>
      </c>
      <c r="B55" s="100" t="str">
        <f>'21MBA111'!B55</f>
        <v>NIVEDITHA K SWAMY</v>
      </c>
      <c r="C55" s="19">
        <v>5</v>
      </c>
      <c r="D55" s="19"/>
      <c r="E55" s="19"/>
      <c r="F55" s="19">
        <v>5</v>
      </c>
      <c r="G55" s="19"/>
      <c r="H55" s="19">
        <v>9</v>
      </c>
      <c r="I55" s="19"/>
      <c r="J55" s="19">
        <v>9</v>
      </c>
      <c r="K55" s="19">
        <v>9</v>
      </c>
      <c r="L55" s="117">
        <v>41</v>
      </c>
      <c r="M55" s="22">
        <f t="shared" si="2"/>
        <v>37</v>
      </c>
    </row>
    <row r="56" spans="1:13" s="13" customFormat="1" ht="15.75" x14ac:dyDescent="0.25">
      <c r="A56" s="100" t="str">
        <f>'21MBA111'!A56</f>
        <v>P18FW21M0041</v>
      </c>
      <c r="B56" s="100" t="str">
        <f>'21MBA111'!B56</f>
        <v>LIKHITHA L</v>
      </c>
      <c r="C56" s="19">
        <v>5</v>
      </c>
      <c r="D56" s="19">
        <v>5</v>
      </c>
      <c r="E56" s="19"/>
      <c r="F56" s="19">
        <v>4</v>
      </c>
      <c r="G56" s="19"/>
      <c r="H56" s="19">
        <v>8</v>
      </c>
      <c r="I56" s="19">
        <v>8</v>
      </c>
      <c r="J56" s="19"/>
      <c r="K56" s="19">
        <v>5</v>
      </c>
      <c r="L56" s="117">
        <v>37</v>
      </c>
      <c r="M56" s="22">
        <f t="shared" si="2"/>
        <v>35</v>
      </c>
    </row>
    <row r="57" spans="1:13" s="13" customFormat="1" ht="15.75" x14ac:dyDescent="0.25">
      <c r="A57" s="100" t="str">
        <f>'21MBA111'!A57</f>
        <v>P18FW21M0042</v>
      </c>
      <c r="B57" s="100" t="str">
        <f>'21MBA111'!B57</f>
        <v>RAHUL RAM BHAT</v>
      </c>
      <c r="C57" s="19"/>
      <c r="D57" s="19">
        <v>4</v>
      </c>
      <c r="E57" s="19">
        <v>3.5</v>
      </c>
      <c r="F57" s="19">
        <v>3.5</v>
      </c>
      <c r="G57" s="19"/>
      <c r="H57" s="19">
        <v>8</v>
      </c>
      <c r="I57" s="19"/>
      <c r="J57" s="19">
        <v>9</v>
      </c>
      <c r="K57" s="19">
        <v>11</v>
      </c>
      <c r="L57" s="117">
        <v>42</v>
      </c>
      <c r="M57" s="22">
        <f t="shared" si="2"/>
        <v>39</v>
      </c>
    </row>
    <row r="58" spans="1:13" s="13" customFormat="1" ht="15.75" x14ac:dyDescent="0.25">
      <c r="A58" s="100" t="str">
        <f>'21MBA111'!A58</f>
        <v>P18FW21M0043</v>
      </c>
      <c r="B58" s="100" t="str">
        <f>'21MBA111'!B58</f>
        <v>AMIT KAMADOLLISHETTARU</v>
      </c>
      <c r="C58" s="19">
        <v>5</v>
      </c>
      <c r="D58" s="19">
        <v>5</v>
      </c>
      <c r="E58" s="19"/>
      <c r="F58" s="19">
        <v>4</v>
      </c>
      <c r="G58" s="19"/>
      <c r="H58" s="19">
        <v>8</v>
      </c>
      <c r="I58" s="19"/>
      <c r="J58" s="19">
        <v>8</v>
      </c>
      <c r="K58" s="19">
        <v>12</v>
      </c>
      <c r="L58" s="117">
        <v>44</v>
      </c>
      <c r="M58" s="22">
        <f t="shared" si="2"/>
        <v>42</v>
      </c>
    </row>
    <row r="59" spans="1:13" s="13" customFormat="1" ht="15.75" x14ac:dyDescent="0.25">
      <c r="A59" s="100" t="str">
        <f>'21MBA111'!A59</f>
        <v>P18FW21M0044</v>
      </c>
      <c r="B59" s="100" t="str">
        <f>'21MBA111'!B59</f>
        <v>POOJARANI TALAWAR</v>
      </c>
      <c r="C59" s="19">
        <v>4</v>
      </c>
      <c r="D59" s="19">
        <v>5</v>
      </c>
      <c r="E59" s="19"/>
      <c r="F59" s="19">
        <v>5</v>
      </c>
      <c r="G59" s="19"/>
      <c r="H59" s="19">
        <v>8.5</v>
      </c>
      <c r="I59" s="19">
        <v>7</v>
      </c>
      <c r="J59" s="19"/>
      <c r="K59" s="19">
        <v>7.5</v>
      </c>
      <c r="L59" s="117">
        <v>36</v>
      </c>
      <c r="M59" s="22">
        <f t="shared" si="2"/>
        <v>37</v>
      </c>
    </row>
    <row r="60" spans="1:13" s="13" customFormat="1" ht="15.75" x14ac:dyDescent="0.25">
      <c r="A60" s="100" t="str">
        <f>'21MBA111'!A60</f>
        <v>P18FW21M0045</v>
      </c>
      <c r="B60" s="100" t="str">
        <f>'21MBA111'!B60</f>
        <v>ABHITHA K</v>
      </c>
      <c r="C60" s="19">
        <v>4.5</v>
      </c>
      <c r="D60" s="19">
        <v>3.5</v>
      </c>
      <c r="E60" s="19"/>
      <c r="F60" s="19"/>
      <c r="G60" s="19">
        <v>4</v>
      </c>
      <c r="H60" s="19">
        <v>8</v>
      </c>
      <c r="I60" s="19"/>
      <c r="J60" s="19"/>
      <c r="K60" s="19">
        <v>10</v>
      </c>
      <c r="L60" s="117">
        <v>34</v>
      </c>
      <c r="M60" s="22">
        <f t="shared" si="2"/>
        <v>30</v>
      </c>
    </row>
    <row r="61" spans="1:13" s="13" customFormat="1" ht="15.75" x14ac:dyDescent="0.25">
      <c r="A61" s="100" t="str">
        <f>'21MBA111'!A61</f>
        <v>P18FW21M0046</v>
      </c>
      <c r="B61" s="100" t="str">
        <f>'21MBA111'!B61</f>
        <v>S SHREYAS</v>
      </c>
      <c r="C61" s="19">
        <v>3</v>
      </c>
      <c r="D61" s="19">
        <v>4</v>
      </c>
      <c r="E61" s="19"/>
      <c r="F61" s="19"/>
      <c r="G61" s="19">
        <v>2</v>
      </c>
      <c r="H61" s="19">
        <v>7</v>
      </c>
      <c r="I61" s="19"/>
      <c r="J61" s="19"/>
      <c r="K61" s="19">
        <v>8</v>
      </c>
      <c r="L61" s="117">
        <v>35</v>
      </c>
      <c r="M61" s="22">
        <f t="shared" si="2"/>
        <v>24</v>
      </c>
    </row>
    <row r="62" spans="1:13" s="13" customFormat="1" ht="15.75" x14ac:dyDescent="0.25">
      <c r="A62" s="100" t="str">
        <f>'21MBA111'!A62</f>
        <v>P18FW21M0047</v>
      </c>
      <c r="B62" s="100" t="str">
        <f>'21MBA111'!B62</f>
        <v>ABHISHEK SHENOY</v>
      </c>
      <c r="C62" s="19"/>
      <c r="D62" s="19">
        <v>4.5</v>
      </c>
      <c r="E62" s="19"/>
      <c r="F62" s="19">
        <v>4.5</v>
      </c>
      <c r="G62" s="19"/>
      <c r="H62" s="19">
        <v>8</v>
      </c>
      <c r="I62" s="19">
        <v>8</v>
      </c>
      <c r="J62" s="19"/>
      <c r="K62" s="19">
        <v>11</v>
      </c>
      <c r="L62" s="117">
        <v>38</v>
      </c>
      <c r="M62" s="22">
        <f t="shared" si="2"/>
        <v>36</v>
      </c>
    </row>
    <row r="63" spans="1:13" s="13" customFormat="1" ht="15.75" x14ac:dyDescent="0.25">
      <c r="A63" s="100" t="str">
        <f>'21MBA111'!A63</f>
        <v>P18FW21M0048</v>
      </c>
      <c r="B63" s="100" t="str">
        <f>'21MBA111'!B63</f>
        <v>B S SUSHEN</v>
      </c>
      <c r="C63" s="19">
        <v>3</v>
      </c>
      <c r="D63" s="19">
        <v>4</v>
      </c>
      <c r="E63" s="19"/>
      <c r="F63" s="19">
        <v>5</v>
      </c>
      <c r="G63" s="19"/>
      <c r="H63" s="19">
        <v>8</v>
      </c>
      <c r="I63" s="19">
        <v>5</v>
      </c>
      <c r="J63" s="19"/>
      <c r="K63" s="19">
        <v>13</v>
      </c>
      <c r="L63" s="117">
        <v>44</v>
      </c>
      <c r="M63" s="22">
        <f t="shared" si="2"/>
        <v>38</v>
      </c>
    </row>
    <row r="64" spans="1:13" s="13" customFormat="1" ht="15.75" x14ac:dyDescent="0.25">
      <c r="A64" s="100" t="str">
        <f>'21MBA111'!A64</f>
        <v>P18FW21M0049</v>
      </c>
      <c r="B64" s="100" t="str">
        <f>'21MBA111'!B64</f>
        <v>PRAJWALA H</v>
      </c>
      <c r="C64" s="19">
        <v>4</v>
      </c>
      <c r="D64" s="19">
        <v>4</v>
      </c>
      <c r="E64" s="19"/>
      <c r="F64" s="19">
        <v>4</v>
      </c>
      <c r="G64" s="19"/>
      <c r="H64" s="19">
        <v>8</v>
      </c>
      <c r="I64" s="19"/>
      <c r="J64" s="19">
        <v>5</v>
      </c>
      <c r="K64" s="19">
        <v>8</v>
      </c>
      <c r="L64" s="117">
        <v>39</v>
      </c>
      <c r="M64" s="22">
        <f t="shared" si="2"/>
        <v>33</v>
      </c>
    </row>
    <row r="65" spans="1:13" s="13" customFormat="1" ht="15.75" x14ac:dyDescent="0.25">
      <c r="A65" s="100" t="str">
        <f>'21MBA111'!A65</f>
        <v>P18FW21M0050</v>
      </c>
      <c r="B65" s="100" t="str">
        <f>'21MBA111'!B65</f>
        <v>VAISHNAVI N</v>
      </c>
      <c r="C65" s="19">
        <v>4</v>
      </c>
      <c r="D65" s="19">
        <v>4</v>
      </c>
      <c r="E65" s="19"/>
      <c r="F65" s="19">
        <v>4</v>
      </c>
      <c r="G65" s="19"/>
      <c r="H65" s="19"/>
      <c r="I65" s="19">
        <v>4</v>
      </c>
      <c r="J65" s="19">
        <v>9</v>
      </c>
      <c r="K65" s="19">
        <v>12</v>
      </c>
      <c r="L65" s="117">
        <v>41</v>
      </c>
      <c r="M65" s="22">
        <f t="shared" si="2"/>
        <v>37</v>
      </c>
    </row>
    <row r="66" spans="1:13" s="13" customFormat="1" ht="15.75" x14ac:dyDescent="0.25">
      <c r="A66" s="100" t="str">
        <f>'21MBA111'!A66</f>
        <v>P18FW21M0051</v>
      </c>
      <c r="B66" s="100" t="str">
        <f>'21MBA111'!B66</f>
        <v>DEEPAK GIRISH KALYANI</v>
      </c>
      <c r="C66" s="19">
        <v>5</v>
      </c>
      <c r="D66" s="19">
        <v>5</v>
      </c>
      <c r="E66" s="19">
        <v>5</v>
      </c>
      <c r="F66" s="19"/>
      <c r="G66" s="19"/>
      <c r="H66" s="19">
        <v>8</v>
      </c>
      <c r="I66" s="19"/>
      <c r="J66" s="19">
        <v>8</v>
      </c>
      <c r="K66" s="19">
        <v>12</v>
      </c>
      <c r="L66" s="117">
        <v>42</v>
      </c>
      <c r="M66" s="22">
        <f t="shared" si="2"/>
        <v>43</v>
      </c>
    </row>
    <row r="67" spans="1:13" s="13" customFormat="1" ht="15.75" x14ac:dyDescent="0.25">
      <c r="A67" s="100" t="str">
        <f>'21MBA111'!A67</f>
        <v>P18FW21M0052</v>
      </c>
      <c r="B67" s="100" t="str">
        <f>'21MBA111'!B67</f>
        <v>ISAAC JESSE K</v>
      </c>
      <c r="C67" s="19"/>
      <c r="D67" s="19">
        <v>5</v>
      </c>
      <c r="E67" s="19"/>
      <c r="F67" s="19">
        <v>3</v>
      </c>
      <c r="G67" s="19"/>
      <c r="H67" s="19">
        <v>5</v>
      </c>
      <c r="I67" s="19">
        <v>4</v>
      </c>
      <c r="J67" s="19"/>
      <c r="K67" s="19">
        <v>8</v>
      </c>
      <c r="L67" s="117">
        <v>30</v>
      </c>
      <c r="M67" s="22">
        <f t="shared" si="2"/>
        <v>25</v>
      </c>
    </row>
    <row r="68" spans="1:13" s="13" customFormat="1" ht="15.75" x14ac:dyDescent="0.25">
      <c r="A68" s="100" t="str">
        <f>'21MBA111'!A68</f>
        <v>P18FW21M0053</v>
      </c>
      <c r="B68" s="100" t="str">
        <f>'21MBA111'!B68</f>
        <v>SUPRIYA GOVIND BELSARE</v>
      </c>
      <c r="C68" s="19">
        <v>4</v>
      </c>
      <c r="D68" s="19">
        <v>3</v>
      </c>
      <c r="E68" s="19"/>
      <c r="F68" s="19"/>
      <c r="G68" s="19"/>
      <c r="H68" s="19">
        <v>7</v>
      </c>
      <c r="I68" s="19"/>
      <c r="J68" s="19">
        <v>7</v>
      </c>
      <c r="K68" s="19">
        <v>10</v>
      </c>
      <c r="L68" s="117">
        <v>37</v>
      </c>
      <c r="M68" s="22">
        <f t="shared" si="2"/>
        <v>31</v>
      </c>
    </row>
    <row r="69" spans="1:13" s="13" customFormat="1" ht="15.75" x14ac:dyDescent="0.25">
      <c r="A69" s="100" t="str">
        <f>'21MBA111'!A69</f>
        <v>P18FW21M0054</v>
      </c>
      <c r="B69" s="100" t="str">
        <f>'21MBA111'!B69</f>
        <v>VINAYAK RAO GAIKWAD K</v>
      </c>
      <c r="C69" s="19">
        <v>5</v>
      </c>
      <c r="D69" s="19">
        <v>4</v>
      </c>
      <c r="E69" s="19"/>
      <c r="F69" s="19"/>
      <c r="G69" s="19"/>
      <c r="H69" s="19">
        <v>8</v>
      </c>
      <c r="I69" s="19"/>
      <c r="J69" s="19"/>
      <c r="K69" s="19">
        <v>9</v>
      </c>
      <c r="L69" s="117">
        <v>36</v>
      </c>
      <c r="M69" s="22">
        <f t="shared" si="2"/>
        <v>26</v>
      </c>
    </row>
    <row r="70" spans="1:13" s="13" customFormat="1" ht="15.75" x14ac:dyDescent="0.25">
      <c r="A70" s="100" t="str">
        <f>'21MBA111'!A70</f>
        <v>P18FW21M0055</v>
      </c>
      <c r="B70" s="100" t="str">
        <f>'21MBA111'!B70</f>
        <v>SUTOPA DEB</v>
      </c>
      <c r="C70" s="19">
        <v>3.5</v>
      </c>
      <c r="D70" s="19">
        <v>4</v>
      </c>
      <c r="E70" s="19"/>
      <c r="F70" s="19">
        <v>3.5</v>
      </c>
      <c r="G70" s="19"/>
      <c r="H70" s="19">
        <v>8</v>
      </c>
      <c r="I70" s="19">
        <v>8</v>
      </c>
      <c r="J70" s="19"/>
      <c r="K70" s="19">
        <v>8</v>
      </c>
      <c r="L70" s="117">
        <v>38</v>
      </c>
      <c r="M70" s="22">
        <f t="shared" si="2"/>
        <v>35</v>
      </c>
    </row>
    <row r="71" spans="1:13" s="13" customFormat="1" ht="15.75" x14ac:dyDescent="0.25">
      <c r="A71" s="100" t="str">
        <f>'21MBA111'!A71</f>
        <v>P18FW21M0056</v>
      </c>
      <c r="B71" s="100" t="str">
        <f>'21MBA111'!B71</f>
        <v>M S SUKRUT</v>
      </c>
      <c r="C71" s="19">
        <v>4</v>
      </c>
      <c r="D71" s="19">
        <v>5</v>
      </c>
      <c r="E71" s="19"/>
      <c r="F71" s="19">
        <v>4</v>
      </c>
      <c r="G71" s="19"/>
      <c r="H71" s="19">
        <v>8</v>
      </c>
      <c r="I71" s="19"/>
      <c r="J71" s="19"/>
      <c r="K71" s="19">
        <v>11</v>
      </c>
      <c r="L71" s="117">
        <v>39</v>
      </c>
      <c r="M71" s="22">
        <f t="shared" si="2"/>
        <v>32</v>
      </c>
    </row>
    <row r="72" spans="1:13" s="13" customFormat="1" ht="15.75" x14ac:dyDescent="0.25">
      <c r="A72" s="100" t="str">
        <f>'21MBA111'!A72</f>
        <v>P18FW21M0057</v>
      </c>
      <c r="B72" s="100" t="str">
        <f>'21MBA111'!B72</f>
        <v>BHASKARA PRABHU</v>
      </c>
      <c r="C72" s="19">
        <v>3.5</v>
      </c>
      <c r="D72" s="19">
        <v>5</v>
      </c>
      <c r="E72" s="19"/>
      <c r="F72" s="19"/>
      <c r="G72" s="19"/>
      <c r="H72" s="19">
        <v>8</v>
      </c>
      <c r="I72" s="19"/>
      <c r="J72" s="19">
        <v>5</v>
      </c>
      <c r="K72" s="19">
        <v>7</v>
      </c>
      <c r="L72" s="117">
        <v>34</v>
      </c>
      <c r="M72" s="22">
        <f t="shared" si="2"/>
        <v>28.5</v>
      </c>
    </row>
    <row r="73" spans="1:13" s="13" customFormat="1" ht="15.75" x14ac:dyDescent="0.25">
      <c r="A73" s="100" t="str">
        <f>'21MBA111'!A73</f>
        <v>P18FW21M0058</v>
      </c>
      <c r="B73" s="100" t="str">
        <f>'21MBA111'!B73</f>
        <v>PRAKASH SHIVAKUMAR</v>
      </c>
      <c r="C73" s="19">
        <v>4</v>
      </c>
      <c r="D73" s="19">
        <v>5</v>
      </c>
      <c r="E73" s="19"/>
      <c r="F73" s="19">
        <v>4</v>
      </c>
      <c r="G73" s="19"/>
      <c r="H73" s="19">
        <v>8</v>
      </c>
      <c r="I73" s="19"/>
      <c r="J73" s="19">
        <v>6</v>
      </c>
      <c r="K73" s="19">
        <v>7</v>
      </c>
      <c r="L73" s="117">
        <v>37</v>
      </c>
      <c r="M73" s="22">
        <f t="shared" si="2"/>
        <v>34</v>
      </c>
    </row>
    <row r="74" spans="1:13" s="13" customFormat="1" ht="15.75" x14ac:dyDescent="0.25">
      <c r="A74" s="100" t="str">
        <f>'21MBA111'!A74</f>
        <v>P18FW21M0059</v>
      </c>
      <c r="B74" s="100" t="str">
        <f>'21MBA111'!B74</f>
        <v>AMOGHA Y G</v>
      </c>
      <c r="C74" s="19"/>
      <c r="D74" s="19">
        <v>3</v>
      </c>
      <c r="E74" s="19"/>
      <c r="F74" s="19">
        <v>3</v>
      </c>
      <c r="G74" s="19">
        <v>2</v>
      </c>
      <c r="H74" s="19">
        <v>8</v>
      </c>
      <c r="I74" s="19"/>
      <c r="J74" s="19">
        <v>7</v>
      </c>
      <c r="K74" s="19">
        <v>5</v>
      </c>
      <c r="L74" s="117">
        <v>37</v>
      </c>
      <c r="M74" s="22">
        <f t="shared" si="2"/>
        <v>28</v>
      </c>
    </row>
    <row r="75" spans="1:13" s="13" customFormat="1" ht="15.75" x14ac:dyDescent="0.25">
      <c r="A75" s="100" t="str">
        <f>'21MBA111'!A75</f>
        <v>P18FW21M0060</v>
      </c>
      <c r="B75" s="100" t="str">
        <f>'21MBA111'!B75</f>
        <v>BHARATH K S</v>
      </c>
      <c r="C75" s="19">
        <v>4</v>
      </c>
      <c r="D75" s="19">
        <v>4</v>
      </c>
      <c r="E75" s="19">
        <v>3</v>
      </c>
      <c r="F75" s="19"/>
      <c r="G75" s="19"/>
      <c r="H75" s="19"/>
      <c r="I75" s="19">
        <v>0</v>
      </c>
      <c r="J75" s="19"/>
      <c r="K75" s="19">
        <v>13</v>
      </c>
      <c r="L75" s="117">
        <v>31</v>
      </c>
      <c r="M75" s="22">
        <f t="shared" si="2"/>
        <v>24</v>
      </c>
    </row>
    <row r="76" spans="1:13" s="13" customFormat="1" ht="15.75" x14ac:dyDescent="0.25">
      <c r="A76" s="100" t="str">
        <f>'21MBA111'!A76</f>
        <v>P18FW21M0061</v>
      </c>
      <c r="B76" s="100" t="str">
        <f>'21MBA111'!B76</f>
        <v>AKANKSH K G</v>
      </c>
      <c r="C76" s="19">
        <v>3</v>
      </c>
      <c r="D76" s="19">
        <v>1</v>
      </c>
      <c r="E76" s="19"/>
      <c r="F76" s="19">
        <v>1</v>
      </c>
      <c r="G76" s="19"/>
      <c r="H76" s="19">
        <v>7</v>
      </c>
      <c r="I76" s="19"/>
      <c r="J76" s="19">
        <v>5</v>
      </c>
      <c r="K76" s="19">
        <v>11</v>
      </c>
      <c r="L76" s="117">
        <v>32</v>
      </c>
      <c r="M76" s="22">
        <f t="shared" si="2"/>
        <v>28</v>
      </c>
    </row>
    <row r="77" spans="1:13" s="13" customFormat="1" ht="15.75" x14ac:dyDescent="0.25">
      <c r="A77" s="100" t="str">
        <f>'21MBA111'!A77</f>
        <v>P18FW21M0062</v>
      </c>
      <c r="B77" s="100" t="str">
        <f>'21MBA111'!B77</f>
        <v>BERNARD FERNANDES</v>
      </c>
      <c r="C77" s="19">
        <v>3</v>
      </c>
      <c r="D77" s="19">
        <v>4</v>
      </c>
      <c r="E77" s="19"/>
      <c r="F77" s="19"/>
      <c r="G77" s="19"/>
      <c r="H77" s="19">
        <v>8</v>
      </c>
      <c r="I77" s="19">
        <v>7</v>
      </c>
      <c r="J77" s="19"/>
      <c r="K77" s="19">
        <v>5</v>
      </c>
      <c r="L77" s="117">
        <v>30</v>
      </c>
      <c r="M77" s="22">
        <f t="shared" si="2"/>
        <v>27</v>
      </c>
    </row>
    <row r="78" spans="1:13" s="13" customFormat="1" ht="15.75" x14ac:dyDescent="0.25">
      <c r="A78" s="100" t="str">
        <f>'21MBA111'!A78</f>
        <v>P18FW21M0063</v>
      </c>
      <c r="B78" s="100" t="str">
        <f>'21MBA111'!B78</f>
        <v>AISHWARYA P</v>
      </c>
      <c r="C78" s="19"/>
      <c r="D78" s="19">
        <v>4</v>
      </c>
      <c r="E78" s="19">
        <v>4</v>
      </c>
      <c r="F78" s="19">
        <v>3</v>
      </c>
      <c r="G78" s="19"/>
      <c r="H78" s="19">
        <v>7</v>
      </c>
      <c r="I78" s="19"/>
      <c r="J78" s="19">
        <v>6</v>
      </c>
      <c r="K78" s="19">
        <v>10</v>
      </c>
      <c r="L78" s="117">
        <v>36</v>
      </c>
      <c r="M78" s="22">
        <f t="shared" si="2"/>
        <v>34</v>
      </c>
    </row>
    <row r="79" spans="1:13" s="13" customFormat="1" ht="15.75" x14ac:dyDescent="0.25">
      <c r="A79" s="100" t="str">
        <f>'21MBA111'!A79</f>
        <v>P18FW21M0064</v>
      </c>
      <c r="B79" s="100" t="str">
        <f>'21MBA111'!B79</f>
        <v>VIOLA PINTO</v>
      </c>
      <c r="C79" s="19">
        <v>4.5</v>
      </c>
      <c r="D79" s="19">
        <v>5</v>
      </c>
      <c r="E79" s="19"/>
      <c r="F79" s="19">
        <v>4.5</v>
      </c>
      <c r="G79" s="19"/>
      <c r="H79" s="19"/>
      <c r="I79" s="19">
        <v>8</v>
      </c>
      <c r="J79" s="19">
        <v>7</v>
      </c>
      <c r="K79" s="19">
        <v>10.5</v>
      </c>
      <c r="L79" s="117">
        <v>41</v>
      </c>
      <c r="M79" s="22">
        <f t="shared" si="2"/>
        <v>39.5</v>
      </c>
    </row>
    <row r="80" spans="1:13" s="13" customFormat="1" ht="15.75" x14ac:dyDescent="0.25">
      <c r="A80" s="100" t="str">
        <f>'21MBA111'!A80</f>
        <v>P18FW21M0065</v>
      </c>
      <c r="B80" s="100" t="str">
        <f>'21MBA111'!B80</f>
        <v>VARSHA</v>
      </c>
      <c r="C80" s="19">
        <v>4.5</v>
      </c>
      <c r="D80" s="19">
        <v>5</v>
      </c>
      <c r="E80" s="19">
        <v>4</v>
      </c>
      <c r="F80" s="19"/>
      <c r="G80" s="19"/>
      <c r="H80" s="19">
        <v>2</v>
      </c>
      <c r="I80" s="19">
        <v>5</v>
      </c>
      <c r="J80" s="19"/>
      <c r="K80" s="19">
        <v>1</v>
      </c>
      <c r="L80" s="117">
        <v>31</v>
      </c>
      <c r="M80" s="22">
        <f t="shared" ref="M80:M111" si="3">SUM(C80:K80)</f>
        <v>21.5</v>
      </c>
    </row>
    <row r="81" spans="1:13" s="13" customFormat="1" ht="15.75" x14ac:dyDescent="0.25">
      <c r="A81" s="100" t="str">
        <f>'21MBA111'!A81</f>
        <v>P18FW21M0066</v>
      </c>
      <c r="B81" s="100" t="str">
        <f>'21MBA111'!B81</f>
        <v>CHIDRI BALAJI</v>
      </c>
      <c r="C81" s="19">
        <v>4</v>
      </c>
      <c r="D81" s="19">
        <v>4</v>
      </c>
      <c r="E81" s="19"/>
      <c r="F81" s="19">
        <v>3</v>
      </c>
      <c r="G81" s="19"/>
      <c r="H81" s="19">
        <v>7</v>
      </c>
      <c r="I81" s="19">
        <v>7</v>
      </c>
      <c r="J81" s="19"/>
      <c r="K81" s="19">
        <v>13</v>
      </c>
      <c r="L81" s="117">
        <v>38</v>
      </c>
      <c r="M81" s="22">
        <f t="shared" si="3"/>
        <v>38</v>
      </c>
    </row>
    <row r="82" spans="1:13" s="13" customFormat="1" ht="15.75" x14ac:dyDescent="0.25">
      <c r="A82" s="100" t="str">
        <f>'21MBA111'!A82</f>
        <v>P18FW21M0067</v>
      </c>
      <c r="B82" s="100" t="str">
        <f>'21MBA111'!B82</f>
        <v>GAGANDEEP V N</v>
      </c>
      <c r="C82" s="19">
        <v>1</v>
      </c>
      <c r="D82" s="19">
        <v>4</v>
      </c>
      <c r="E82" s="19"/>
      <c r="F82" s="19">
        <v>0</v>
      </c>
      <c r="G82" s="19"/>
      <c r="H82" s="19">
        <v>5</v>
      </c>
      <c r="I82" s="19">
        <v>5</v>
      </c>
      <c r="J82" s="19"/>
      <c r="K82" s="19">
        <v>8</v>
      </c>
      <c r="L82" s="117">
        <v>29</v>
      </c>
      <c r="M82" s="22">
        <f t="shared" si="3"/>
        <v>23</v>
      </c>
    </row>
    <row r="83" spans="1:13" s="13" customFormat="1" ht="15.75" x14ac:dyDescent="0.25">
      <c r="A83" s="100" t="str">
        <f>'21MBA111'!A83</f>
        <v>P18FW21M0068</v>
      </c>
      <c r="B83" s="100" t="str">
        <f>'21MBA111'!B83</f>
        <v>PRAJWALA</v>
      </c>
      <c r="C83" s="19">
        <v>5</v>
      </c>
      <c r="D83" s="19"/>
      <c r="E83" s="19">
        <v>4</v>
      </c>
      <c r="F83" s="19">
        <v>5</v>
      </c>
      <c r="G83" s="19"/>
      <c r="H83" s="19">
        <v>10</v>
      </c>
      <c r="I83" s="19">
        <v>8</v>
      </c>
      <c r="J83" s="19"/>
      <c r="K83" s="19">
        <v>12</v>
      </c>
      <c r="L83" s="117">
        <v>43</v>
      </c>
      <c r="M83" s="22">
        <f t="shared" si="3"/>
        <v>44</v>
      </c>
    </row>
    <row r="84" spans="1:13" s="13" customFormat="1" ht="15.75" x14ac:dyDescent="0.25">
      <c r="A84" s="100" t="str">
        <f>'21MBA111'!A84</f>
        <v>P18FW21M0069</v>
      </c>
      <c r="B84" s="100" t="str">
        <f>'21MBA111'!B84</f>
        <v>POORNIMA L</v>
      </c>
      <c r="C84" s="19"/>
      <c r="D84" s="19">
        <v>4</v>
      </c>
      <c r="E84" s="19"/>
      <c r="F84" s="19">
        <v>4</v>
      </c>
      <c r="G84" s="19">
        <v>3</v>
      </c>
      <c r="H84" s="19">
        <v>10</v>
      </c>
      <c r="I84" s="19"/>
      <c r="J84" s="19">
        <v>10</v>
      </c>
      <c r="K84" s="19">
        <v>12</v>
      </c>
      <c r="L84" s="117">
        <v>43</v>
      </c>
      <c r="M84" s="22">
        <f t="shared" si="3"/>
        <v>43</v>
      </c>
    </row>
    <row r="85" spans="1:13" s="13" customFormat="1" ht="15.75" x14ac:dyDescent="0.25">
      <c r="A85" s="100" t="str">
        <f>'21MBA111'!A85</f>
        <v>P18FW21M0070</v>
      </c>
      <c r="B85" s="100" t="str">
        <f>'21MBA111'!B85</f>
        <v>SHUBIKSHA S</v>
      </c>
      <c r="C85" s="19">
        <v>3.5</v>
      </c>
      <c r="D85" s="19"/>
      <c r="E85" s="19">
        <v>3.5</v>
      </c>
      <c r="F85" s="19">
        <v>5</v>
      </c>
      <c r="G85" s="19"/>
      <c r="H85" s="19">
        <v>8</v>
      </c>
      <c r="I85" s="19">
        <v>8.5</v>
      </c>
      <c r="J85" s="19"/>
      <c r="K85" s="19">
        <v>9.5</v>
      </c>
      <c r="L85" s="117">
        <v>40</v>
      </c>
      <c r="M85" s="22">
        <f t="shared" si="3"/>
        <v>38</v>
      </c>
    </row>
    <row r="86" spans="1:13" s="13" customFormat="1" ht="15.75" x14ac:dyDescent="0.25">
      <c r="A86" s="100" t="str">
        <f>'21MBA111'!A86</f>
        <v>P18FW21M0071</v>
      </c>
      <c r="B86" s="100" t="str">
        <f>'21MBA111'!B86</f>
        <v>ANUSHA</v>
      </c>
      <c r="C86" s="19"/>
      <c r="D86" s="19">
        <v>5</v>
      </c>
      <c r="E86" s="19">
        <v>4</v>
      </c>
      <c r="F86" s="19">
        <v>3</v>
      </c>
      <c r="G86" s="19"/>
      <c r="H86" s="19">
        <v>8</v>
      </c>
      <c r="I86" s="19">
        <v>8</v>
      </c>
      <c r="J86" s="19"/>
      <c r="K86" s="19">
        <v>10</v>
      </c>
      <c r="L86" s="117">
        <v>41</v>
      </c>
      <c r="M86" s="22">
        <f t="shared" si="3"/>
        <v>38</v>
      </c>
    </row>
    <row r="87" spans="1:13" s="13" customFormat="1" ht="15.75" x14ac:dyDescent="0.25">
      <c r="A87" s="100" t="str">
        <f>'21MBA111'!A87</f>
        <v>P18FW21M0072</v>
      </c>
      <c r="B87" s="100" t="str">
        <f>'21MBA111'!B87</f>
        <v>P T KIRTI</v>
      </c>
      <c r="C87" s="19">
        <v>4</v>
      </c>
      <c r="D87" s="19"/>
      <c r="E87" s="19"/>
      <c r="F87" s="19">
        <v>4</v>
      </c>
      <c r="G87" s="19">
        <v>4</v>
      </c>
      <c r="H87" s="19">
        <v>9</v>
      </c>
      <c r="I87" s="19"/>
      <c r="J87" s="19">
        <v>4</v>
      </c>
      <c r="K87" s="19">
        <v>10</v>
      </c>
      <c r="L87" s="117">
        <v>42</v>
      </c>
      <c r="M87" s="22">
        <f t="shared" si="3"/>
        <v>35</v>
      </c>
    </row>
    <row r="88" spans="1:13" s="13" customFormat="1" ht="15.75" x14ac:dyDescent="0.25">
      <c r="A88" s="100" t="str">
        <f>'21MBA111'!A88</f>
        <v>P18FW21M0073</v>
      </c>
      <c r="B88" s="100" t="str">
        <f>'21MBA111'!B88</f>
        <v>SAMEEKSHA M P</v>
      </c>
      <c r="C88" s="19">
        <v>5</v>
      </c>
      <c r="D88" s="19">
        <v>5</v>
      </c>
      <c r="E88" s="19"/>
      <c r="F88" s="19">
        <v>5</v>
      </c>
      <c r="G88" s="19"/>
      <c r="H88" s="19">
        <v>8</v>
      </c>
      <c r="I88" s="19"/>
      <c r="J88" s="19">
        <v>10</v>
      </c>
      <c r="K88" s="19">
        <v>13</v>
      </c>
      <c r="L88" s="117">
        <v>46</v>
      </c>
      <c r="M88" s="22">
        <f t="shared" si="3"/>
        <v>46</v>
      </c>
    </row>
    <row r="89" spans="1:13" s="13" customFormat="1" ht="15.75" x14ac:dyDescent="0.25">
      <c r="A89" s="100" t="str">
        <f>'21MBA111'!A89</f>
        <v>P18FW21M0074</v>
      </c>
      <c r="B89" s="100" t="str">
        <f>'21MBA111'!B89</f>
        <v>KAVYAPRIYA J</v>
      </c>
      <c r="C89" s="19"/>
      <c r="D89" s="19">
        <v>4</v>
      </c>
      <c r="E89" s="19"/>
      <c r="F89" s="19">
        <v>4</v>
      </c>
      <c r="G89" s="19">
        <v>3</v>
      </c>
      <c r="H89" s="19">
        <v>8</v>
      </c>
      <c r="I89" s="19">
        <v>7</v>
      </c>
      <c r="J89" s="19"/>
      <c r="K89" s="19">
        <v>9</v>
      </c>
      <c r="L89" s="117">
        <v>38</v>
      </c>
      <c r="M89" s="22">
        <f t="shared" si="3"/>
        <v>35</v>
      </c>
    </row>
    <row r="90" spans="1:13" s="13" customFormat="1" ht="15.75" x14ac:dyDescent="0.25">
      <c r="A90" s="100" t="str">
        <f>'21MBA111'!A90</f>
        <v>P18FW21M0075</v>
      </c>
      <c r="B90" s="100" t="str">
        <f>'21MBA111'!B90</f>
        <v>RAKSHITH R T</v>
      </c>
      <c r="C90" s="19">
        <v>3</v>
      </c>
      <c r="D90" s="19">
        <v>5</v>
      </c>
      <c r="E90" s="19"/>
      <c r="F90" s="19">
        <v>4</v>
      </c>
      <c r="G90" s="19"/>
      <c r="H90" s="19">
        <v>8</v>
      </c>
      <c r="I90" s="19">
        <v>8</v>
      </c>
      <c r="J90" s="19"/>
      <c r="K90" s="19">
        <v>13</v>
      </c>
      <c r="L90" s="117">
        <v>40</v>
      </c>
      <c r="M90" s="22">
        <f t="shared" si="3"/>
        <v>41</v>
      </c>
    </row>
    <row r="91" spans="1:13" s="13" customFormat="1" ht="15.75" x14ac:dyDescent="0.25">
      <c r="A91" s="100" t="str">
        <f>'21MBA111'!A91</f>
        <v>P18FW21M0076</v>
      </c>
      <c r="B91" s="100" t="str">
        <f>'21MBA111'!B91</f>
        <v>SHUBHA R</v>
      </c>
      <c r="C91" s="19"/>
      <c r="D91" s="19">
        <v>5</v>
      </c>
      <c r="E91" s="19">
        <v>4</v>
      </c>
      <c r="F91" s="19">
        <v>4</v>
      </c>
      <c r="G91" s="19"/>
      <c r="H91" s="19">
        <v>8</v>
      </c>
      <c r="I91" s="19"/>
      <c r="J91" s="19">
        <v>7</v>
      </c>
      <c r="K91" s="19">
        <v>10</v>
      </c>
      <c r="L91" s="117">
        <v>40</v>
      </c>
      <c r="M91" s="22">
        <f t="shared" si="3"/>
        <v>38</v>
      </c>
    </row>
    <row r="92" spans="1:13" s="13" customFormat="1" ht="15.75" x14ac:dyDescent="0.25">
      <c r="A92" s="100" t="str">
        <f>'21MBA111'!A92</f>
        <v>P18FW21M0077</v>
      </c>
      <c r="B92" s="100" t="str">
        <f>'21MBA111'!B92</f>
        <v>BASAVARAJ</v>
      </c>
      <c r="C92" s="19">
        <v>4</v>
      </c>
      <c r="D92" s="19">
        <v>4</v>
      </c>
      <c r="E92" s="19"/>
      <c r="F92" s="19">
        <v>4</v>
      </c>
      <c r="G92" s="19"/>
      <c r="H92" s="19">
        <v>8</v>
      </c>
      <c r="I92" s="19">
        <v>7</v>
      </c>
      <c r="J92" s="19"/>
      <c r="K92" s="19">
        <v>10</v>
      </c>
      <c r="L92" s="117">
        <v>29</v>
      </c>
      <c r="M92" s="22">
        <f t="shared" si="3"/>
        <v>37</v>
      </c>
    </row>
    <row r="93" spans="1:13" s="13" customFormat="1" ht="15.75" x14ac:dyDescent="0.25">
      <c r="A93" s="100" t="str">
        <f>'21MBA111'!A93</f>
        <v>P18FW21M0078</v>
      </c>
      <c r="B93" s="100" t="str">
        <f>'21MBA111'!B93</f>
        <v>MANOJ RAKSHATH B S</v>
      </c>
      <c r="C93" s="19">
        <v>3</v>
      </c>
      <c r="D93" s="19">
        <v>3</v>
      </c>
      <c r="E93" s="19"/>
      <c r="F93" s="19">
        <v>2</v>
      </c>
      <c r="G93" s="19"/>
      <c r="H93" s="19"/>
      <c r="I93" s="19">
        <v>3</v>
      </c>
      <c r="J93" s="19">
        <v>4</v>
      </c>
      <c r="K93" s="19">
        <v>8.5</v>
      </c>
      <c r="L93" s="117">
        <v>36</v>
      </c>
      <c r="M93" s="22">
        <f t="shared" si="3"/>
        <v>23.5</v>
      </c>
    </row>
    <row r="94" spans="1:13" s="13" customFormat="1" ht="15.75" x14ac:dyDescent="0.25">
      <c r="A94" s="100" t="str">
        <f>'21MBA111'!A94</f>
        <v>P18FW21M0079</v>
      </c>
      <c r="B94" s="100" t="str">
        <f>'21MBA111'!B94</f>
        <v>ADITI RANI</v>
      </c>
      <c r="C94" s="19">
        <v>4</v>
      </c>
      <c r="D94" s="19">
        <v>3</v>
      </c>
      <c r="E94" s="19">
        <v>4</v>
      </c>
      <c r="F94" s="19"/>
      <c r="G94" s="19"/>
      <c r="H94" s="19">
        <v>7</v>
      </c>
      <c r="I94" s="19"/>
      <c r="J94" s="19">
        <v>5</v>
      </c>
      <c r="K94" s="19">
        <v>11</v>
      </c>
      <c r="L94" s="117">
        <v>36</v>
      </c>
      <c r="M94" s="22">
        <f t="shared" si="3"/>
        <v>34</v>
      </c>
    </row>
    <row r="95" spans="1:13" s="13" customFormat="1" ht="15.75" x14ac:dyDescent="0.25">
      <c r="A95" s="100" t="str">
        <f>'21MBA111'!A95</f>
        <v>P18FW21M0080</v>
      </c>
      <c r="B95" s="100" t="str">
        <f>'21MBA111'!B95</f>
        <v>DIVYA SHREE M</v>
      </c>
      <c r="C95" s="19"/>
      <c r="D95" s="19">
        <v>4</v>
      </c>
      <c r="E95" s="19"/>
      <c r="F95" s="19">
        <v>5</v>
      </c>
      <c r="G95" s="19">
        <v>3</v>
      </c>
      <c r="H95" s="19">
        <v>9</v>
      </c>
      <c r="I95" s="19">
        <v>9</v>
      </c>
      <c r="J95" s="19"/>
      <c r="K95" s="19">
        <v>10</v>
      </c>
      <c r="L95" s="117">
        <v>42</v>
      </c>
      <c r="M95" s="22">
        <f t="shared" si="3"/>
        <v>40</v>
      </c>
    </row>
    <row r="96" spans="1:13" s="13" customFormat="1" ht="15.75" x14ac:dyDescent="0.25">
      <c r="A96" s="100" t="str">
        <f>'21MBA111'!A96</f>
        <v>P18FW21M0081</v>
      </c>
      <c r="B96" s="100" t="str">
        <f>'21MBA111'!B96</f>
        <v>VARUN S BHARADWAJ</v>
      </c>
      <c r="C96" s="19">
        <v>4</v>
      </c>
      <c r="D96" s="19">
        <v>4</v>
      </c>
      <c r="E96" s="19"/>
      <c r="F96" s="19">
        <v>4</v>
      </c>
      <c r="G96" s="19"/>
      <c r="H96" s="19"/>
      <c r="I96" s="19">
        <v>8</v>
      </c>
      <c r="J96" s="19">
        <v>8</v>
      </c>
      <c r="K96" s="19">
        <v>14</v>
      </c>
      <c r="L96" s="117">
        <v>45</v>
      </c>
      <c r="M96" s="22">
        <f t="shared" si="3"/>
        <v>42</v>
      </c>
    </row>
    <row r="97" spans="1:13" s="13" customFormat="1" ht="15.75" x14ac:dyDescent="0.25">
      <c r="A97" s="100" t="str">
        <f>'21MBA111'!A97</f>
        <v>P18FW21M0082</v>
      </c>
      <c r="B97" s="100" t="str">
        <f>'21MBA111'!B97</f>
        <v>S KARTHIK</v>
      </c>
      <c r="C97" s="19">
        <v>4</v>
      </c>
      <c r="D97" s="19">
        <v>4</v>
      </c>
      <c r="E97" s="19"/>
      <c r="F97" s="19">
        <v>3</v>
      </c>
      <c r="G97" s="19"/>
      <c r="H97" s="19">
        <v>7</v>
      </c>
      <c r="I97" s="19">
        <v>8</v>
      </c>
      <c r="J97" s="19"/>
      <c r="K97" s="19">
        <v>8</v>
      </c>
      <c r="L97" s="117">
        <v>39</v>
      </c>
      <c r="M97" s="22">
        <f t="shared" si="3"/>
        <v>34</v>
      </c>
    </row>
    <row r="98" spans="1:13" s="13" customFormat="1" ht="15.75" x14ac:dyDescent="0.25">
      <c r="A98" s="100" t="str">
        <f>'21MBA111'!A98</f>
        <v>P18FW21M0083</v>
      </c>
      <c r="B98" s="100" t="str">
        <f>'21MBA111'!B98</f>
        <v>NEELAMMA M K</v>
      </c>
      <c r="C98" s="19">
        <v>5</v>
      </c>
      <c r="D98" s="19">
        <v>5</v>
      </c>
      <c r="E98" s="19"/>
      <c r="F98" s="19">
        <v>3</v>
      </c>
      <c r="G98" s="19"/>
      <c r="H98" s="19">
        <v>8</v>
      </c>
      <c r="I98" s="19">
        <v>9</v>
      </c>
      <c r="J98" s="19"/>
      <c r="K98" s="19">
        <v>10</v>
      </c>
      <c r="L98" s="117">
        <v>32</v>
      </c>
      <c r="M98" s="22">
        <f t="shared" si="3"/>
        <v>40</v>
      </c>
    </row>
    <row r="99" spans="1:13" s="13" customFormat="1" ht="15.75" x14ac:dyDescent="0.25">
      <c r="A99" s="100" t="str">
        <f>'21MBA111'!A99</f>
        <v>P18FW21M0084</v>
      </c>
      <c r="B99" s="100" t="str">
        <f>'21MBA111'!B99</f>
        <v>PRAMOD K L</v>
      </c>
      <c r="C99" s="19"/>
      <c r="D99" s="19">
        <v>4</v>
      </c>
      <c r="E99" s="19"/>
      <c r="F99" s="19">
        <v>5</v>
      </c>
      <c r="G99" s="19">
        <v>4</v>
      </c>
      <c r="H99" s="19">
        <v>9</v>
      </c>
      <c r="I99" s="19">
        <v>8</v>
      </c>
      <c r="J99" s="19"/>
      <c r="K99" s="19">
        <v>10</v>
      </c>
      <c r="L99" s="117">
        <v>43</v>
      </c>
      <c r="M99" s="22">
        <f t="shared" si="3"/>
        <v>40</v>
      </c>
    </row>
    <row r="100" spans="1:13" s="13" customFormat="1" ht="15.75" x14ac:dyDescent="0.25">
      <c r="A100" s="100" t="str">
        <f>'21MBA111'!A100</f>
        <v>P18FW21M0085</v>
      </c>
      <c r="B100" s="100" t="str">
        <f>'21MBA111'!B100</f>
        <v>NAMRATHA N</v>
      </c>
      <c r="C100" s="19">
        <v>5</v>
      </c>
      <c r="D100" s="19">
        <v>5</v>
      </c>
      <c r="E100" s="19"/>
      <c r="F100" s="19">
        <v>4</v>
      </c>
      <c r="G100" s="19"/>
      <c r="H100" s="19">
        <v>7</v>
      </c>
      <c r="I100" s="19">
        <v>9</v>
      </c>
      <c r="J100" s="19"/>
      <c r="K100" s="19">
        <v>13</v>
      </c>
      <c r="L100" s="117">
        <v>39</v>
      </c>
      <c r="M100" s="22">
        <f t="shared" si="3"/>
        <v>43</v>
      </c>
    </row>
    <row r="101" spans="1:13" s="13" customFormat="1" ht="15.75" x14ac:dyDescent="0.25">
      <c r="A101" s="100" t="str">
        <f>'21MBA111'!A101</f>
        <v>P18FW21M0086</v>
      </c>
      <c r="B101" s="100" t="str">
        <f>'21MBA111'!B101</f>
        <v>ANVITH KUMAR</v>
      </c>
      <c r="C101" s="19"/>
      <c r="D101" s="19">
        <v>4</v>
      </c>
      <c r="E101" s="19"/>
      <c r="F101" s="19">
        <v>4</v>
      </c>
      <c r="G101" s="19">
        <v>3.5</v>
      </c>
      <c r="H101" s="19">
        <v>8.5</v>
      </c>
      <c r="I101" s="19"/>
      <c r="J101" s="19">
        <v>8</v>
      </c>
      <c r="K101" s="19">
        <v>12</v>
      </c>
      <c r="L101" s="117">
        <v>42</v>
      </c>
      <c r="M101" s="22">
        <f t="shared" si="3"/>
        <v>40</v>
      </c>
    </row>
    <row r="102" spans="1:13" s="13" customFormat="1" ht="15.75" x14ac:dyDescent="0.25">
      <c r="A102" s="100" t="str">
        <f>'21MBA111'!A102</f>
        <v>P18FW21M0087</v>
      </c>
      <c r="B102" s="100" t="str">
        <f>'21MBA111'!B102</f>
        <v>BHOOMIKA BHAT</v>
      </c>
      <c r="C102" s="19">
        <v>4</v>
      </c>
      <c r="D102" s="19">
        <v>4</v>
      </c>
      <c r="E102" s="19"/>
      <c r="F102" s="19">
        <v>3</v>
      </c>
      <c r="G102" s="19"/>
      <c r="H102" s="19">
        <v>7</v>
      </c>
      <c r="I102" s="19">
        <v>9</v>
      </c>
      <c r="J102" s="19"/>
      <c r="K102" s="19">
        <v>8.5</v>
      </c>
      <c r="L102" s="117">
        <v>40</v>
      </c>
      <c r="M102" s="22">
        <f t="shared" si="3"/>
        <v>35.5</v>
      </c>
    </row>
    <row r="103" spans="1:13" s="13" customFormat="1" ht="15.75" x14ac:dyDescent="0.25">
      <c r="A103" s="100" t="str">
        <f>'21MBA111'!A103</f>
        <v>P18FW21M0088</v>
      </c>
      <c r="B103" s="100" t="str">
        <f>'21MBA111'!B103</f>
        <v>SOUMYA GANAPATI HEGDE</v>
      </c>
      <c r="C103" s="19">
        <v>4</v>
      </c>
      <c r="D103" s="19">
        <v>4</v>
      </c>
      <c r="E103" s="19"/>
      <c r="F103" s="19">
        <v>5</v>
      </c>
      <c r="G103" s="19"/>
      <c r="H103" s="19">
        <v>8</v>
      </c>
      <c r="I103" s="19">
        <v>6</v>
      </c>
      <c r="J103" s="19"/>
      <c r="K103" s="19">
        <v>4</v>
      </c>
      <c r="L103" s="117">
        <v>39</v>
      </c>
      <c r="M103" s="22">
        <f t="shared" si="3"/>
        <v>31</v>
      </c>
    </row>
    <row r="104" spans="1:13" s="13" customFormat="1" ht="15.75" x14ac:dyDescent="0.25">
      <c r="A104" s="100" t="str">
        <f>'21MBA111'!A104</f>
        <v>P18FW21M0089</v>
      </c>
      <c r="B104" s="100" t="str">
        <f>'21MBA111'!B104</f>
        <v>SHREEKRISHNA</v>
      </c>
      <c r="C104" s="19">
        <v>5</v>
      </c>
      <c r="D104" s="19">
        <v>4</v>
      </c>
      <c r="E104" s="19"/>
      <c r="F104" s="19">
        <v>3</v>
      </c>
      <c r="G104" s="19"/>
      <c r="H104" s="19">
        <v>9</v>
      </c>
      <c r="I104" s="19"/>
      <c r="J104" s="19">
        <v>7</v>
      </c>
      <c r="K104" s="19">
        <v>8</v>
      </c>
      <c r="L104" s="117">
        <v>41</v>
      </c>
      <c r="M104" s="22">
        <f t="shared" si="3"/>
        <v>36</v>
      </c>
    </row>
    <row r="105" spans="1:13" s="13" customFormat="1" ht="15.75" x14ac:dyDescent="0.25">
      <c r="A105" s="100" t="str">
        <f>'21MBA111'!A105</f>
        <v>P18FW21M0090</v>
      </c>
      <c r="B105" s="100" t="str">
        <f>'21MBA111'!B105</f>
        <v>OLETI SAI SREENITHYA</v>
      </c>
      <c r="C105" s="19">
        <v>4</v>
      </c>
      <c r="D105" s="19"/>
      <c r="E105" s="19"/>
      <c r="F105" s="19">
        <v>4</v>
      </c>
      <c r="G105" s="19">
        <v>3</v>
      </c>
      <c r="H105" s="19">
        <v>8</v>
      </c>
      <c r="I105" s="19">
        <v>9</v>
      </c>
      <c r="J105" s="19"/>
      <c r="K105" s="19">
        <v>7</v>
      </c>
      <c r="L105" s="117">
        <v>38</v>
      </c>
      <c r="M105" s="22">
        <f t="shared" si="3"/>
        <v>35</v>
      </c>
    </row>
    <row r="106" spans="1:13" s="13" customFormat="1" ht="15.75" x14ac:dyDescent="0.25">
      <c r="A106" s="100" t="str">
        <f>'21MBA111'!A106</f>
        <v>P18FW21M0091</v>
      </c>
      <c r="B106" s="100" t="str">
        <f>'21MBA111'!B106</f>
        <v>RAMANUJAM H J</v>
      </c>
      <c r="C106" s="19">
        <v>4</v>
      </c>
      <c r="D106" s="19">
        <v>4</v>
      </c>
      <c r="E106" s="19"/>
      <c r="F106" s="19">
        <v>4</v>
      </c>
      <c r="G106" s="19"/>
      <c r="H106" s="19">
        <v>8</v>
      </c>
      <c r="I106" s="19"/>
      <c r="J106" s="19">
        <v>8</v>
      </c>
      <c r="K106" s="19">
        <v>12</v>
      </c>
      <c r="L106" s="117">
        <v>38</v>
      </c>
      <c r="M106" s="22">
        <f t="shared" si="3"/>
        <v>40</v>
      </c>
    </row>
    <row r="107" spans="1:13" s="13" customFormat="1" ht="15.75" x14ac:dyDescent="0.25">
      <c r="A107" s="100" t="str">
        <f>'21MBA111'!A107</f>
        <v>P18FW21M0092</v>
      </c>
      <c r="B107" s="100" t="str">
        <f>'21MBA111'!B107</f>
        <v>CHAVI JAGADEESH</v>
      </c>
      <c r="C107" s="19">
        <v>3</v>
      </c>
      <c r="D107" s="19">
        <v>4</v>
      </c>
      <c r="E107" s="19"/>
      <c r="F107" s="19">
        <v>3</v>
      </c>
      <c r="G107" s="19"/>
      <c r="H107" s="19">
        <v>7</v>
      </c>
      <c r="I107" s="19">
        <v>4</v>
      </c>
      <c r="J107" s="19"/>
      <c r="K107" s="19">
        <v>10</v>
      </c>
      <c r="L107" s="117">
        <v>34</v>
      </c>
      <c r="M107" s="22">
        <f t="shared" si="3"/>
        <v>31</v>
      </c>
    </row>
    <row r="108" spans="1:13" s="13" customFormat="1" ht="15.75" x14ac:dyDescent="0.25">
      <c r="A108" s="100" t="str">
        <f>'21MBA111'!A108</f>
        <v>P18FW21M0093</v>
      </c>
      <c r="B108" s="100" t="str">
        <f>'21MBA111'!B108</f>
        <v>DESAI JATIN ARUN</v>
      </c>
      <c r="C108" s="19">
        <v>2</v>
      </c>
      <c r="D108" s="19">
        <v>3</v>
      </c>
      <c r="E108" s="19"/>
      <c r="F108" s="19"/>
      <c r="G108" s="19"/>
      <c r="H108" s="19">
        <v>3</v>
      </c>
      <c r="I108" s="19">
        <v>5</v>
      </c>
      <c r="J108" s="19"/>
      <c r="K108" s="19">
        <v>5</v>
      </c>
      <c r="L108" s="117">
        <v>27</v>
      </c>
      <c r="M108" s="22">
        <f t="shared" si="3"/>
        <v>18</v>
      </c>
    </row>
    <row r="109" spans="1:13" s="13" customFormat="1" ht="15.75" x14ac:dyDescent="0.25">
      <c r="A109" s="100" t="str">
        <f>'21MBA111'!A109</f>
        <v>P18FW21M0094</v>
      </c>
      <c r="B109" s="100" t="str">
        <f>'21MBA111'!B109</f>
        <v>MALLESH S</v>
      </c>
      <c r="C109" s="19">
        <v>2</v>
      </c>
      <c r="D109" s="19"/>
      <c r="E109" s="19"/>
      <c r="F109" s="19">
        <v>4</v>
      </c>
      <c r="G109" s="19">
        <v>2</v>
      </c>
      <c r="H109" s="19"/>
      <c r="I109" s="19">
        <v>7</v>
      </c>
      <c r="J109" s="19">
        <v>9</v>
      </c>
      <c r="K109" s="19">
        <v>12</v>
      </c>
      <c r="L109" s="117">
        <v>37</v>
      </c>
      <c r="M109" s="22">
        <f t="shared" si="3"/>
        <v>36</v>
      </c>
    </row>
    <row r="110" spans="1:13" s="13" customFormat="1" ht="15.75" x14ac:dyDescent="0.25">
      <c r="A110" s="100" t="str">
        <f>'21MBA111'!A110</f>
        <v>P18FW21M0095</v>
      </c>
      <c r="B110" s="100" t="str">
        <f>'21MBA111'!B110</f>
        <v>SRINIDHI K</v>
      </c>
      <c r="C110" s="19">
        <v>5</v>
      </c>
      <c r="D110" s="19"/>
      <c r="E110" s="19">
        <v>4</v>
      </c>
      <c r="F110" s="19">
        <v>5</v>
      </c>
      <c r="G110" s="19"/>
      <c r="H110" s="19">
        <v>9</v>
      </c>
      <c r="I110" s="19"/>
      <c r="J110" s="19">
        <v>8</v>
      </c>
      <c r="K110" s="19">
        <v>12</v>
      </c>
      <c r="L110" s="117">
        <v>40</v>
      </c>
      <c r="M110" s="22">
        <f t="shared" si="3"/>
        <v>43</v>
      </c>
    </row>
    <row r="111" spans="1:13" s="13" customFormat="1" ht="15.75" x14ac:dyDescent="0.25">
      <c r="A111" s="100" t="str">
        <f>'21MBA111'!A111</f>
        <v>P18FW21M0096</v>
      </c>
      <c r="B111" s="100" t="str">
        <f>'21MBA111'!B111</f>
        <v>B SHASHANK</v>
      </c>
      <c r="C111" s="19">
        <v>5</v>
      </c>
      <c r="D111" s="19">
        <v>4</v>
      </c>
      <c r="E111" s="19"/>
      <c r="F111" s="19">
        <v>4</v>
      </c>
      <c r="G111" s="19"/>
      <c r="H111" s="19">
        <v>9</v>
      </c>
      <c r="I111" s="19">
        <v>2</v>
      </c>
      <c r="J111" s="19"/>
      <c r="K111" s="19">
        <v>12</v>
      </c>
      <c r="L111" s="117">
        <v>37</v>
      </c>
      <c r="M111" s="22">
        <f t="shared" si="3"/>
        <v>36</v>
      </c>
    </row>
    <row r="112" spans="1:13" s="13" customFormat="1" ht="15.75" x14ac:dyDescent="0.25">
      <c r="A112" s="100" t="str">
        <f>'21MBA111'!A112</f>
        <v>P18FW21M0097</v>
      </c>
      <c r="B112" s="100" t="str">
        <f>'21MBA111'!B112</f>
        <v>YOGASHREE C N</v>
      </c>
      <c r="C112" s="19">
        <v>4</v>
      </c>
      <c r="D112" s="19">
        <v>5</v>
      </c>
      <c r="E112" s="19"/>
      <c r="F112" s="19">
        <v>4</v>
      </c>
      <c r="G112" s="19"/>
      <c r="H112" s="19">
        <v>8</v>
      </c>
      <c r="I112" s="19"/>
      <c r="J112" s="19">
        <v>9</v>
      </c>
      <c r="K112" s="19">
        <v>12</v>
      </c>
      <c r="L112" s="117">
        <v>45</v>
      </c>
      <c r="M112" s="22">
        <f t="shared" ref="M112:M175" si="4">SUM(C112:K112)</f>
        <v>42</v>
      </c>
    </row>
    <row r="113" spans="1:13" s="13" customFormat="1" ht="15.75" x14ac:dyDescent="0.25">
      <c r="A113" s="100" t="str">
        <f>'21MBA111'!A113</f>
        <v>P18FW21M0098</v>
      </c>
      <c r="B113" s="100" t="str">
        <f>'21MBA111'!B113</f>
        <v>CHARANA T U</v>
      </c>
      <c r="C113" s="19">
        <v>3</v>
      </c>
      <c r="D113" s="19"/>
      <c r="E113" s="19"/>
      <c r="F113" s="19">
        <v>3</v>
      </c>
      <c r="G113" s="19">
        <v>2</v>
      </c>
      <c r="H113" s="19">
        <v>6</v>
      </c>
      <c r="I113" s="19"/>
      <c r="J113" s="19">
        <v>2</v>
      </c>
      <c r="K113" s="19">
        <v>6</v>
      </c>
      <c r="L113" s="117">
        <v>34</v>
      </c>
      <c r="M113" s="22">
        <f t="shared" si="4"/>
        <v>22</v>
      </c>
    </row>
    <row r="114" spans="1:13" s="13" customFormat="1" ht="15.75" x14ac:dyDescent="0.25">
      <c r="A114" s="100" t="str">
        <f>'21MBA111'!A114</f>
        <v>P18FW21M0099</v>
      </c>
      <c r="B114" s="100" t="str">
        <f>'21MBA111'!B114</f>
        <v>NAGARAJ GAJANAN HEGDE</v>
      </c>
      <c r="C114" s="19">
        <v>3</v>
      </c>
      <c r="D114" s="19">
        <v>5</v>
      </c>
      <c r="E114" s="19"/>
      <c r="F114" s="19">
        <v>3</v>
      </c>
      <c r="G114" s="19"/>
      <c r="H114" s="19">
        <v>8</v>
      </c>
      <c r="I114" s="19">
        <v>2</v>
      </c>
      <c r="J114" s="19"/>
      <c r="K114" s="19">
        <v>12</v>
      </c>
      <c r="L114" s="117">
        <v>39</v>
      </c>
      <c r="M114" s="22">
        <f t="shared" si="4"/>
        <v>33</v>
      </c>
    </row>
    <row r="115" spans="1:13" s="13" customFormat="1" ht="15.75" x14ac:dyDescent="0.25">
      <c r="A115" s="100" t="str">
        <f>'21MBA111'!A115</f>
        <v>P18FW21M0100</v>
      </c>
      <c r="B115" s="100" t="str">
        <f>'21MBA111'!B115</f>
        <v>NIKITHA J SHANBHOG</v>
      </c>
      <c r="C115" s="19"/>
      <c r="D115" s="19">
        <v>5</v>
      </c>
      <c r="E115" s="19"/>
      <c r="F115" s="19">
        <v>4</v>
      </c>
      <c r="G115" s="19">
        <v>4</v>
      </c>
      <c r="H115" s="19">
        <v>2</v>
      </c>
      <c r="I115" s="19"/>
      <c r="J115" s="19">
        <v>8</v>
      </c>
      <c r="K115" s="19">
        <v>10</v>
      </c>
      <c r="L115" s="117">
        <v>40</v>
      </c>
      <c r="M115" s="22">
        <f t="shared" si="4"/>
        <v>33</v>
      </c>
    </row>
    <row r="116" spans="1:13" s="13" customFormat="1" ht="15.75" x14ac:dyDescent="0.25">
      <c r="A116" s="100" t="str">
        <f>'21MBA111'!A116</f>
        <v>P18FW21M0101</v>
      </c>
      <c r="B116" s="100" t="str">
        <f>'21MBA111'!B116</f>
        <v>YASHASWINI P</v>
      </c>
      <c r="C116" s="19">
        <v>4</v>
      </c>
      <c r="D116" s="19">
        <v>4</v>
      </c>
      <c r="E116" s="19"/>
      <c r="F116" s="19">
        <v>3</v>
      </c>
      <c r="G116" s="19"/>
      <c r="H116" s="19">
        <v>7</v>
      </c>
      <c r="I116" s="19"/>
      <c r="J116" s="19">
        <v>8</v>
      </c>
      <c r="K116" s="19">
        <v>10</v>
      </c>
      <c r="L116" s="117">
        <v>36</v>
      </c>
      <c r="M116" s="22">
        <f t="shared" si="4"/>
        <v>36</v>
      </c>
    </row>
    <row r="117" spans="1:13" s="13" customFormat="1" ht="15.75" x14ac:dyDescent="0.25">
      <c r="A117" s="100" t="str">
        <f>'21MBA111'!A117</f>
        <v>P18FW21M0102</v>
      </c>
      <c r="B117" s="100" t="str">
        <f>'21MBA111'!B117</f>
        <v>TANUSHREE R</v>
      </c>
      <c r="C117" s="19"/>
      <c r="D117" s="19">
        <v>5</v>
      </c>
      <c r="E117" s="19">
        <v>4</v>
      </c>
      <c r="F117" s="19">
        <v>3</v>
      </c>
      <c r="G117" s="19"/>
      <c r="H117" s="19">
        <v>8</v>
      </c>
      <c r="I117" s="19">
        <v>6</v>
      </c>
      <c r="J117" s="19"/>
      <c r="K117" s="19">
        <v>8</v>
      </c>
      <c r="L117" s="117">
        <v>33</v>
      </c>
      <c r="M117" s="22">
        <f t="shared" si="4"/>
        <v>34</v>
      </c>
    </row>
    <row r="118" spans="1:13" s="13" customFormat="1" ht="15.75" x14ac:dyDescent="0.25">
      <c r="A118" s="100" t="str">
        <f>'21MBA111'!A118</f>
        <v>P18FW21M0103</v>
      </c>
      <c r="B118" s="100" t="str">
        <f>'21MBA111'!B118</f>
        <v>CHETHAN KUMAR V A</v>
      </c>
      <c r="C118" s="19">
        <v>4</v>
      </c>
      <c r="D118" s="19">
        <v>4</v>
      </c>
      <c r="E118" s="19"/>
      <c r="F118" s="19">
        <v>4</v>
      </c>
      <c r="G118" s="19"/>
      <c r="H118" s="19">
        <v>7</v>
      </c>
      <c r="I118" s="19"/>
      <c r="J118" s="19">
        <v>7</v>
      </c>
      <c r="K118" s="19">
        <v>10</v>
      </c>
      <c r="L118" s="117">
        <v>37</v>
      </c>
      <c r="M118" s="22">
        <f t="shared" si="4"/>
        <v>36</v>
      </c>
    </row>
    <row r="119" spans="1:13" s="13" customFormat="1" ht="15.75" x14ac:dyDescent="0.25">
      <c r="A119" s="100" t="str">
        <f>'21MBA111'!A119</f>
        <v>P18FW21M0104</v>
      </c>
      <c r="B119" s="100" t="str">
        <f>'21MBA111'!B119</f>
        <v>NAYAN KUMAR</v>
      </c>
      <c r="C119" s="19"/>
      <c r="D119" s="19">
        <v>4</v>
      </c>
      <c r="E119" s="19"/>
      <c r="F119" s="19">
        <v>4</v>
      </c>
      <c r="G119" s="19">
        <v>4</v>
      </c>
      <c r="H119" s="19">
        <v>8</v>
      </c>
      <c r="I119" s="19">
        <v>6</v>
      </c>
      <c r="J119" s="19"/>
      <c r="K119" s="19">
        <v>3.5</v>
      </c>
      <c r="L119" s="117">
        <v>37</v>
      </c>
      <c r="M119" s="22">
        <f t="shared" si="4"/>
        <v>29.5</v>
      </c>
    </row>
    <row r="120" spans="1:13" s="13" customFormat="1" ht="15.75" x14ac:dyDescent="0.25">
      <c r="A120" s="100" t="str">
        <f>'21MBA111'!A120</f>
        <v>P18FW21M0105</v>
      </c>
      <c r="B120" s="100" t="str">
        <f>'21MBA111'!B120</f>
        <v>DEEPAK GOPALAKRISHNAN</v>
      </c>
      <c r="C120" s="19">
        <v>2</v>
      </c>
      <c r="D120" s="19">
        <v>3</v>
      </c>
      <c r="E120" s="19"/>
      <c r="F120" s="19"/>
      <c r="G120" s="19"/>
      <c r="H120" s="19">
        <v>7</v>
      </c>
      <c r="I120" s="19">
        <v>2</v>
      </c>
      <c r="J120" s="19"/>
      <c r="K120" s="19">
        <v>11</v>
      </c>
      <c r="L120" s="117">
        <v>33</v>
      </c>
      <c r="M120" s="22">
        <f t="shared" si="4"/>
        <v>25</v>
      </c>
    </row>
    <row r="121" spans="1:13" s="13" customFormat="1" ht="15.75" x14ac:dyDescent="0.25">
      <c r="A121" s="100" t="str">
        <f>'21MBA111'!A121</f>
        <v>P18FW21M0106</v>
      </c>
      <c r="B121" s="100" t="str">
        <f>'21MBA111'!B121</f>
        <v>POORNAPRAJNYA K MANGALVEDI</v>
      </c>
      <c r="C121" s="19">
        <v>2</v>
      </c>
      <c r="D121" s="19">
        <v>5</v>
      </c>
      <c r="E121" s="19">
        <v>1</v>
      </c>
      <c r="F121" s="19"/>
      <c r="G121" s="19"/>
      <c r="H121" s="19">
        <v>6</v>
      </c>
      <c r="I121" s="19">
        <v>6</v>
      </c>
      <c r="J121" s="19"/>
      <c r="K121" s="19">
        <v>6</v>
      </c>
      <c r="L121" s="117">
        <v>29</v>
      </c>
      <c r="M121" s="22">
        <f t="shared" si="4"/>
        <v>26</v>
      </c>
    </row>
    <row r="122" spans="1:13" s="13" customFormat="1" ht="15.75" x14ac:dyDescent="0.25">
      <c r="A122" s="100" t="str">
        <f>'21MBA111'!A122</f>
        <v>P18FW21M0107</v>
      </c>
      <c r="B122" s="100" t="str">
        <f>'21MBA111'!B122</f>
        <v>JENISHA MENEZES</v>
      </c>
      <c r="C122" s="19"/>
      <c r="D122" s="19">
        <v>5</v>
      </c>
      <c r="E122" s="19">
        <v>3</v>
      </c>
      <c r="F122" s="19">
        <v>4</v>
      </c>
      <c r="G122" s="19"/>
      <c r="H122" s="19">
        <v>9</v>
      </c>
      <c r="I122" s="19"/>
      <c r="J122" s="19">
        <v>7</v>
      </c>
      <c r="K122" s="19">
        <v>12</v>
      </c>
      <c r="L122" s="117">
        <v>40</v>
      </c>
      <c r="M122" s="22">
        <f t="shared" si="4"/>
        <v>40</v>
      </c>
    </row>
    <row r="123" spans="1:13" s="13" customFormat="1" ht="15.75" x14ac:dyDescent="0.25">
      <c r="A123" s="100" t="str">
        <f>'21MBA111'!A123</f>
        <v>P18FW21M0108</v>
      </c>
      <c r="B123" s="100" t="str">
        <f>'21MBA111'!B123</f>
        <v>SRAVANI SUNIL MHALSEKAR</v>
      </c>
      <c r="C123" s="19">
        <v>3</v>
      </c>
      <c r="D123" s="19">
        <v>5</v>
      </c>
      <c r="E123" s="19"/>
      <c r="F123" s="19">
        <v>3</v>
      </c>
      <c r="G123" s="19"/>
      <c r="H123" s="19">
        <v>8</v>
      </c>
      <c r="I123" s="19"/>
      <c r="J123" s="19">
        <v>8</v>
      </c>
      <c r="K123" s="19">
        <v>4</v>
      </c>
      <c r="L123" s="117">
        <v>35</v>
      </c>
      <c r="M123" s="22">
        <f t="shared" si="4"/>
        <v>31</v>
      </c>
    </row>
    <row r="124" spans="1:13" s="13" customFormat="1" ht="15.75" x14ac:dyDescent="0.25">
      <c r="A124" s="100" t="str">
        <f>'21MBA111'!A124</f>
        <v>P18FW21M0109</v>
      </c>
      <c r="B124" s="100" t="str">
        <f>'21MBA111'!B124</f>
        <v>M RITISH</v>
      </c>
      <c r="C124" s="19"/>
      <c r="D124" s="19">
        <v>5</v>
      </c>
      <c r="E124" s="19"/>
      <c r="F124" s="19">
        <v>2</v>
      </c>
      <c r="G124" s="19">
        <v>4</v>
      </c>
      <c r="H124" s="19">
        <v>6</v>
      </c>
      <c r="I124" s="19"/>
      <c r="J124" s="19">
        <v>3</v>
      </c>
      <c r="K124" s="19">
        <v>6</v>
      </c>
      <c r="L124" s="117">
        <v>34</v>
      </c>
      <c r="M124" s="22">
        <f t="shared" si="4"/>
        <v>26</v>
      </c>
    </row>
    <row r="125" spans="1:13" s="13" customFormat="1" ht="15.75" x14ac:dyDescent="0.25">
      <c r="A125" s="100" t="str">
        <f>'21MBA111'!A125</f>
        <v>P18FW21M0110</v>
      </c>
      <c r="B125" s="100" t="str">
        <f>'21MBA111'!B125</f>
        <v>DHANYA S SHARMA</v>
      </c>
      <c r="C125" s="19">
        <v>2</v>
      </c>
      <c r="D125" s="19">
        <v>4</v>
      </c>
      <c r="E125" s="19"/>
      <c r="F125" s="19">
        <v>4</v>
      </c>
      <c r="G125" s="19"/>
      <c r="H125" s="19">
        <v>9</v>
      </c>
      <c r="I125" s="19">
        <v>2</v>
      </c>
      <c r="J125" s="19"/>
      <c r="K125" s="19">
        <v>10.5</v>
      </c>
      <c r="L125" s="117">
        <v>37</v>
      </c>
      <c r="M125" s="22">
        <f t="shared" si="4"/>
        <v>31.5</v>
      </c>
    </row>
    <row r="126" spans="1:13" s="13" customFormat="1" ht="15.75" x14ac:dyDescent="0.25">
      <c r="A126" s="100" t="str">
        <f>'21MBA111'!A126</f>
        <v>P18FW21M0111</v>
      </c>
      <c r="B126" s="100" t="str">
        <f>'21MBA111'!B126</f>
        <v>PREETHAM D VARMA</v>
      </c>
      <c r="C126" s="19">
        <v>4</v>
      </c>
      <c r="D126" s="19">
        <v>5</v>
      </c>
      <c r="E126" s="19"/>
      <c r="F126" s="19"/>
      <c r="G126" s="19">
        <v>3</v>
      </c>
      <c r="H126" s="19">
        <v>7</v>
      </c>
      <c r="I126" s="19">
        <v>0</v>
      </c>
      <c r="J126" s="19"/>
      <c r="K126" s="19">
        <v>10</v>
      </c>
      <c r="L126" s="117">
        <v>33</v>
      </c>
      <c r="M126" s="22">
        <f t="shared" si="4"/>
        <v>29</v>
      </c>
    </row>
    <row r="127" spans="1:13" s="13" customFormat="1" ht="15.75" x14ac:dyDescent="0.25">
      <c r="A127" s="100" t="str">
        <f>'21MBA111'!A127</f>
        <v>P18FW21M0112</v>
      </c>
      <c r="B127" s="100" t="str">
        <f>'21MBA111'!B127</f>
        <v>DHIRAJKUMAR BELAVADI</v>
      </c>
      <c r="C127" s="19">
        <v>3</v>
      </c>
      <c r="D127" s="19">
        <v>5</v>
      </c>
      <c r="E127" s="19"/>
      <c r="F127" s="19"/>
      <c r="G127" s="19"/>
      <c r="H127" s="19">
        <v>9</v>
      </c>
      <c r="I127" s="19">
        <v>8</v>
      </c>
      <c r="J127" s="19"/>
      <c r="K127" s="19">
        <v>8</v>
      </c>
      <c r="L127" s="117">
        <v>35</v>
      </c>
      <c r="M127" s="22">
        <f t="shared" si="4"/>
        <v>33</v>
      </c>
    </row>
    <row r="128" spans="1:13" s="13" customFormat="1" ht="15.75" x14ac:dyDescent="0.25">
      <c r="A128" s="100" t="str">
        <f>'21MBA111'!A128</f>
        <v>P18FW21M0113</v>
      </c>
      <c r="B128" s="100" t="str">
        <f>'21MBA111'!B128</f>
        <v>FERNANDES RICHA FLORINDA</v>
      </c>
      <c r="C128" s="19">
        <v>4</v>
      </c>
      <c r="D128" s="19"/>
      <c r="E128" s="19">
        <v>5</v>
      </c>
      <c r="F128" s="19">
        <v>3</v>
      </c>
      <c r="G128" s="19"/>
      <c r="H128" s="19">
        <v>7</v>
      </c>
      <c r="I128" s="19">
        <v>5</v>
      </c>
      <c r="J128" s="19"/>
      <c r="K128" s="19">
        <v>8</v>
      </c>
      <c r="L128" s="117">
        <v>37</v>
      </c>
      <c r="M128" s="22">
        <f t="shared" si="4"/>
        <v>32</v>
      </c>
    </row>
    <row r="129" spans="1:13" s="13" customFormat="1" ht="15.75" x14ac:dyDescent="0.25">
      <c r="A129" s="100" t="str">
        <f>'21MBA111'!A129</f>
        <v>P18FW21M0114</v>
      </c>
      <c r="B129" s="100" t="str">
        <f>'21MBA111'!B129</f>
        <v>MEGHA U JOSHI</v>
      </c>
      <c r="C129" s="19">
        <v>4</v>
      </c>
      <c r="D129" s="19">
        <v>5</v>
      </c>
      <c r="E129" s="19">
        <v>5</v>
      </c>
      <c r="F129" s="19"/>
      <c r="G129" s="19"/>
      <c r="H129" s="19">
        <v>8</v>
      </c>
      <c r="I129" s="19">
        <v>8</v>
      </c>
      <c r="J129" s="19"/>
      <c r="K129" s="19">
        <v>11</v>
      </c>
      <c r="L129" s="117">
        <v>41</v>
      </c>
      <c r="M129" s="22">
        <f t="shared" si="4"/>
        <v>41</v>
      </c>
    </row>
    <row r="130" spans="1:13" s="13" customFormat="1" ht="15.75" x14ac:dyDescent="0.25">
      <c r="A130" s="100" t="str">
        <f>'21MBA111'!A130</f>
        <v>P18FW21M0116</v>
      </c>
      <c r="B130" s="100" t="str">
        <f>'21MBA111'!B130</f>
        <v>DINAH NEETHA NORONHA</v>
      </c>
      <c r="C130" s="19">
        <v>4</v>
      </c>
      <c r="D130" s="19">
        <v>5</v>
      </c>
      <c r="E130" s="19"/>
      <c r="F130" s="19">
        <v>3</v>
      </c>
      <c r="G130" s="19"/>
      <c r="H130" s="19">
        <v>8</v>
      </c>
      <c r="I130" s="19"/>
      <c r="J130" s="19">
        <v>7</v>
      </c>
      <c r="K130" s="19">
        <v>10</v>
      </c>
      <c r="L130" s="117">
        <v>38</v>
      </c>
      <c r="M130" s="22">
        <f t="shared" si="4"/>
        <v>37</v>
      </c>
    </row>
    <row r="131" spans="1:13" s="13" customFormat="1" ht="15.75" x14ac:dyDescent="0.25">
      <c r="A131" s="100" t="str">
        <f>'21MBA111'!A131</f>
        <v>P18FW21M0117</v>
      </c>
      <c r="B131" s="100" t="str">
        <f>'21MBA111'!B131</f>
        <v>HEGDE PAVANA GANAPATHI</v>
      </c>
      <c r="C131" s="19"/>
      <c r="D131" s="19">
        <v>4</v>
      </c>
      <c r="E131" s="19">
        <v>3</v>
      </c>
      <c r="F131" s="19">
        <v>3</v>
      </c>
      <c r="G131" s="19"/>
      <c r="H131" s="19">
        <v>6</v>
      </c>
      <c r="I131" s="19">
        <v>5</v>
      </c>
      <c r="J131" s="19"/>
      <c r="K131" s="19">
        <v>7</v>
      </c>
      <c r="L131" s="117">
        <v>34</v>
      </c>
      <c r="M131" s="22">
        <f t="shared" si="4"/>
        <v>28</v>
      </c>
    </row>
    <row r="132" spans="1:13" s="13" customFormat="1" ht="15.75" x14ac:dyDescent="0.25">
      <c r="A132" s="100" t="str">
        <f>'21MBA111'!A132</f>
        <v>P18FW21M0118</v>
      </c>
      <c r="B132" s="100" t="str">
        <f>'21MBA111'!B132</f>
        <v>LOYSTON CRASTA</v>
      </c>
      <c r="C132" s="19"/>
      <c r="D132" s="19">
        <v>5</v>
      </c>
      <c r="E132" s="19"/>
      <c r="F132" s="19">
        <v>2</v>
      </c>
      <c r="G132" s="19"/>
      <c r="H132" s="19">
        <v>6</v>
      </c>
      <c r="I132" s="19"/>
      <c r="J132" s="19">
        <v>7</v>
      </c>
      <c r="K132" s="19">
        <v>10</v>
      </c>
      <c r="L132" s="117">
        <v>34</v>
      </c>
      <c r="M132" s="22">
        <f t="shared" si="4"/>
        <v>30</v>
      </c>
    </row>
    <row r="133" spans="1:13" s="13" customFormat="1" ht="15.75" x14ac:dyDescent="0.25">
      <c r="A133" s="100" t="str">
        <f>'21MBA111'!A133</f>
        <v>P18FW21M0119</v>
      </c>
      <c r="B133" s="100" t="str">
        <f>'21MBA111'!B133</f>
        <v>GANESH HEGDE</v>
      </c>
      <c r="C133" s="19">
        <v>4</v>
      </c>
      <c r="D133" s="19">
        <v>4</v>
      </c>
      <c r="E133" s="19"/>
      <c r="F133" s="19">
        <v>3</v>
      </c>
      <c r="G133" s="19"/>
      <c r="H133" s="19">
        <v>8</v>
      </c>
      <c r="I133" s="19"/>
      <c r="J133" s="19"/>
      <c r="K133" s="19">
        <v>10</v>
      </c>
      <c r="L133" s="117">
        <v>36</v>
      </c>
      <c r="M133" s="22">
        <f t="shared" si="4"/>
        <v>29</v>
      </c>
    </row>
    <row r="134" spans="1:13" s="13" customFormat="1" ht="15.75" x14ac:dyDescent="0.25">
      <c r="A134" s="100" t="str">
        <f>'21MBA111'!A134</f>
        <v>P18FW21M0120</v>
      </c>
      <c r="B134" s="100" t="str">
        <f>'21MBA111'!B134</f>
        <v>ANUSHA PRAKASH</v>
      </c>
      <c r="C134" s="19">
        <v>4.5</v>
      </c>
      <c r="D134" s="19">
        <v>4</v>
      </c>
      <c r="E134" s="19"/>
      <c r="F134" s="19">
        <v>3</v>
      </c>
      <c r="G134" s="19">
        <v>0</v>
      </c>
      <c r="H134" s="19">
        <v>9</v>
      </c>
      <c r="I134" s="19">
        <v>5</v>
      </c>
      <c r="J134" s="19"/>
      <c r="K134" s="19">
        <v>4</v>
      </c>
      <c r="L134" s="117">
        <v>38</v>
      </c>
      <c r="M134" s="22">
        <f t="shared" si="4"/>
        <v>29.5</v>
      </c>
    </row>
    <row r="135" spans="1:13" s="13" customFormat="1" ht="15.75" x14ac:dyDescent="0.25">
      <c r="A135" s="100" t="str">
        <f>'21MBA111'!A135</f>
        <v>P18FW21M0121</v>
      </c>
      <c r="B135" s="100" t="str">
        <f>'21MBA111'!B135</f>
        <v>ANJANA KSHIRASAGAR</v>
      </c>
      <c r="C135" s="19"/>
      <c r="D135" s="19">
        <v>5</v>
      </c>
      <c r="E135" s="19"/>
      <c r="F135" s="19">
        <v>4</v>
      </c>
      <c r="G135" s="19">
        <v>4</v>
      </c>
      <c r="H135" s="19">
        <v>8</v>
      </c>
      <c r="I135" s="19"/>
      <c r="J135" s="19">
        <v>9</v>
      </c>
      <c r="K135" s="19">
        <v>12</v>
      </c>
      <c r="L135" s="117">
        <v>40</v>
      </c>
      <c r="M135" s="22">
        <f t="shared" si="4"/>
        <v>42</v>
      </c>
    </row>
    <row r="136" spans="1:13" s="13" customFormat="1" ht="15.75" x14ac:dyDescent="0.25">
      <c r="A136" s="100" t="str">
        <f>'21MBA111'!A136</f>
        <v>P18FW21M0122</v>
      </c>
      <c r="B136" s="100" t="str">
        <f>'21MBA111'!B136</f>
        <v>JAGADISH SHENOY R</v>
      </c>
      <c r="C136" s="19"/>
      <c r="D136" s="19"/>
      <c r="E136" s="19"/>
      <c r="F136" s="19">
        <v>4.5</v>
      </c>
      <c r="G136" s="19">
        <v>4</v>
      </c>
      <c r="H136" s="19">
        <v>0</v>
      </c>
      <c r="I136" s="19">
        <v>3</v>
      </c>
      <c r="J136" s="19"/>
      <c r="K136" s="19">
        <v>9</v>
      </c>
      <c r="L136" s="117">
        <v>34</v>
      </c>
      <c r="M136" s="22">
        <f t="shared" si="4"/>
        <v>20.5</v>
      </c>
    </row>
    <row r="137" spans="1:13" s="13" customFormat="1" ht="15.75" x14ac:dyDescent="0.25">
      <c r="A137" s="100" t="str">
        <f>'21MBA111'!A137</f>
        <v>P18FW21M0123</v>
      </c>
      <c r="B137" s="100" t="str">
        <f>'21MBA111'!B137</f>
        <v>MADHAN KUMAR C S</v>
      </c>
      <c r="C137" s="19">
        <v>5</v>
      </c>
      <c r="D137" s="19">
        <v>4</v>
      </c>
      <c r="E137" s="19"/>
      <c r="F137" s="19">
        <v>5</v>
      </c>
      <c r="G137" s="19"/>
      <c r="H137" s="19">
        <v>8</v>
      </c>
      <c r="I137" s="19"/>
      <c r="J137" s="19">
        <v>5</v>
      </c>
      <c r="K137" s="19">
        <v>9</v>
      </c>
      <c r="L137" s="117">
        <v>41</v>
      </c>
      <c r="M137" s="22">
        <f t="shared" si="4"/>
        <v>36</v>
      </c>
    </row>
    <row r="138" spans="1:13" s="13" customFormat="1" ht="15.75" x14ac:dyDescent="0.25">
      <c r="A138" s="100" t="str">
        <f>'21MBA111'!A138</f>
        <v>P18FW21M0124</v>
      </c>
      <c r="B138" s="100" t="str">
        <f>'21MBA111'!B138</f>
        <v>TEJAS H P</v>
      </c>
      <c r="C138" s="19">
        <v>4</v>
      </c>
      <c r="D138" s="19"/>
      <c r="E138" s="19"/>
      <c r="F138" s="19">
        <v>1</v>
      </c>
      <c r="G138" s="19"/>
      <c r="H138" s="19">
        <v>9</v>
      </c>
      <c r="I138" s="19">
        <v>10</v>
      </c>
      <c r="J138" s="19"/>
      <c r="K138" s="19">
        <v>5</v>
      </c>
      <c r="L138" s="117">
        <v>34</v>
      </c>
      <c r="M138" s="22">
        <f t="shared" si="4"/>
        <v>29</v>
      </c>
    </row>
    <row r="139" spans="1:13" s="13" customFormat="1" ht="15.75" x14ac:dyDescent="0.25">
      <c r="A139" s="100" t="str">
        <f>'21MBA111'!A139</f>
        <v>P18FW21M0125</v>
      </c>
      <c r="B139" s="100" t="str">
        <f>'21MBA111'!B139</f>
        <v>DHANUSH K V</v>
      </c>
      <c r="C139" s="19">
        <v>3</v>
      </c>
      <c r="D139" s="19"/>
      <c r="E139" s="19"/>
      <c r="F139" s="19">
        <v>3.5</v>
      </c>
      <c r="G139" s="19">
        <v>3.5</v>
      </c>
      <c r="H139" s="19">
        <v>3</v>
      </c>
      <c r="I139" s="19"/>
      <c r="J139" s="19">
        <v>4</v>
      </c>
      <c r="K139" s="19">
        <v>7</v>
      </c>
      <c r="L139" s="117">
        <v>34</v>
      </c>
      <c r="M139" s="22">
        <f t="shared" si="4"/>
        <v>24</v>
      </c>
    </row>
    <row r="140" spans="1:13" s="13" customFormat="1" ht="15.75" x14ac:dyDescent="0.25">
      <c r="A140" s="100" t="str">
        <f>'21MBA111'!A140</f>
        <v>P18FW21M0126</v>
      </c>
      <c r="B140" s="100" t="str">
        <f>'21MBA111'!B140</f>
        <v>SWAMI SAMIKSHA PUSHPARAJ</v>
      </c>
      <c r="C140" s="19"/>
      <c r="D140" s="19">
        <v>4</v>
      </c>
      <c r="E140" s="19"/>
      <c r="F140" s="19">
        <v>4</v>
      </c>
      <c r="G140" s="19">
        <v>3</v>
      </c>
      <c r="H140" s="19"/>
      <c r="I140" s="19">
        <v>7</v>
      </c>
      <c r="J140" s="19">
        <v>4</v>
      </c>
      <c r="K140" s="19">
        <v>8</v>
      </c>
      <c r="L140" s="117">
        <v>31</v>
      </c>
      <c r="M140" s="22">
        <f t="shared" si="4"/>
        <v>30</v>
      </c>
    </row>
    <row r="141" spans="1:13" s="13" customFormat="1" ht="15.75" x14ac:dyDescent="0.25">
      <c r="A141" s="100" t="str">
        <f>'21MBA111'!A141</f>
        <v>P18FW21M0127</v>
      </c>
      <c r="B141" s="100" t="str">
        <f>'21MBA111'!B141</f>
        <v>AMITH BHAT</v>
      </c>
      <c r="C141" s="19">
        <v>4</v>
      </c>
      <c r="D141" s="19">
        <v>4</v>
      </c>
      <c r="E141" s="19"/>
      <c r="F141" s="19">
        <v>3</v>
      </c>
      <c r="G141" s="19"/>
      <c r="H141" s="19">
        <v>8</v>
      </c>
      <c r="I141" s="19"/>
      <c r="J141" s="19">
        <v>7</v>
      </c>
      <c r="K141" s="19">
        <v>10</v>
      </c>
      <c r="L141" s="117">
        <v>37</v>
      </c>
      <c r="M141" s="22">
        <f t="shared" si="4"/>
        <v>36</v>
      </c>
    </row>
    <row r="142" spans="1:13" s="13" customFormat="1" ht="15.75" x14ac:dyDescent="0.25">
      <c r="A142" s="100" t="str">
        <f>'21MBA111'!A142</f>
        <v>P18FW21M0128</v>
      </c>
      <c r="B142" s="100" t="str">
        <f>'21MBA111'!B142</f>
        <v>NUTHANA U</v>
      </c>
      <c r="C142" s="19"/>
      <c r="D142" s="19">
        <v>5</v>
      </c>
      <c r="E142" s="19">
        <v>5</v>
      </c>
      <c r="F142" s="19">
        <v>3</v>
      </c>
      <c r="G142" s="19"/>
      <c r="H142" s="19">
        <v>7</v>
      </c>
      <c r="I142" s="19"/>
      <c r="J142" s="19">
        <v>8</v>
      </c>
      <c r="K142" s="19">
        <v>9</v>
      </c>
      <c r="L142" s="117">
        <v>37</v>
      </c>
      <c r="M142" s="22">
        <f t="shared" si="4"/>
        <v>37</v>
      </c>
    </row>
    <row r="143" spans="1:13" s="13" customFormat="1" ht="15.75" x14ac:dyDescent="0.25">
      <c r="A143" s="100" t="str">
        <f>'21MBA111'!A143</f>
        <v>P18FW21M0129</v>
      </c>
      <c r="B143" s="100" t="str">
        <f>'21MBA111'!B143</f>
        <v>CHETAN SINGH M</v>
      </c>
      <c r="C143" s="19"/>
      <c r="D143" s="19">
        <v>5</v>
      </c>
      <c r="E143" s="19"/>
      <c r="F143" s="19">
        <v>5</v>
      </c>
      <c r="G143" s="19">
        <v>4</v>
      </c>
      <c r="H143" s="19">
        <v>6</v>
      </c>
      <c r="I143" s="19">
        <v>7</v>
      </c>
      <c r="J143" s="19"/>
      <c r="K143" s="19">
        <v>8</v>
      </c>
      <c r="L143" s="117">
        <v>40</v>
      </c>
      <c r="M143" s="22">
        <f t="shared" si="4"/>
        <v>35</v>
      </c>
    </row>
    <row r="144" spans="1:13" s="13" customFormat="1" ht="15.75" x14ac:dyDescent="0.25">
      <c r="A144" s="100" t="str">
        <f>'21MBA111'!A144</f>
        <v>P18FW21M0130</v>
      </c>
      <c r="B144" s="100" t="str">
        <f>'21MBA111'!B144</f>
        <v>KAUSTUBH LACHAPPANAVAR</v>
      </c>
      <c r="C144" s="19">
        <v>4</v>
      </c>
      <c r="D144" s="19">
        <v>4</v>
      </c>
      <c r="E144" s="19"/>
      <c r="F144" s="19">
        <v>4</v>
      </c>
      <c r="G144" s="19"/>
      <c r="H144" s="19">
        <v>8</v>
      </c>
      <c r="I144" s="19">
        <v>8</v>
      </c>
      <c r="J144" s="19"/>
      <c r="K144" s="19">
        <v>11</v>
      </c>
      <c r="L144" s="117">
        <v>43</v>
      </c>
      <c r="M144" s="22">
        <f t="shared" si="4"/>
        <v>39</v>
      </c>
    </row>
    <row r="145" spans="1:13" s="13" customFormat="1" ht="15.75" x14ac:dyDescent="0.25">
      <c r="A145" s="100" t="str">
        <f>'21MBA111'!A145</f>
        <v>P18FW21M0131</v>
      </c>
      <c r="B145" s="100" t="str">
        <f>'21MBA111'!B145</f>
        <v>KSHITIJ P L</v>
      </c>
      <c r="C145" s="19">
        <v>3</v>
      </c>
      <c r="D145" s="19">
        <v>5</v>
      </c>
      <c r="E145" s="19"/>
      <c r="F145" s="19">
        <v>4</v>
      </c>
      <c r="G145" s="19"/>
      <c r="H145" s="19">
        <v>7.5</v>
      </c>
      <c r="I145" s="19">
        <v>7.5</v>
      </c>
      <c r="J145" s="19"/>
      <c r="K145" s="19">
        <v>11.5</v>
      </c>
      <c r="L145" s="117">
        <v>33</v>
      </c>
      <c r="M145" s="22">
        <f t="shared" si="4"/>
        <v>38.5</v>
      </c>
    </row>
    <row r="146" spans="1:13" s="13" customFormat="1" ht="15.75" x14ac:dyDescent="0.25">
      <c r="A146" s="100" t="str">
        <f>'21MBA111'!A146</f>
        <v>P18FW21M0132</v>
      </c>
      <c r="B146" s="100" t="str">
        <f>'21MBA111'!B146</f>
        <v>BHUVANES P</v>
      </c>
      <c r="C146" s="19">
        <v>4</v>
      </c>
      <c r="D146" s="19">
        <v>4</v>
      </c>
      <c r="E146" s="19"/>
      <c r="F146" s="19">
        <v>5</v>
      </c>
      <c r="G146" s="19"/>
      <c r="H146" s="19">
        <v>8</v>
      </c>
      <c r="I146" s="19">
        <v>8</v>
      </c>
      <c r="J146" s="19"/>
      <c r="K146" s="19"/>
      <c r="L146" s="117">
        <v>36</v>
      </c>
      <c r="M146" s="22">
        <f t="shared" si="4"/>
        <v>29</v>
      </c>
    </row>
    <row r="147" spans="1:13" s="13" customFormat="1" ht="15.75" x14ac:dyDescent="0.25">
      <c r="A147" s="100" t="str">
        <f>'21MBA111'!A147</f>
        <v>P18FW21M0133</v>
      </c>
      <c r="B147" s="100" t="str">
        <f>'21MBA111'!B147</f>
        <v>NALASANI VARSHITHA</v>
      </c>
      <c r="C147" s="19">
        <v>5</v>
      </c>
      <c r="D147" s="19"/>
      <c r="E147" s="19">
        <v>4</v>
      </c>
      <c r="F147" s="19">
        <v>3</v>
      </c>
      <c r="G147" s="19"/>
      <c r="H147" s="19">
        <v>8.5</v>
      </c>
      <c r="I147" s="19">
        <v>8.5</v>
      </c>
      <c r="J147" s="19"/>
      <c r="K147" s="19">
        <v>12.5</v>
      </c>
      <c r="L147" s="117">
        <v>42</v>
      </c>
      <c r="M147" s="22">
        <f t="shared" si="4"/>
        <v>41.5</v>
      </c>
    </row>
    <row r="148" spans="1:13" s="13" customFormat="1" ht="15.75" x14ac:dyDescent="0.25">
      <c r="A148" s="100" t="str">
        <f>'21MBA111'!A148</f>
        <v>P18FW21M0134</v>
      </c>
      <c r="B148" s="100" t="str">
        <f>'21MBA111'!B148</f>
        <v>KOKILA K</v>
      </c>
      <c r="C148" s="19">
        <v>4.5</v>
      </c>
      <c r="D148" s="19">
        <v>4.5</v>
      </c>
      <c r="E148" s="19"/>
      <c r="F148" s="19">
        <v>5</v>
      </c>
      <c r="G148" s="19"/>
      <c r="H148" s="19">
        <v>5.5</v>
      </c>
      <c r="I148" s="19">
        <v>8</v>
      </c>
      <c r="J148" s="19"/>
      <c r="K148" s="19">
        <v>11.5</v>
      </c>
      <c r="L148" s="117">
        <v>40</v>
      </c>
      <c r="M148" s="22">
        <f t="shared" si="4"/>
        <v>39</v>
      </c>
    </row>
    <row r="149" spans="1:13" s="13" customFormat="1" ht="15.75" x14ac:dyDescent="0.25">
      <c r="A149" s="100" t="str">
        <f>'21MBA111'!A149</f>
        <v>P18FW21M0135</v>
      </c>
      <c r="B149" s="100" t="str">
        <f>'21MBA111'!B149</f>
        <v>KOTHA KEERTHANA</v>
      </c>
      <c r="C149" s="19">
        <v>4</v>
      </c>
      <c r="D149" s="19">
        <v>5</v>
      </c>
      <c r="E149" s="19"/>
      <c r="F149" s="19">
        <v>4</v>
      </c>
      <c r="G149" s="19"/>
      <c r="H149" s="19">
        <v>9</v>
      </c>
      <c r="I149" s="19"/>
      <c r="J149" s="19">
        <v>9</v>
      </c>
      <c r="K149" s="19">
        <v>11</v>
      </c>
      <c r="L149" s="117">
        <v>43</v>
      </c>
      <c r="M149" s="22">
        <f t="shared" si="4"/>
        <v>42</v>
      </c>
    </row>
    <row r="150" spans="1:13" s="13" customFormat="1" ht="15.75" x14ac:dyDescent="0.25">
      <c r="A150" s="100" t="str">
        <f>'21MBA111'!A150</f>
        <v>P18FW21M0136</v>
      </c>
      <c r="B150" s="100" t="str">
        <f>'21MBA111'!B150</f>
        <v>MUCHELI SUBBARAJU</v>
      </c>
      <c r="C150" s="19">
        <v>2</v>
      </c>
      <c r="D150" s="19">
        <v>3</v>
      </c>
      <c r="E150" s="19">
        <v>0</v>
      </c>
      <c r="F150" s="19">
        <v>3</v>
      </c>
      <c r="G150" s="19"/>
      <c r="H150" s="19">
        <v>6</v>
      </c>
      <c r="I150" s="19">
        <v>4</v>
      </c>
      <c r="J150" s="19"/>
      <c r="K150" s="19">
        <v>8</v>
      </c>
      <c r="L150" s="117">
        <v>33</v>
      </c>
      <c r="M150" s="22">
        <f t="shared" si="4"/>
        <v>26</v>
      </c>
    </row>
    <row r="151" spans="1:13" s="13" customFormat="1" ht="15.75" x14ac:dyDescent="0.25">
      <c r="A151" s="100" t="str">
        <f>'21MBA111'!A151</f>
        <v>P18FW21M0137</v>
      </c>
      <c r="B151" s="100" t="str">
        <f>'21MBA111'!B151</f>
        <v>NANDAGOPAL B R</v>
      </c>
      <c r="C151" s="19">
        <v>5</v>
      </c>
      <c r="D151" s="19"/>
      <c r="E151" s="19"/>
      <c r="F151" s="19">
        <v>4</v>
      </c>
      <c r="G151" s="19">
        <v>5</v>
      </c>
      <c r="H151" s="19">
        <v>10</v>
      </c>
      <c r="I151" s="19"/>
      <c r="J151" s="19">
        <v>9</v>
      </c>
      <c r="K151" s="19">
        <v>10</v>
      </c>
      <c r="L151" s="117">
        <v>44</v>
      </c>
      <c r="M151" s="22">
        <f t="shared" si="4"/>
        <v>43</v>
      </c>
    </row>
    <row r="152" spans="1:13" s="13" customFormat="1" ht="15.75" x14ac:dyDescent="0.25">
      <c r="A152" s="100" t="str">
        <f>'21MBA111'!A152</f>
        <v>P18FW21M0138</v>
      </c>
      <c r="B152" s="100" t="str">
        <f>'21MBA111'!B152</f>
        <v>VISHAL SHIVARAJ</v>
      </c>
      <c r="C152" s="19"/>
      <c r="D152" s="19">
        <v>5</v>
      </c>
      <c r="E152" s="19">
        <v>5</v>
      </c>
      <c r="F152" s="19">
        <v>3</v>
      </c>
      <c r="G152" s="19"/>
      <c r="H152" s="19">
        <v>8</v>
      </c>
      <c r="I152" s="19">
        <v>5</v>
      </c>
      <c r="J152" s="19"/>
      <c r="K152" s="19">
        <v>5</v>
      </c>
      <c r="L152" s="117">
        <v>37</v>
      </c>
      <c r="M152" s="22">
        <f t="shared" si="4"/>
        <v>31</v>
      </c>
    </row>
    <row r="153" spans="1:13" s="13" customFormat="1" ht="15.75" x14ac:dyDescent="0.25">
      <c r="A153" s="100" t="str">
        <f>'21MBA111'!A153</f>
        <v>P18FW21M0139</v>
      </c>
      <c r="B153" s="100" t="str">
        <f>'21MBA111'!B153</f>
        <v>SHASHI KUMAR R</v>
      </c>
      <c r="C153" s="19">
        <v>5</v>
      </c>
      <c r="D153" s="19">
        <v>5</v>
      </c>
      <c r="E153" s="19"/>
      <c r="F153" s="19">
        <v>5</v>
      </c>
      <c r="G153" s="19"/>
      <c r="H153" s="19">
        <v>9</v>
      </c>
      <c r="I153" s="19"/>
      <c r="J153" s="19">
        <v>10</v>
      </c>
      <c r="K153" s="19">
        <v>12</v>
      </c>
      <c r="L153" s="117">
        <v>44</v>
      </c>
      <c r="M153" s="22">
        <f t="shared" si="4"/>
        <v>46</v>
      </c>
    </row>
    <row r="154" spans="1:13" s="13" customFormat="1" ht="15.75" x14ac:dyDescent="0.25">
      <c r="A154" s="100" t="str">
        <f>'21MBA111'!A154</f>
        <v>P18FW21M0140</v>
      </c>
      <c r="B154" s="100" t="str">
        <f>'21MBA111'!B154</f>
        <v>YASHWANTH R</v>
      </c>
      <c r="C154" s="19">
        <v>5</v>
      </c>
      <c r="D154" s="19">
        <v>5</v>
      </c>
      <c r="E154" s="19"/>
      <c r="F154" s="19">
        <v>4</v>
      </c>
      <c r="G154" s="19"/>
      <c r="H154" s="19">
        <v>9</v>
      </c>
      <c r="I154" s="19"/>
      <c r="J154" s="19">
        <v>10</v>
      </c>
      <c r="K154" s="19">
        <v>8</v>
      </c>
      <c r="L154" s="117">
        <v>40</v>
      </c>
      <c r="M154" s="22">
        <f t="shared" si="4"/>
        <v>41</v>
      </c>
    </row>
    <row r="155" spans="1:13" s="13" customFormat="1" ht="15.75" x14ac:dyDescent="0.25">
      <c r="A155" s="100" t="str">
        <f>'21MBA111'!A155</f>
        <v>P18FW21M0141</v>
      </c>
      <c r="B155" s="100" t="str">
        <f>'21MBA111'!B155</f>
        <v>M M JABEZ</v>
      </c>
      <c r="C155" s="19">
        <v>3.5</v>
      </c>
      <c r="D155" s="19">
        <v>5</v>
      </c>
      <c r="E155" s="19">
        <v>3</v>
      </c>
      <c r="F155" s="19"/>
      <c r="G155" s="19"/>
      <c r="H155" s="19">
        <v>7.5</v>
      </c>
      <c r="I155" s="19">
        <v>1</v>
      </c>
      <c r="J155" s="19"/>
      <c r="K155" s="19">
        <v>10</v>
      </c>
      <c r="L155" s="117">
        <v>33</v>
      </c>
      <c r="M155" s="22">
        <f t="shared" si="4"/>
        <v>30</v>
      </c>
    </row>
    <row r="156" spans="1:13" s="13" customFormat="1" ht="15.75" x14ac:dyDescent="0.25">
      <c r="A156" s="100" t="str">
        <f>'21MBA111'!A156</f>
        <v>P18FW21M0142</v>
      </c>
      <c r="B156" s="100" t="str">
        <f>'21MBA111'!B156</f>
        <v>KALAVALA ABHISHTA</v>
      </c>
      <c r="C156" s="19">
        <v>4</v>
      </c>
      <c r="D156" s="19">
        <v>5</v>
      </c>
      <c r="E156" s="19"/>
      <c r="F156" s="19">
        <v>5</v>
      </c>
      <c r="G156" s="19"/>
      <c r="H156" s="19">
        <v>9</v>
      </c>
      <c r="I156" s="19">
        <v>8</v>
      </c>
      <c r="J156" s="19"/>
      <c r="K156" s="19">
        <v>11.5</v>
      </c>
      <c r="L156" s="117">
        <v>43</v>
      </c>
      <c r="M156" s="22">
        <f t="shared" si="4"/>
        <v>42.5</v>
      </c>
    </row>
    <row r="157" spans="1:13" s="13" customFormat="1" ht="15.75" x14ac:dyDescent="0.25">
      <c r="A157" s="100" t="str">
        <f>'21MBA111'!A157</f>
        <v>P18FW21M0143</v>
      </c>
      <c r="B157" s="100" t="str">
        <f>'21MBA111'!B157</f>
        <v>SANKALP V</v>
      </c>
      <c r="C157" s="19">
        <v>4.5</v>
      </c>
      <c r="D157" s="19">
        <v>5</v>
      </c>
      <c r="E157" s="19"/>
      <c r="F157" s="19"/>
      <c r="G157" s="19">
        <v>4.5</v>
      </c>
      <c r="H157" s="19">
        <v>7</v>
      </c>
      <c r="I157" s="19"/>
      <c r="J157" s="19"/>
      <c r="K157" s="19">
        <v>12</v>
      </c>
      <c r="L157" s="117">
        <v>29</v>
      </c>
      <c r="M157" s="22">
        <f t="shared" si="4"/>
        <v>33</v>
      </c>
    </row>
    <row r="158" spans="1:13" s="13" customFormat="1" ht="15.75" x14ac:dyDescent="0.25">
      <c r="A158" s="100" t="str">
        <f>'21MBA111'!A158</f>
        <v>P18FW21M0144</v>
      </c>
      <c r="B158" s="100" t="str">
        <f>'21MBA111'!B158</f>
        <v>NAVEEN C</v>
      </c>
      <c r="C158" s="19"/>
      <c r="D158" s="19">
        <v>4</v>
      </c>
      <c r="E158" s="19">
        <v>4</v>
      </c>
      <c r="F158" s="19">
        <v>4</v>
      </c>
      <c r="G158" s="19"/>
      <c r="H158" s="19">
        <v>8</v>
      </c>
      <c r="I158" s="19"/>
      <c r="J158" s="19">
        <v>10</v>
      </c>
      <c r="K158" s="19">
        <v>10</v>
      </c>
      <c r="L158" s="117">
        <v>38</v>
      </c>
      <c r="M158" s="22">
        <f t="shared" si="4"/>
        <v>40</v>
      </c>
    </row>
    <row r="159" spans="1:13" s="13" customFormat="1" ht="15.75" x14ac:dyDescent="0.25">
      <c r="A159" s="100" t="str">
        <f>'21MBA111'!A159</f>
        <v>P18FW21M0145</v>
      </c>
      <c r="B159" s="100" t="str">
        <f>'21MBA111'!B159</f>
        <v>PAVAN KUMAR M</v>
      </c>
      <c r="C159" s="19">
        <v>3</v>
      </c>
      <c r="D159" s="19">
        <v>5</v>
      </c>
      <c r="E159" s="19">
        <v>3</v>
      </c>
      <c r="F159" s="19"/>
      <c r="G159" s="19"/>
      <c r="H159" s="19">
        <v>8</v>
      </c>
      <c r="I159" s="19">
        <v>0</v>
      </c>
      <c r="J159" s="19"/>
      <c r="K159" s="19">
        <v>8</v>
      </c>
      <c r="L159" s="117">
        <v>34</v>
      </c>
      <c r="M159" s="22">
        <f t="shared" si="4"/>
        <v>27</v>
      </c>
    </row>
    <row r="160" spans="1:13" s="13" customFormat="1" ht="15.75" x14ac:dyDescent="0.25">
      <c r="A160" s="100" t="str">
        <f>'21MBA111'!A160</f>
        <v>P18FW21M0146</v>
      </c>
      <c r="B160" s="100" t="str">
        <f>'21MBA111'!B160</f>
        <v>KAPARTHI BHAVANA</v>
      </c>
      <c r="C160" s="19">
        <v>5</v>
      </c>
      <c r="D160" s="19"/>
      <c r="E160" s="19"/>
      <c r="F160" s="19">
        <v>5</v>
      </c>
      <c r="G160" s="19">
        <v>3</v>
      </c>
      <c r="H160" s="19">
        <v>8</v>
      </c>
      <c r="I160" s="19">
        <v>8</v>
      </c>
      <c r="J160" s="19"/>
      <c r="K160" s="19">
        <v>11.5</v>
      </c>
      <c r="L160" s="117">
        <v>44</v>
      </c>
      <c r="M160" s="22">
        <f t="shared" si="4"/>
        <v>40.5</v>
      </c>
    </row>
    <row r="161" spans="1:13" s="13" customFormat="1" ht="15.75" x14ac:dyDescent="0.25">
      <c r="A161" s="100" t="str">
        <f>'21MBA111'!A161</f>
        <v>P18FW21M0147</v>
      </c>
      <c r="B161" s="100" t="str">
        <f>'21MBA111'!B161</f>
        <v>MANOJ N S</v>
      </c>
      <c r="C161" s="19"/>
      <c r="D161" s="19">
        <v>4</v>
      </c>
      <c r="E161" s="19"/>
      <c r="F161" s="19">
        <v>4</v>
      </c>
      <c r="G161" s="19">
        <v>3</v>
      </c>
      <c r="H161" s="19"/>
      <c r="I161" s="19">
        <v>9</v>
      </c>
      <c r="J161" s="19">
        <v>8</v>
      </c>
      <c r="K161" s="19">
        <v>8</v>
      </c>
      <c r="L161" s="117">
        <v>36</v>
      </c>
      <c r="M161" s="22">
        <f t="shared" si="4"/>
        <v>36</v>
      </c>
    </row>
    <row r="162" spans="1:13" s="13" customFormat="1" ht="15.75" x14ac:dyDescent="0.25">
      <c r="A162" s="100" t="str">
        <f>'21MBA111'!A162</f>
        <v>P18FW21M0149</v>
      </c>
      <c r="B162" s="100" t="str">
        <f>'21MBA111'!B162</f>
        <v>HEMA S</v>
      </c>
      <c r="C162" s="19">
        <v>4</v>
      </c>
      <c r="D162" s="19">
        <v>5</v>
      </c>
      <c r="E162" s="19"/>
      <c r="F162" s="19">
        <v>4</v>
      </c>
      <c r="G162" s="19"/>
      <c r="H162" s="19">
        <v>8</v>
      </c>
      <c r="I162" s="19">
        <v>8</v>
      </c>
      <c r="J162" s="19"/>
      <c r="K162" s="19">
        <v>10</v>
      </c>
      <c r="L162" s="117">
        <v>36</v>
      </c>
      <c r="M162" s="22">
        <f t="shared" si="4"/>
        <v>39</v>
      </c>
    </row>
    <row r="163" spans="1:13" s="13" customFormat="1" ht="15.75" x14ac:dyDescent="0.25">
      <c r="A163" s="100" t="str">
        <f>'21MBA111'!A163</f>
        <v>P18FW21M0150</v>
      </c>
      <c r="B163" s="100" t="str">
        <f>'21MBA111'!B163</f>
        <v>MADHUSUDAN G</v>
      </c>
      <c r="C163" s="19"/>
      <c r="D163" s="19">
        <v>5</v>
      </c>
      <c r="E163" s="19"/>
      <c r="F163" s="19">
        <v>5</v>
      </c>
      <c r="G163" s="19"/>
      <c r="H163" s="19">
        <v>8</v>
      </c>
      <c r="I163" s="19"/>
      <c r="J163" s="19">
        <v>8</v>
      </c>
      <c r="K163" s="19">
        <v>12</v>
      </c>
      <c r="L163" s="117">
        <v>37</v>
      </c>
      <c r="M163" s="22">
        <f t="shared" si="4"/>
        <v>38</v>
      </c>
    </row>
    <row r="164" spans="1:13" s="13" customFormat="1" ht="15.75" x14ac:dyDescent="0.25">
      <c r="A164" s="100" t="str">
        <f>'21MBA111'!A164</f>
        <v>P18FW21M0151</v>
      </c>
      <c r="B164" s="100" t="str">
        <f>'21MBA111'!B164</f>
        <v>ANNASAGARAM RAGHAVENDRA</v>
      </c>
      <c r="C164" s="19">
        <v>3</v>
      </c>
      <c r="D164" s="19">
        <v>3</v>
      </c>
      <c r="E164" s="19"/>
      <c r="F164" s="19"/>
      <c r="G164" s="19"/>
      <c r="H164" s="19">
        <v>7</v>
      </c>
      <c r="I164" s="19"/>
      <c r="J164" s="19"/>
      <c r="K164" s="19">
        <v>8</v>
      </c>
      <c r="L164" s="117">
        <v>27</v>
      </c>
      <c r="M164" s="22">
        <f t="shared" si="4"/>
        <v>21</v>
      </c>
    </row>
    <row r="165" spans="1:13" s="13" customFormat="1" ht="15.75" x14ac:dyDescent="0.25">
      <c r="A165" s="100" t="str">
        <f>'21MBA111'!A165</f>
        <v>P18FW21M0152</v>
      </c>
      <c r="B165" s="100" t="str">
        <f>'21MBA111'!B165</f>
        <v>SYED MUSSAVEERULLA</v>
      </c>
      <c r="C165" s="19">
        <v>4</v>
      </c>
      <c r="D165" s="19">
        <v>4</v>
      </c>
      <c r="E165" s="19"/>
      <c r="F165" s="19">
        <v>4</v>
      </c>
      <c r="G165" s="19"/>
      <c r="H165" s="19">
        <v>1</v>
      </c>
      <c r="I165" s="19">
        <v>0</v>
      </c>
      <c r="J165" s="19"/>
      <c r="K165" s="19">
        <v>7</v>
      </c>
      <c r="L165" s="117">
        <v>30</v>
      </c>
      <c r="M165" s="22">
        <f t="shared" si="4"/>
        <v>20</v>
      </c>
    </row>
    <row r="166" spans="1:13" s="13" customFormat="1" ht="15.75" x14ac:dyDescent="0.25">
      <c r="A166" s="100" t="str">
        <f>'21MBA111'!A166</f>
        <v>P18FW21M0153</v>
      </c>
      <c r="B166" s="100" t="str">
        <f>'21MBA111'!B166</f>
        <v>SYED SAMEER</v>
      </c>
      <c r="C166" s="19">
        <v>4</v>
      </c>
      <c r="D166" s="19">
        <v>5</v>
      </c>
      <c r="E166" s="19"/>
      <c r="F166" s="19">
        <v>3</v>
      </c>
      <c r="G166" s="19"/>
      <c r="H166" s="19">
        <v>8</v>
      </c>
      <c r="I166" s="19">
        <v>7</v>
      </c>
      <c r="J166" s="19"/>
      <c r="K166" s="19">
        <v>9</v>
      </c>
      <c r="L166" s="117">
        <v>38</v>
      </c>
      <c r="M166" s="22">
        <f t="shared" si="4"/>
        <v>36</v>
      </c>
    </row>
    <row r="167" spans="1:13" s="13" customFormat="1" ht="15.75" x14ac:dyDescent="0.25">
      <c r="A167" s="100" t="str">
        <f>'21MBA111'!A167</f>
        <v>P18FW21M0154</v>
      </c>
      <c r="B167" s="100" t="str">
        <f>'21MBA111'!B167</f>
        <v>RAMANABOINA ANAND KUMAR</v>
      </c>
      <c r="C167" s="19">
        <v>3.5</v>
      </c>
      <c r="D167" s="19">
        <v>5</v>
      </c>
      <c r="E167" s="19"/>
      <c r="F167" s="19">
        <v>4</v>
      </c>
      <c r="G167" s="19"/>
      <c r="H167" s="19">
        <v>9</v>
      </c>
      <c r="I167" s="19">
        <v>9</v>
      </c>
      <c r="J167" s="19"/>
      <c r="K167" s="19">
        <v>12</v>
      </c>
      <c r="L167" s="117">
        <v>42</v>
      </c>
      <c r="M167" s="22">
        <f t="shared" si="4"/>
        <v>42.5</v>
      </c>
    </row>
    <row r="168" spans="1:13" s="13" customFormat="1" ht="15.75" x14ac:dyDescent="0.25">
      <c r="A168" s="100" t="str">
        <f>'21MBA111'!A168</f>
        <v>P18FW21M0155</v>
      </c>
      <c r="B168" s="100" t="str">
        <f>'21MBA111'!B168</f>
        <v>SHIVAM GANAPATI ANVEKAR</v>
      </c>
      <c r="C168" s="19">
        <v>4</v>
      </c>
      <c r="D168" s="19">
        <v>3</v>
      </c>
      <c r="E168" s="19"/>
      <c r="F168" s="19">
        <v>4</v>
      </c>
      <c r="G168" s="19"/>
      <c r="H168" s="19">
        <v>8</v>
      </c>
      <c r="I168" s="19"/>
      <c r="J168" s="19"/>
      <c r="K168" s="19">
        <v>9</v>
      </c>
      <c r="L168" s="117">
        <v>35</v>
      </c>
      <c r="M168" s="22">
        <f t="shared" si="4"/>
        <v>28</v>
      </c>
    </row>
    <row r="169" spans="1:13" s="13" customFormat="1" ht="15.75" x14ac:dyDescent="0.25">
      <c r="A169" s="100" t="str">
        <f>'21MBA111'!A169</f>
        <v>P18FW21M0156</v>
      </c>
      <c r="B169" s="100" t="str">
        <f>'21MBA111'!B169</f>
        <v>SHUBHAM SINGH</v>
      </c>
      <c r="C169" s="19"/>
      <c r="D169" s="19">
        <v>4</v>
      </c>
      <c r="E169" s="19"/>
      <c r="F169" s="19">
        <v>4</v>
      </c>
      <c r="G169" s="19">
        <v>4</v>
      </c>
      <c r="H169" s="19">
        <v>8</v>
      </c>
      <c r="I169" s="19"/>
      <c r="J169" s="19">
        <v>3</v>
      </c>
      <c r="K169" s="19">
        <v>9</v>
      </c>
      <c r="L169" s="117">
        <v>37</v>
      </c>
      <c r="M169" s="22">
        <f t="shared" si="4"/>
        <v>32</v>
      </c>
    </row>
    <row r="170" spans="1:13" s="13" customFormat="1" ht="15.75" x14ac:dyDescent="0.25">
      <c r="A170" s="100" t="str">
        <f>'21MBA111'!A170</f>
        <v>P18FW21M0157</v>
      </c>
      <c r="B170" s="100" t="str">
        <f>'21MBA111'!B170</f>
        <v>GURU VARUN G</v>
      </c>
      <c r="C170" s="19">
        <v>4</v>
      </c>
      <c r="D170" s="19">
        <v>3</v>
      </c>
      <c r="E170" s="19"/>
      <c r="F170" s="19">
        <v>3</v>
      </c>
      <c r="G170" s="19"/>
      <c r="H170" s="19">
        <v>6</v>
      </c>
      <c r="I170" s="19">
        <v>4</v>
      </c>
      <c r="J170" s="19"/>
      <c r="K170" s="19">
        <v>8</v>
      </c>
      <c r="L170" s="117">
        <v>27</v>
      </c>
      <c r="M170" s="22">
        <f t="shared" si="4"/>
        <v>28</v>
      </c>
    </row>
    <row r="171" spans="1:13" s="13" customFormat="1" ht="15.75" x14ac:dyDescent="0.25">
      <c r="A171" s="100" t="str">
        <f>'21MBA111'!A171</f>
        <v>P18FW21M0158</v>
      </c>
      <c r="B171" s="100" t="str">
        <f>'21MBA111'!B171</f>
        <v>ABHIJEETH MASHETTY</v>
      </c>
      <c r="C171" s="19">
        <v>2</v>
      </c>
      <c r="D171" s="19">
        <v>4</v>
      </c>
      <c r="E171" s="19"/>
      <c r="F171" s="19">
        <v>4</v>
      </c>
      <c r="G171" s="19"/>
      <c r="H171" s="19">
        <v>4</v>
      </c>
      <c r="I171" s="19">
        <v>3</v>
      </c>
      <c r="J171" s="19"/>
      <c r="K171" s="19">
        <v>10</v>
      </c>
      <c r="L171" s="117">
        <v>31</v>
      </c>
      <c r="M171" s="22">
        <f t="shared" si="4"/>
        <v>27</v>
      </c>
    </row>
    <row r="172" spans="1:13" s="13" customFormat="1" ht="15.75" x14ac:dyDescent="0.25">
      <c r="A172" s="100" t="str">
        <f>'21MBA111'!A172</f>
        <v>P18FW21M0159</v>
      </c>
      <c r="B172" s="100" t="str">
        <f>'21MBA111'!B172</f>
        <v>PRANITH KUMAR S</v>
      </c>
      <c r="C172" s="19">
        <v>4</v>
      </c>
      <c r="D172" s="19">
        <v>5</v>
      </c>
      <c r="E172" s="19"/>
      <c r="F172" s="19"/>
      <c r="G172" s="19"/>
      <c r="H172" s="19">
        <v>3</v>
      </c>
      <c r="I172" s="19"/>
      <c r="J172" s="19">
        <v>8</v>
      </c>
      <c r="K172" s="19">
        <v>10</v>
      </c>
      <c r="L172" s="117">
        <v>38</v>
      </c>
      <c r="M172" s="22">
        <f t="shared" si="4"/>
        <v>30</v>
      </c>
    </row>
    <row r="173" spans="1:13" s="13" customFormat="1" ht="15.75" x14ac:dyDescent="0.25">
      <c r="A173" s="100" t="str">
        <f>'21MBA111'!A173</f>
        <v>P18FW21M0160</v>
      </c>
      <c r="B173" s="100" t="str">
        <f>'21MBA111'!B173</f>
        <v>LIKITHA A</v>
      </c>
      <c r="C173" s="19">
        <v>4</v>
      </c>
      <c r="D173" s="19">
        <v>5</v>
      </c>
      <c r="E173" s="19"/>
      <c r="F173" s="19">
        <v>4</v>
      </c>
      <c r="G173" s="19"/>
      <c r="H173" s="19">
        <v>8</v>
      </c>
      <c r="I173" s="19"/>
      <c r="J173" s="19">
        <v>8</v>
      </c>
      <c r="K173" s="19">
        <v>13</v>
      </c>
      <c r="L173" s="117">
        <v>43</v>
      </c>
      <c r="M173" s="22">
        <f t="shared" si="4"/>
        <v>42</v>
      </c>
    </row>
    <row r="174" spans="1:13" s="13" customFormat="1" ht="15.75" x14ac:dyDescent="0.25">
      <c r="A174" s="100" t="str">
        <f>'21MBA111'!A174</f>
        <v>P18FW21M0161</v>
      </c>
      <c r="B174" s="100" t="str">
        <f>'21MBA111'!B174</f>
        <v>NAVEEN SETTY N A</v>
      </c>
      <c r="C174" s="19">
        <v>5</v>
      </c>
      <c r="D174" s="19">
        <v>5</v>
      </c>
      <c r="E174" s="19"/>
      <c r="F174" s="19">
        <v>4</v>
      </c>
      <c r="G174" s="19"/>
      <c r="H174" s="19">
        <v>9</v>
      </c>
      <c r="I174" s="19"/>
      <c r="J174" s="19">
        <v>9</v>
      </c>
      <c r="K174" s="19">
        <v>8</v>
      </c>
      <c r="L174" s="117">
        <v>40</v>
      </c>
      <c r="M174" s="22">
        <f t="shared" si="4"/>
        <v>40</v>
      </c>
    </row>
    <row r="175" spans="1:13" s="13" customFormat="1" ht="15.75" x14ac:dyDescent="0.25">
      <c r="A175" s="100" t="str">
        <f>'21MBA111'!A175</f>
        <v>P18FW21M0162</v>
      </c>
      <c r="B175" s="100" t="str">
        <f>'21MBA111'!B175</f>
        <v>REHAN FAISAL QADRI</v>
      </c>
      <c r="C175" s="19">
        <v>4</v>
      </c>
      <c r="D175" s="19">
        <v>5</v>
      </c>
      <c r="E175" s="19"/>
      <c r="F175" s="19">
        <v>4</v>
      </c>
      <c r="G175" s="19"/>
      <c r="H175" s="19">
        <v>0</v>
      </c>
      <c r="I175" s="19">
        <v>2</v>
      </c>
      <c r="J175" s="19"/>
      <c r="K175" s="19">
        <v>11</v>
      </c>
      <c r="L175" s="117">
        <v>34</v>
      </c>
      <c r="M175" s="22">
        <f t="shared" si="4"/>
        <v>26</v>
      </c>
    </row>
    <row r="176" spans="1:13" s="13" customFormat="1" ht="15.75" x14ac:dyDescent="0.25">
      <c r="A176" s="100" t="str">
        <f>'21MBA111'!A176</f>
        <v>P18FW21M0163</v>
      </c>
      <c r="B176" s="100" t="str">
        <f>'21MBA111'!B176</f>
        <v>SMITHA M</v>
      </c>
      <c r="C176" s="19"/>
      <c r="D176" s="19">
        <v>5</v>
      </c>
      <c r="E176" s="19">
        <v>1</v>
      </c>
      <c r="F176" s="19">
        <v>4</v>
      </c>
      <c r="G176" s="19"/>
      <c r="H176" s="19">
        <v>9</v>
      </c>
      <c r="I176" s="19">
        <v>5</v>
      </c>
      <c r="J176" s="19"/>
      <c r="K176" s="19">
        <v>10</v>
      </c>
      <c r="L176" s="117">
        <v>39</v>
      </c>
      <c r="M176" s="22">
        <f t="shared" ref="M176:M188" si="5">SUM(C176:K176)</f>
        <v>34</v>
      </c>
    </row>
    <row r="177" spans="1:13" s="13" customFormat="1" ht="15.75" x14ac:dyDescent="0.25">
      <c r="A177" s="100" t="str">
        <f>'21MBA111'!A177</f>
        <v>P18FW21M0164</v>
      </c>
      <c r="B177" s="100" t="str">
        <f>'21MBA111'!B177</f>
        <v>ANIRUDH K</v>
      </c>
      <c r="C177" s="19">
        <v>4</v>
      </c>
      <c r="D177" s="19">
        <v>4</v>
      </c>
      <c r="E177" s="19"/>
      <c r="F177" s="19">
        <v>3</v>
      </c>
      <c r="G177" s="19"/>
      <c r="H177" s="19">
        <v>4</v>
      </c>
      <c r="I177" s="19"/>
      <c r="J177" s="19">
        <v>9</v>
      </c>
      <c r="K177" s="19"/>
      <c r="L177" s="117">
        <v>33</v>
      </c>
      <c r="M177" s="22">
        <f t="shared" si="5"/>
        <v>24</v>
      </c>
    </row>
    <row r="178" spans="1:13" s="13" customFormat="1" ht="15.75" x14ac:dyDescent="0.25">
      <c r="A178" s="100" t="str">
        <f>'21MBA111'!A178</f>
        <v>P18FW21M0165</v>
      </c>
      <c r="B178" s="100" t="str">
        <f>'21MBA111'!B178</f>
        <v>SALMAN FAISAL QADRI</v>
      </c>
      <c r="C178" s="19">
        <v>4</v>
      </c>
      <c r="D178" s="19"/>
      <c r="E178" s="19"/>
      <c r="F178" s="19">
        <v>4</v>
      </c>
      <c r="G178" s="19">
        <v>3</v>
      </c>
      <c r="H178" s="19">
        <v>5</v>
      </c>
      <c r="I178" s="19">
        <v>5</v>
      </c>
      <c r="J178" s="19"/>
      <c r="K178" s="19">
        <v>3</v>
      </c>
      <c r="L178" s="117">
        <v>32</v>
      </c>
      <c r="M178" s="22">
        <f t="shared" si="5"/>
        <v>24</v>
      </c>
    </row>
    <row r="179" spans="1:13" s="13" customFormat="1" ht="15.75" x14ac:dyDescent="0.25">
      <c r="A179" s="100" t="str">
        <f>'21MBA111'!A179</f>
        <v>P18FW21M0166</v>
      </c>
      <c r="B179" s="100" t="str">
        <f>'21MBA111'!B179</f>
        <v>RAVISH RAMACHANDRA HEGDE</v>
      </c>
      <c r="C179" s="19"/>
      <c r="D179" s="19">
        <v>3</v>
      </c>
      <c r="E179" s="19">
        <v>4</v>
      </c>
      <c r="F179" s="19">
        <v>3</v>
      </c>
      <c r="G179" s="19"/>
      <c r="H179" s="19">
        <v>7</v>
      </c>
      <c r="I179" s="19">
        <v>8</v>
      </c>
      <c r="J179" s="19"/>
      <c r="K179" s="19">
        <v>8</v>
      </c>
      <c r="L179" s="117">
        <v>33</v>
      </c>
      <c r="M179" s="22">
        <f t="shared" si="5"/>
        <v>33</v>
      </c>
    </row>
    <row r="180" spans="1:13" s="13" customFormat="1" ht="15.75" x14ac:dyDescent="0.25">
      <c r="A180" s="100" t="str">
        <f>'21MBA111'!A180</f>
        <v>P18FW21M0167</v>
      </c>
      <c r="B180" s="100" t="str">
        <f>'21MBA111'!B180</f>
        <v>POOJA VALLUR</v>
      </c>
      <c r="C180" s="19">
        <v>3</v>
      </c>
      <c r="D180" s="19">
        <v>5</v>
      </c>
      <c r="E180" s="19">
        <v>4</v>
      </c>
      <c r="F180" s="19"/>
      <c r="G180" s="19"/>
      <c r="H180" s="19">
        <v>9</v>
      </c>
      <c r="I180" s="19"/>
      <c r="J180" s="19">
        <v>7</v>
      </c>
      <c r="K180" s="19">
        <v>7</v>
      </c>
      <c r="L180" s="117">
        <v>36</v>
      </c>
      <c r="M180" s="22">
        <f t="shared" si="5"/>
        <v>35</v>
      </c>
    </row>
    <row r="181" spans="1:13" s="13" customFormat="1" ht="15.75" x14ac:dyDescent="0.25">
      <c r="A181" s="100" t="str">
        <f>'21MBA111'!A181</f>
        <v>P18FW21M0169</v>
      </c>
      <c r="B181" s="100" t="str">
        <f>'21MBA111'!B181</f>
        <v>MAHANTH GOWDA K C</v>
      </c>
      <c r="C181" s="19">
        <v>4</v>
      </c>
      <c r="D181" s="19">
        <v>5</v>
      </c>
      <c r="E181" s="19"/>
      <c r="F181" s="19">
        <v>2</v>
      </c>
      <c r="G181" s="19"/>
      <c r="H181" s="19">
        <v>8</v>
      </c>
      <c r="I181" s="19"/>
      <c r="J181" s="19">
        <v>7</v>
      </c>
      <c r="K181" s="19">
        <v>10</v>
      </c>
      <c r="L181" s="117">
        <v>41</v>
      </c>
      <c r="M181" s="22">
        <f t="shared" si="5"/>
        <v>36</v>
      </c>
    </row>
    <row r="182" spans="1:13" s="13" customFormat="1" ht="15.75" x14ac:dyDescent="0.25">
      <c r="A182" s="100" t="str">
        <f>'21MBA111'!A182</f>
        <v>P18FW21M0170</v>
      </c>
      <c r="B182" s="100" t="str">
        <f>'21MBA111'!B182</f>
        <v>BHUPALI SAURABH PRAKASH</v>
      </c>
      <c r="C182" s="19">
        <v>4</v>
      </c>
      <c r="D182" s="19">
        <v>4</v>
      </c>
      <c r="E182" s="19"/>
      <c r="F182" s="19">
        <v>4</v>
      </c>
      <c r="G182" s="19"/>
      <c r="H182" s="19"/>
      <c r="I182" s="19">
        <v>8</v>
      </c>
      <c r="J182" s="19">
        <v>9</v>
      </c>
      <c r="K182" s="19">
        <v>10</v>
      </c>
      <c r="L182" s="117">
        <v>42</v>
      </c>
      <c r="M182" s="22">
        <f t="shared" si="5"/>
        <v>39</v>
      </c>
    </row>
    <row r="183" spans="1:13" s="13" customFormat="1" ht="15.75" x14ac:dyDescent="0.25">
      <c r="A183" s="100" t="str">
        <f>'21MBA111'!A183</f>
        <v>P18FW21M0171</v>
      </c>
      <c r="B183" s="100" t="str">
        <f>'21MBA111'!B183</f>
        <v>SYED RAIHAN</v>
      </c>
      <c r="C183" s="19">
        <v>3</v>
      </c>
      <c r="D183" s="19"/>
      <c r="E183" s="19"/>
      <c r="F183" s="19"/>
      <c r="G183" s="19">
        <v>2</v>
      </c>
      <c r="H183" s="19">
        <v>7</v>
      </c>
      <c r="I183" s="19"/>
      <c r="J183" s="19"/>
      <c r="K183" s="19">
        <v>10</v>
      </c>
      <c r="L183" s="117">
        <v>32</v>
      </c>
      <c r="M183" s="22">
        <f t="shared" si="5"/>
        <v>22</v>
      </c>
    </row>
    <row r="184" spans="1:13" s="13" customFormat="1" ht="15.75" x14ac:dyDescent="0.25">
      <c r="A184" s="100" t="str">
        <f>'21MBA111'!A184</f>
        <v>P18FW21M0172</v>
      </c>
      <c r="B184" s="100" t="str">
        <f>'21MBA111'!B184</f>
        <v>SHRI HARI L</v>
      </c>
      <c r="C184" s="19">
        <v>4</v>
      </c>
      <c r="D184" s="19">
        <v>4</v>
      </c>
      <c r="E184" s="19"/>
      <c r="F184" s="19">
        <v>4</v>
      </c>
      <c r="G184" s="19"/>
      <c r="H184" s="19">
        <v>8</v>
      </c>
      <c r="I184" s="19">
        <v>2</v>
      </c>
      <c r="J184" s="19"/>
      <c r="K184" s="19">
        <v>8</v>
      </c>
      <c r="L184" s="117">
        <v>37</v>
      </c>
      <c r="M184" s="22">
        <f t="shared" si="5"/>
        <v>30</v>
      </c>
    </row>
    <row r="185" spans="1:13" s="13" customFormat="1" ht="15.75" x14ac:dyDescent="0.25">
      <c r="A185" s="100" t="str">
        <f>'21MBA111'!A185</f>
        <v>P18FW21M0173</v>
      </c>
      <c r="B185" s="100" t="str">
        <f>'21MBA111'!B185</f>
        <v>SNEHA U</v>
      </c>
      <c r="C185" s="19">
        <v>3</v>
      </c>
      <c r="D185" s="19"/>
      <c r="E185" s="19">
        <v>4</v>
      </c>
      <c r="F185" s="19">
        <v>4</v>
      </c>
      <c r="G185" s="19"/>
      <c r="H185" s="19"/>
      <c r="I185" s="19">
        <v>5</v>
      </c>
      <c r="J185" s="19">
        <v>7</v>
      </c>
      <c r="K185" s="19">
        <v>7</v>
      </c>
      <c r="L185" s="117">
        <v>33</v>
      </c>
      <c r="M185" s="22">
        <f t="shared" si="5"/>
        <v>30</v>
      </c>
    </row>
    <row r="186" spans="1:13" s="13" customFormat="1" ht="15.75" x14ac:dyDescent="0.25">
      <c r="A186" s="100" t="str">
        <f>'21MBA111'!A186</f>
        <v>P18FW21M0174</v>
      </c>
      <c r="B186" s="100" t="str">
        <f>'21MBA111'!B186</f>
        <v>SHAH VINIT SIDDHARTH</v>
      </c>
      <c r="C186" s="19">
        <v>4</v>
      </c>
      <c r="D186" s="19">
        <v>5</v>
      </c>
      <c r="E186" s="19"/>
      <c r="F186" s="19">
        <v>5</v>
      </c>
      <c r="G186" s="19"/>
      <c r="H186" s="19">
        <v>9</v>
      </c>
      <c r="I186" s="19"/>
      <c r="J186" s="19">
        <v>9</v>
      </c>
      <c r="K186" s="19">
        <v>10</v>
      </c>
      <c r="L186" s="117">
        <v>41</v>
      </c>
      <c r="M186" s="22">
        <f t="shared" si="5"/>
        <v>42</v>
      </c>
    </row>
    <row r="187" spans="1:13" s="13" customFormat="1" ht="15.75" x14ac:dyDescent="0.25">
      <c r="A187" s="100" t="str">
        <f>'21MBA111'!A187</f>
        <v>P18FW21M0175</v>
      </c>
      <c r="B187" s="100" t="str">
        <f>'21MBA111'!B187</f>
        <v>NAYANA G C</v>
      </c>
      <c r="C187" s="19">
        <v>3</v>
      </c>
      <c r="D187" s="19">
        <v>4</v>
      </c>
      <c r="E187" s="19"/>
      <c r="F187" s="19">
        <v>4</v>
      </c>
      <c r="G187" s="19"/>
      <c r="H187" s="19">
        <v>8</v>
      </c>
      <c r="I187" s="19"/>
      <c r="J187" s="19">
        <v>8</v>
      </c>
      <c r="K187" s="19">
        <v>8</v>
      </c>
      <c r="L187" s="117">
        <v>31</v>
      </c>
      <c r="M187" s="22">
        <f t="shared" si="5"/>
        <v>35</v>
      </c>
    </row>
    <row r="188" spans="1:13" s="13" customFormat="1" ht="15.75" x14ac:dyDescent="0.25">
      <c r="A188" s="100" t="str">
        <f>'21MBA111'!A188</f>
        <v>P18FW21M0176</v>
      </c>
      <c r="B188" s="100" t="str">
        <f>'21MBA111'!B188</f>
        <v>D SURIYA PRIYASREE</v>
      </c>
      <c r="C188" s="19"/>
      <c r="D188" s="19"/>
      <c r="E188" s="19">
        <v>5</v>
      </c>
      <c r="F188" s="19">
        <v>4</v>
      </c>
      <c r="G188" s="19"/>
      <c r="H188" s="19">
        <v>8</v>
      </c>
      <c r="I188" s="19"/>
      <c r="J188" s="19"/>
      <c r="K188" s="19">
        <v>10</v>
      </c>
      <c r="L188" s="117">
        <v>31</v>
      </c>
      <c r="M188" s="22">
        <f t="shared" si="5"/>
        <v>27</v>
      </c>
    </row>
    <row r="189" spans="1:13" s="13" customFormat="1" ht="15.75" x14ac:dyDescent="0.25">
      <c r="A189" s="100" t="str">
        <f>'21MBA111'!A189</f>
        <v>P18FW21M0177</v>
      </c>
      <c r="B189" s="100" t="str">
        <f>'21MBA111'!B189</f>
        <v>SATHYA B NAYAKA</v>
      </c>
      <c r="C189" s="19">
        <v>4</v>
      </c>
      <c r="D189" s="19"/>
      <c r="E189" s="19"/>
      <c r="F189" s="19">
        <v>4</v>
      </c>
      <c r="G189" s="19">
        <v>3</v>
      </c>
      <c r="H189" s="19"/>
      <c r="I189" s="19">
        <v>7</v>
      </c>
      <c r="J189" s="19">
        <v>1.5</v>
      </c>
      <c r="K189" s="19">
        <v>10</v>
      </c>
      <c r="L189" s="117">
        <v>39</v>
      </c>
      <c r="M189" s="22">
        <f t="shared" ref="M189:M195" si="6">SUM(C189:K189)</f>
        <v>29.5</v>
      </c>
    </row>
    <row r="190" spans="1:13" s="13" customFormat="1" ht="15.75" x14ac:dyDescent="0.25">
      <c r="A190" s="100" t="str">
        <f>'21MBA111'!A190</f>
        <v>P18FW21M0178</v>
      </c>
      <c r="B190" s="100" t="str">
        <f>'21MBA111'!B190</f>
        <v>NEHA H V</v>
      </c>
      <c r="C190" s="19">
        <v>3</v>
      </c>
      <c r="D190" s="19">
        <v>4</v>
      </c>
      <c r="E190" s="19"/>
      <c r="F190" s="19"/>
      <c r="G190" s="19">
        <v>3</v>
      </c>
      <c r="H190" s="19">
        <v>7</v>
      </c>
      <c r="I190" s="19"/>
      <c r="J190" s="19">
        <v>2</v>
      </c>
      <c r="K190" s="19">
        <v>8</v>
      </c>
      <c r="L190" s="117">
        <v>35</v>
      </c>
      <c r="M190" s="22">
        <f t="shared" si="6"/>
        <v>27</v>
      </c>
    </row>
    <row r="191" spans="1:13" s="13" customFormat="1" ht="15.75" x14ac:dyDescent="0.25">
      <c r="A191" s="100" t="str">
        <f>'21MBA111'!A191</f>
        <v>P18FW21M0179</v>
      </c>
      <c r="B191" s="100" t="str">
        <f>'21MBA111'!B191</f>
        <v>SAAHIL SRIKANT KULLOLI</v>
      </c>
      <c r="C191" s="19">
        <v>2.5</v>
      </c>
      <c r="D191" s="19"/>
      <c r="E191" s="19"/>
      <c r="F191" s="19">
        <v>4</v>
      </c>
      <c r="G191" s="19">
        <v>4</v>
      </c>
      <c r="H191" s="19">
        <v>8.5</v>
      </c>
      <c r="I191" s="19"/>
      <c r="J191" s="19"/>
      <c r="K191" s="19">
        <v>10</v>
      </c>
      <c r="L191" s="117">
        <v>38</v>
      </c>
      <c r="M191" s="22">
        <f t="shared" si="6"/>
        <v>29</v>
      </c>
    </row>
    <row r="192" spans="1:13" s="13" customFormat="1" ht="15.75" x14ac:dyDescent="0.25">
      <c r="A192" s="100" t="str">
        <f>'21MBA111'!A192</f>
        <v>P18FW21M0180</v>
      </c>
      <c r="B192" s="100" t="str">
        <f>'21MBA111'!B192</f>
        <v>SIMRANJIT KAUR</v>
      </c>
      <c r="C192" s="19">
        <v>4</v>
      </c>
      <c r="D192" s="19"/>
      <c r="E192" s="19">
        <v>4</v>
      </c>
      <c r="F192" s="19">
        <v>5</v>
      </c>
      <c r="G192" s="19"/>
      <c r="H192" s="19">
        <v>8</v>
      </c>
      <c r="I192" s="19">
        <v>8</v>
      </c>
      <c r="J192" s="19"/>
      <c r="K192" s="19">
        <v>11</v>
      </c>
      <c r="L192" s="117">
        <v>41</v>
      </c>
      <c r="M192" s="22">
        <f t="shared" si="6"/>
        <v>40</v>
      </c>
    </row>
    <row r="193" spans="1:13" s="13" customFormat="1" ht="15.75" x14ac:dyDescent="0.25">
      <c r="A193" s="100" t="str">
        <f>'21MBA111'!A193</f>
        <v>P18FW21M0181</v>
      </c>
      <c r="B193" s="100" t="str">
        <f>'21MBA111'!B193</f>
        <v>NIRANJAN JANARDHAN HEGDE</v>
      </c>
      <c r="C193" s="19">
        <v>2</v>
      </c>
      <c r="D193" s="19">
        <v>3</v>
      </c>
      <c r="E193" s="19"/>
      <c r="F193" s="19">
        <v>2</v>
      </c>
      <c r="G193" s="19"/>
      <c r="H193" s="19">
        <v>7</v>
      </c>
      <c r="I193" s="19">
        <v>8</v>
      </c>
      <c r="J193" s="19"/>
      <c r="K193" s="19">
        <v>7</v>
      </c>
      <c r="L193" s="117">
        <v>31</v>
      </c>
      <c r="M193" s="22">
        <f t="shared" si="6"/>
        <v>29</v>
      </c>
    </row>
    <row r="194" spans="1:13" s="13" customFormat="1" ht="15.75" x14ac:dyDescent="0.25">
      <c r="A194" s="100" t="str">
        <f>'21MBA111'!A194</f>
        <v>P18FW21M0182</v>
      </c>
      <c r="B194" s="100" t="str">
        <f>'21MBA111'!B194</f>
        <v>TEJAS N</v>
      </c>
      <c r="C194" s="19">
        <v>4</v>
      </c>
      <c r="D194" s="19">
        <v>1</v>
      </c>
      <c r="E194" s="19"/>
      <c r="F194" s="19"/>
      <c r="G194" s="19"/>
      <c r="H194" s="19">
        <v>5</v>
      </c>
      <c r="I194" s="19">
        <v>3</v>
      </c>
      <c r="J194" s="19"/>
      <c r="K194" s="19"/>
      <c r="L194" s="117">
        <v>23</v>
      </c>
      <c r="M194" s="22">
        <f t="shared" si="6"/>
        <v>13</v>
      </c>
    </row>
    <row r="195" spans="1:13" s="13" customFormat="1" ht="15.75" x14ac:dyDescent="0.25">
      <c r="A195" s="100" t="str">
        <f>'21MBA111'!A195</f>
        <v>P18FW21M0184</v>
      </c>
      <c r="B195" s="100" t="str">
        <f>'21MBA111'!B195</f>
        <v>AGAMYA A KINHAL</v>
      </c>
      <c r="C195" s="19">
        <v>3</v>
      </c>
      <c r="D195" s="19">
        <v>1</v>
      </c>
      <c r="E195" s="19">
        <v>4</v>
      </c>
      <c r="F195" s="19"/>
      <c r="G195" s="19"/>
      <c r="H195" s="19"/>
      <c r="I195" s="19"/>
      <c r="J195" s="19">
        <v>7</v>
      </c>
      <c r="K195" s="19">
        <v>8</v>
      </c>
      <c r="L195" s="117">
        <v>34</v>
      </c>
      <c r="M195" s="22">
        <f t="shared" si="6"/>
        <v>23</v>
      </c>
    </row>
    <row r="196" spans="1:13" s="13" customFormat="1" ht="15.75" x14ac:dyDescent="0.25">
      <c r="A196" s="159" t="s">
        <v>43</v>
      </c>
      <c r="B196" s="160"/>
      <c r="C196" s="29">
        <f t="shared" ref="C196:K196" si="7">COUNTA(C16:C195)</f>
        <v>141</v>
      </c>
      <c r="D196" s="30">
        <f t="shared" si="7"/>
        <v>151</v>
      </c>
      <c r="E196" s="30">
        <f t="shared" si="7"/>
        <v>43</v>
      </c>
      <c r="F196" s="30">
        <f t="shared" si="7"/>
        <v>146</v>
      </c>
      <c r="G196" s="30">
        <f t="shared" si="7"/>
        <v>40</v>
      </c>
      <c r="H196" s="30">
        <f t="shared" si="7"/>
        <v>159</v>
      </c>
      <c r="I196" s="30">
        <f t="shared" si="7"/>
        <v>105</v>
      </c>
      <c r="J196" s="30">
        <f t="shared" si="7"/>
        <v>82</v>
      </c>
      <c r="K196" s="30">
        <f t="shared" si="7"/>
        <v>177</v>
      </c>
      <c r="L196" s="31">
        <f>COUNT(L16:L195)</f>
        <v>180</v>
      </c>
      <c r="M196" s="22"/>
    </row>
    <row r="197" spans="1:13" s="13" customFormat="1" ht="15.75" x14ac:dyDescent="0.25">
      <c r="A197" s="135" t="s">
        <v>4</v>
      </c>
      <c r="B197" s="136"/>
      <c r="C197" s="42">
        <f t="shared" ref="C197:L197" si="8">COUNTIF(C16:C195,"&gt;"&amp;C15)</f>
        <v>104</v>
      </c>
      <c r="D197" s="43">
        <f t="shared" si="8"/>
        <v>132</v>
      </c>
      <c r="E197" s="43">
        <f t="shared" si="8"/>
        <v>32</v>
      </c>
      <c r="F197" s="43">
        <f t="shared" si="8"/>
        <v>101</v>
      </c>
      <c r="G197" s="43">
        <f t="shared" si="8"/>
        <v>20</v>
      </c>
      <c r="H197" s="43">
        <f t="shared" si="8"/>
        <v>148</v>
      </c>
      <c r="I197" s="43">
        <f t="shared" si="8"/>
        <v>89</v>
      </c>
      <c r="J197" s="43">
        <f t="shared" si="8"/>
        <v>60</v>
      </c>
      <c r="K197" s="43">
        <f t="shared" si="8"/>
        <v>156</v>
      </c>
      <c r="L197" s="23">
        <f t="shared" si="8"/>
        <v>180</v>
      </c>
      <c r="M197" s="22"/>
    </row>
    <row r="198" spans="1:13" s="13" customFormat="1" ht="15.75" x14ac:dyDescent="0.25">
      <c r="A198" s="135" t="s">
        <v>48</v>
      </c>
      <c r="B198" s="136"/>
      <c r="C198" s="42">
        <f t="shared" ref="C198:K198" si="9">ROUND(C197*100/C196,0)</f>
        <v>74</v>
      </c>
      <c r="D198" s="42">
        <f t="shared" si="9"/>
        <v>87</v>
      </c>
      <c r="E198" s="43">
        <f t="shared" si="9"/>
        <v>74</v>
      </c>
      <c r="F198" s="43">
        <f t="shared" si="9"/>
        <v>69</v>
      </c>
      <c r="G198" s="43">
        <f t="shared" si="9"/>
        <v>50</v>
      </c>
      <c r="H198" s="43">
        <f t="shared" si="9"/>
        <v>93</v>
      </c>
      <c r="I198" s="43">
        <f t="shared" si="9"/>
        <v>85</v>
      </c>
      <c r="J198" s="43">
        <f t="shared" si="9"/>
        <v>73</v>
      </c>
      <c r="K198" s="43">
        <f t="shared" si="9"/>
        <v>88</v>
      </c>
      <c r="L198" s="23">
        <f>ROUND(L197*100/L196,0)</f>
        <v>100</v>
      </c>
      <c r="M198" s="22"/>
    </row>
    <row r="199" spans="1:13" s="13" customFormat="1" x14ac:dyDescent="0.25">
      <c r="A199" s="139" t="s">
        <v>14</v>
      </c>
      <c r="B199" s="140"/>
      <c r="C199" s="42" t="str">
        <f>IF(C198&gt;=80,"3",IF(C198&gt;=70,"2",IF(C198&gt;=60,"1","-")))</f>
        <v>2</v>
      </c>
      <c r="D199" s="43" t="str">
        <f t="shared" ref="D199:L199" si="10">IF(D198&gt;=80,"3",IF(D198&gt;=70,"2",IF(D198&gt;=60,"1","-")))</f>
        <v>3</v>
      </c>
      <c r="E199" s="43" t="str">
        <f t="shared" si="10"/>
        <v>2</v>
      </c>
      <c r="F199" s="43" t="str">
        <f t="shared" si="10"/>
        <v>1</v>
      </c>
      <c r="G199" s="43" t="str">
        <f t="shared" si="10"/>
        <v>-</v>
      </c>
      <c r="H199" s="43" t="str">
        <f t="shared" si="10"/>
        <v>3</v>
      </c>
      <c r="I199" s="43" t="str">
        <f t="shared" si="10"/>
        <v>3</v>
      </c>
      <c r="J199" s="43" t="str">
        <f t="shared" si="10"/>
        <v>2</v>
      </c>
      <c r="K199" s="43" t="str">
        <f t="shared" si="10"/>
        <v>3</v>
      </c>
      <c r="L199" s="23" t="str">
        <f t="shared" si="10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1</v>
      </c>
      <c r="E200" s="18" t="s">
        <v>54</v>
      </c>
      <c r="F200" s="18" t="s">
        <v>3</v>
      </c>
      <c r="G200" s="18" t="s">
        <v>3</v>
      </c>
      <c r="H200" s="18" t="s">
        <v>0</v>
      </c>
      <c r="I200" s="18" t="s">
        <v>1</v>
      </c>
      <c r="J200" s="18" t="s">
        <v>2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61"/>
      <c r="G201" s="158"/>
      <c r="H201" s="155" t="s">
        <v>15</v>
      </c>
      <c r="I201" s="155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57" t="s">
        <v>16</v>
      </c>
      <c r="G202" s="158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57" t="s">
        <v>31</v>
      </c>
      <c r="G203" s="158"/>
      <c r="H203" s="18">
        <f>AVERAGE(C198,H198)</f>
        <v>83.5</v>
      </c>
      <c r="I203" s="43" t="str">
        <f>IF(H203&gt;=80,"3",IF(H203&gt;=70,"2",IF(H203&gt;=60,"1",IF(H203&lt;59,"-"))))</f>
        <v>3</v>
      </c>
      <c r="J203" s="43">
        <f>(H203*0.3)+($L$198*0.7)</f>
        <v>95.05</v>
      </c>
      <c r="K203" s="43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57" t="s">
        <v>32</v>
      </c>
      <c r="G204" s="158"/>
      <c r="H204" s="18">
        <f>AVERAGE(D198,I198)</f>
        <v>86</v>
      </c>
      <c r="I204" s="43" t="str">
        <f t="shared" ref="I204:I207" si="11">IF(H204&gt;=80,"3",IF(H204&gt;=70,"2",IF(H204&gt;=60,"1",IF(H204&lt;59,"-"))))</f>
        <v>3</v>
      </c>
      <c r="J204" s="43">
        <f t="shared" ref="J204:J207" si="12">(H204*0.3)+($L$198*0.7)</f>
        <v>95.8</v>
      </c>
      <c r="K204" s="43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57" t="s">
        <v>33</v>
      </c>
      <c r="G205" s="158"/>
      <c r="H205" s="18">
        <f>AVERAGE(J198)</f>
        <v>73</v>
      </c>
      <c r="I205" s="43" t="str">
        <f t="shared" si="11"/>
        <v>2</v>
      </c>
      <c r="J205" s="43">
        <f t="shared" si="12"/>
        <v>91.9</v>
      </c>
      <c r="K205" s="43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57" t="s">
        <v>34</v>
      </c>
      <c r="G206" s="158"/>
      <c r="H206" s="18">
        <f>AVERAGE(F198,K198,G198)</f>
        <v>69</v>
      </c>
      <c r="I206" s="43" t="str">
        <f t="shared" si="11"/>
        <v>1</v>
      </c>
      <c r="J206" s="43">
        <f t="shared" si="12"/>
        <v>90.7</v>
      </c>
      <c r="K206" s="43" t="str">
        <f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57" t="s">
        <v>55</v>
      </c>
      <c r="G207" s="158"/>
      <c r="H207" s="18">
        <f>AVERAGE(E198)</f>
        <v>74</v>
      </c>
      <c r="I207" s="43" t="str">
        <f t="shared" si="11"/>
        <v>2</v>
      </c>
      <c r="J207" s="43">
        <f t="shared" si="12"/>
        <v>92.2</v>
      </c>
      <c r="K207" s="43" t="str">
        <f>IF(J207&gt;=80,"3",IF(J207&gt;=70,"2",IF(J207&gt;=60,"1",IF(J207&lt;59,"-"))))</f>
        <v>3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D9:I9"/>
    <mergeCell ref="A5:M5"/>
    <mergeCell ref="A6:B6"/>
    <mergeCell ref="I6:K6"/>
    <mergeCell ref="A7:D7"/>
    <mergeCell ref="D8:I8"/>
    <mergeCell ref="F207:G207"/>
    <mergeCell ref="A196:B196"/>
    <mergeCell ref="A197:B197"/>
    <mergeCell ref="A198:B198"/>
    <mergeCell ref="A199:B199"/>
    <mergeCell ref="F201:G201"/>
    <mergeCell ref="F202:G202"/>
    <mergeCell ref="F203:G203"/>
    <mergeCell ref="F204:G204"/>
    <mergeCell ref="F205:G205"/>
    <mergeCell ref="F206:G206"/>
    <mergeCell ref="H201:I201"/>
    <mergeCell ref="A11:B11"/>
    <mergeCell ref="C11:I11"/>
    <mergeCell ref="J11:K11"/>
    <mergeCell ref="A12:B12"/>
    <mergeCell ref="A13:B13"/>
    <mergeCell ref="A14:B14"/>
    <mergeCell ref="A1:M1"/>
    <mergeCell ref="A2:M2"/>
    <mergeCell ref="A3:M3"/>
    <mergeCell ref="A4:M4"/>
  </mergeCells>
  <pageMargins left="0.7" right="0.7" top="0.75" bottom="0.75" header="0.3" footer="0.3"/>
  <pageSetup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7" workbookViewId="0">
      <selection activeCell="A7" sqref="A1:XFD1048576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8" t="str">
        <f>'21MBA611'!A5:M5</f>
        <v>Organisational Behaviour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'21MBA611'!H203</f>
        <v>83.5</v>
      </c>
      <c r="E5" s="24" t="str">
        <f>'21MBA611'!I203</f>
        <v>3</v>
      </c>
      <c r="F5" s="24">
        <f>'21MBA611'!J203</f>
        <v>95.05</v>
      </c>
      <c r="G5" s="24" t="str">
        <f>'21MBA611'!K203</f>
        <v>3</v>
      </c>
    </row>
    <row r="6" spans="1:13" x14ac:dyDescent="0.25">
      <c r="C6" s="59" t="s">
        <v>1</v>
      </c>
      <c r="D6" s="24">
        <f>'21MBA611'!H204</f>
        <v>86</v>
      </c>
      <c r="E6" s="24" t="str">
        <f>'21MBA611'!I204</f>
        <v>3</v>
      </c>
      <c r="F6" s="24">
        <f>'21MBA611'!J204</f>
        <v>95.8</v>
      </c>
      <c r="G6" s="24" t="str">
        <f>'21MBA611'!K204</f>
        <v>3</v>
      </c>
    </row>
    <row r="7" spans="1:13" x14ac:dyDescent="0.25">
      <c r="C7" s="59" t="s">
        <v>2</v>
      </c>
      <c r="D7" s="24">
        <f>'21MBA611'!H205</f>
        <v>73</v>
      </c>
      <c r="E7" s="24" t="str">
        <f>'21MBA611'!I205</f>
        <v>2</v>
      </c>
      <c r="F7" s="24">
        <f>'21MBA611'!J205</f>
        <v>91.9</v>
      </c>
      <c r="G7" s="24" t="str">
        <f>'21MBA611'!K205</f>
        <v>3</v>
      </c>
    </row>
    <row r="8" spans="1:13" x14ac:dyDescent="0.25">
      <c r="C8" s="59" t="s">
        <v>3</v>
      </c>
      <c r="D8" s="24">
        <f>'21MBA611'!H206</f>
        <v>69</v>
      </c>
      <c r="E8" s="24" t="str">
        <f>'21MBA611'!I206</f>
        <v>1</v>
      </c>
      <c r="F8" s="24">
        <f>'21MBA611'!J206</f>
        <v>90.7</v>
      </c>
      <c r="G8" s="24" t="str">
        <f>'21MBA611'!K206</f>
        <v>3</v>
      </c>
    </row>
    <row r="9" spans="1:13" x14ac:dyDescent="0.25">
      <c r="C9" s="59" t="s">
        <v>54</v>
      </c>
      <c r="D9" s="24">
        <f>'21MBA611'!H207</f>
        <v>74</v>
      </c>
      <c r="E9" s="24" t="str">
        <f>'21MBA611'!I207</f>
        <v>2</v>
      </c>
      <c r="F9" s="24">
        <f>'21MBA611'!J207</f>
        <v>92.2</v>
      </c>
      <c r="G9" s="24" t="str">
        <f>'21MBA611'!K207</f>
        <v>3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72" t="s">
        <v>58</v>
      </c>
      <c r="M13" s="72" t="s">
        <v>59</v>
      </c>
    </row>
    <row r="14" spans="1:13" ht="15.75" thickBot="1" x14ac:dyDescent="0.3">
      <c r="B14" s="61" t="s">
        <v>8</v>
      </c>
      <c r="C14" s="109">
        <v>3</v>
      </c>
      <c r="D14" s="110">
        <v>2</v>
      </c>
      <c r="E14" s="110">
        <v>3</v>
      </c>
      <c r="F14" s="110"/>
      <c r="G14" s="110">
        <v>2</v>
      </c>
      <c r="H14" s="110">
        <v>1</v>
      </c>
      <c r="I14" s="110">
        <v>1</v>
      </c>
      <c r="J14" s="110">
        <v>3</v>
      </c>
      <c r="K14" s="110">
        <v>3</v>
      </c>
      <c r="L14" s="110">
        <v>2</v>
      </c>
      <c r="M14" s="110">
        <v>3</v>
      </c>
    </row>
    <row r="15" spans="1:13" ht="15.75" thickBot="1" x14ac:dyDescent="0.3">
      <c r="B15" s="61" t="s">
        <v>9</v>
      </c>
      <c r="C15" s="111">
        <v>1</v>
      </c>
      <c r="D15" s="112">
        <v>2</v>
      </c>
      <c r="E15" s="112">
        <v>1</v>
      </c>
      <c r="F15" s="112"/>
      <c r="G15" s="112">
        <v>3</v>
      </c>
      <c r="H15" s="112">
        <v>1</v>
      </c>
      <c r="I15" s="112"/>
      <c r="J15" s="112"/>
      <c r="K15" s="112"/>
      <c r="L15" s="112"/>
      <c r="M15" s="112">
        <v>2</v>
      </c>
    </row>
    <row r="16" spans="1:13" ht="15.75" thickBot="1" x14ac:dyDescent="0.3">
      <c r="B16" s="61" t="s">
        <v>10</v>
      </c>
      <c r="C16" s="111">
        <v>1</v>
      </c>
      <c r="D16" s="112">
        <v>2</v>
      </c>
      <c r="E16" s="112">
        <v>3</v>
      </c>
      <c r="F16" s="112">
        <v>2</v>
      </c>
      <c r="G16" s="112">
        <v>2</v>
      </c>
      <c r="H16" s="112">
        <v>1</v>
      </c>
      <c r="I16" s="112">
        <v>1</v>
      </c>
      <c r="J16" s="112"/>
      <c r="K16" s="112"/>
      <c r="L16" s="112">
        <v>2</v>
      </c>
      <c r="M16" s="112">
        <v>3</v>
      </c>
    </row>
    <row r="17" spans="1:13" ht="15.75" thickBot="1" x14ac:dyDescent="0.3">
      <c r="B17" s="61" t="s">
        <v>11</v>
      </c>
      <c r="C17" s="111">
        <v>3</v>
      </c>
      <c r="D17" s="112">
        <v>2</v>
      </c>
      <c r="E17" s="112">
        <v>3</v>
      </c>
      <c r="F17" s="112">
        <v>2</v>
      </c>
      <c r="G17" s="112">
        <v>3</v>
      </c>
      <c r="H17" s="112">
        <v>2</v>
      </c>
      <c r="I17" s="112"/>
      <c r="J17" s="112">
        <v>2</v>
      </c>
      <c r="K17" s="112">
        <v>3</v>
      </c>
      <c r="L17" s="112">
        <v>2</v>
      </c>
      <c r="M17" s="112">
        <v>3</v>
      </c>
    </row>
    <row r="18" spans="1:13" ht="15.75" thickBot="1" x14ac:dyDescent="0.3">
      <c r="B18" s="61" t="s">
        <v>53</v>
      </c>
      <c r="C18" s="111">
        <v>3</v>
      </c>
      <c r="D18" s="112">
        <v>2</v>
      </c>
      <c r="E18" s="112">
        <v>3</v>
      </c>
      <c r="F18" s="112">
        <v>2</v>
      </c>
      <c r="G18" s="112">
        <v>3</v>
      </c>
      <c r="H18" s="112">
        <v>2</v>
      </c>
      <c r="I18" s="112"/>
      <c r="J18" s="112">
        <v>2</v>
      </c>
      <c r="K18" s="112">
        <v>3</v>
      </c>
      <c r="L18" s="112">
        <v>2</v>
      </c>
      <c r="M18" s="112">
        <v>2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53" t="s">
        <v>29</v>
      </c>
      <c r="B22" s="153"/>
      <c r="C22" s="150" t="s">
        <v>6</v>
      </c>
      <c r="D22" s="150" t="s">
        <v>7</v>
      </c>
      <c r="E22" s="150" t="s">
        <v>5</v>
      </c>
      <c r="F22" s="150" t="s">
        <v>12</v>
      </c>
      <c r="G22" s="150" t="s">
        <v>13</v>
      </c>
      <c r="H22" s="150" t="s">
        <v>44</v>
      </c>
      <c r="I22" s="150" t="s">
        <v>45</v>
      </c>
      <c r="J22" s="150" t="s">
        <v>46</v>
      </c>
      <c r="K22" s="150" t="s">
        <v>47</v>
      </c>
      <c r="L22" s="150" t="s">
        <v>58</v>
      </c>
      <c r="M22" s="150" t="s">
        <v>59</v>
      </c>
    </row>
    <row r="23" spans="1:13" x14ac:dyDescent="0.25">
      <c r="A23" s="152" t="s">
        <v>28</v>
      </c>
      <c r="B23" s="152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x14ac:dyDescent="0.25">
      <c r="A24" s="61" t="s">
        <v>8</v>
      </c>
      <c r="B24" s="20">
        <f>F5</f>
        <v>95.05</v>
      </c>
      <c r="C24" s="66">
        <f>C14*$B$24/3</f>
        <v>95.05</v>
      </c>
      <c r="D24" s="66">
        <f>D14*$B$24/3</f>
        <v>63.366666666666667</v>
      </c>
      <c r="E24" s="66">
        <f t="shared" ref="E24:M24" si="0">E14*$B$24/3</f>
        <v>95.05</v>
      </c>
      <c r="F24" s="66">
        <f t="shared" si="0"/>
        <v>0</v>
      </c>
      <c r="G24" s="66">
        <f t="shared" si="0"/>
        <v>63.366666666666667</v>
      </c>
      <c r="H24" s="66">
        <f t="shared" si="0"/>
        <v>31.683333333333334</v>
      </c>
      <c r="I24" s="66">
        <f t="shared" si="0"/>
        <v>31.683333333333334</v>
      </c>
      <c r="J24" s="66">
        <f t="shared" si="0"/>
        <v>95.05</v>
      </c>
      <c r="K24" s="66">
        <f t="shared" si="0"/>
        <v>95.05</v>
      </c>
      <c r="L24" s="66">
        <f t="shared" si="0"/>
        <v>63.366666666666667</v>
      </c>
      <c r="M24" s="66">
        <f t="shared" si="0"/>
        <v>95.05</v>
      </c>
    </row>
    <row r="25" spans="1:13" x14ac:dyDescent="0.25">
      <c r="A25" s="61" t="s">
        <v>9</v>
      </c>
      <c r="B25" s="20">
        <f t="shared" ref="B25:B28" si="1">F6</f>
        <v>95.8</v>
      </c>
      <c r="C25" s="66">
        <f t="shared" ref="C25:M25" si="2">C15*$B$25/3</f>
        <v>31.933333333333334</v>
      </c>
      <c r="D25" s="66">
        <f t="shared" si="2"/>
        <v>63.866666666666667</v>
      </c>
      <c r="E25" s="66">
        <f t="shared" si="2"/>
        <v>31.933333333333334</v>
      </c>
      <c r="F25" s="66">
        <f t="shared" si="2"/>
        <v>0</v>
      </c>
      <c r="G25" s="66">
        <f t="shared" si="2"/>
        <v>95.8</v>
      </c>
      <c r="H25" s="66">
        <f t="shared" si="2"/>
        <v>31.933333333333334</v>
      </c>
      <c r="I25" s="66">
        <f t="shared" si="2"/>
        <v>0</v>
      </c>
      <c r="J25" s="66">
        <f t="shared" si="2"/>
        <v>0</v>
      </c>
      <c r="K25" s="66">
        <f t="shared" si="2"/>
        <v>0</v>
      </c>
      <c r="L25" s="66">
        <f t="shared" si="2"/>
        <v>0</v>
      </c>
      <c r="M25" s="66">
        <f t="shared" si="2"/>
        <v>63.866666666666667</v>
      </c>
    </row>
    <row r="26" spans="1:13" x14ac:dyDescent="0.25">
      <c r="A26" s="61" t="s">
        <v>10</v>
      </c>
      <c r="B26" s="20">
        <f t="shared" si="1"/>
        <v>91.9</v>
      </c>
      <c r="C26" s="66">
        <f t="shared" ref="C26:M26" si="3">C16*$B$26/3</f>
        <v>30.633333333333336</v>
      </c>
      <c r="D26" s="66">
        <f t="shared" si="3"/>
        <v>61.266666666666673</v>
      </c>
      <c r="E26" s="66">
        <f t="shared" si="3"/>
        <v>91.90000000000002</v>
      </c>
      <c r="F26" s="66">
        <f t="shared" si="3"/>
        <v>61.266666666666673</v>
      </c>
      <c r="G26" s="66">
        <f t="shared" si="3"/>
        <v>61.266666666666673</v>
      </c>
      <c r="H26" s="66">
        <f t="shared" si="3"/>
        <v>30.633333333333336</v>
      </c>
      <c r="I26" s="66">
        <f t="shared" si="3"/>
        <v>30.633333333333336</v>
      </c>
      <c r="J26" s="66">
        <f t="shared" si="3"/>
        <v>0</v>
      </c>
      <c r="K26" s="66">
        <f t="shared" si="3"/>
        <v>0</v>
      </c>
      <c r="L26" s="66">
        <f t="shared" si="3"/>
        <v>61.266666666666673</v>
      </c>
      <c r="M26" s="66">
        <f t="shared" si="3"/>
        <v>91.90000000000002</v>
      </c>
    </row>
    <row r="27" spans="1:13" x14ac:dyDescent="0.25">
      <c r="A27" s="61" t="s">
        <v>11</v>
      </c>
      <c r="B27" s="20">
        <f t="shared" si="1"/>
        <v>90.7</v>
      </c>
      <c r="C27" s="66">
        <f t="shared" ref="C27:M27" si="4">C17*$B$27/3</f>
        <v>90.7</v>
      </c>
      <c r="D27" s="66">
        <f t="shared" si="4"/>
        <v>60.466666666666669</v>
      </c>
      <c r="E27" s="66">
        <f t="shared" si="4"/>
        <v>90.7</v>
      </c>
      <c r="F27" s="66">
        <f t="shared" si="4"/>
        <v>60.466666666666669</v>
      </c>
      <c r="G27" s="66">
        <f t="shared" si="4"/>
        <v>90.7</v>
      </c>
      <c r="H27" s="66">
        <f t="shared" si="4"/>
        <v>60.466666666666669</v>
      </c>
      <c r="I27" s="66">
        <f t="shared" si="4"/>
        <v>0</v>
      </c>
      <c r="J27" s="66">
        <f t="shared" si="4"/>
        <v>60.466666666666669</v>
      </c>
      <c r="K27" s="66">
        <f t="shared" si="4"/>
        <v>90.7</v>
      </c>
      <c r="L27" s="66">
        <f t="shared" si="4"/>
        <v>60.466666666666669</v>
      </c>
      <c r="M27" s="66">
        <f t="shared" si="4"/>
        <v>90.7</v>
      </c>
    </row>
    <row r="28" spans="1:13" x14ac:dyDescent="0.25">
      <c r="A28" s="61" t="s">
        <v>53</v>
      </c>
      <c r="B28" s="20">
        <f t="shared" si="1"/>
        <v>92.2</v>
      </c>
      <c r="C28" s="66">
        <f t="shared" ref="C28:M28" si="5">C18*$B$28/3</f>
        <v>92.2</v>
      </c>
      <c r="D28" s="66">
        <f t="shared" si="5"/>
        <v>61.466666666666669</v>
      </c>
      <c r="E28" s="66">
        <f t="shared" si="5"/>
        <v>92.2</v>
      </c>
      <c r="F28" s="66">
        <f t="shared" si="5"/>
        <v>61.466666666666669</v>
      </c>
      <c r="G28" s="66">
        <f t="shared" si="5"/>
        <v>92.2</v>
      </c>
      <c r="H28" s="66">
        <f t="shared" si="5"/>
        <v>61.466666666666669</v>
      </c>
      <c r="I28" s="66">
        <f t="shared" si="5"/>
        <v>0</v>
      </c>
      <c r="J28" s="66">
        <f t="shared" si="5"/>
        <v>61.466666666666669</v>
      </c>
      <c r="K28" s="66">
        <f t="shared" si="5"/>
        <v>92.2</v>
      </c>
      <c r="L28" s="66">
        <f t="shared" si="5"/>
        <v>61.466666666666669</v>
      </c>
      <c r="M28" s="66">
        <f t="shared" si="5"/>
        <v>61.466666666666669</v>
      </c>
    </row>
    <row r="29" spans="1:13" x14ac:dyDescent="0.25">
      <c r="A29" s="61" t="s">
        <v>30</v>
      </c>
      <c r="B29" s="21"/>
      <c r="C29" s="68">
        <f t="shared" ref="C29:M29" si="6">AVERAGE(C24:C28)</f>
        <v>68.103333333333325</v>
      </c>
      <c r="D29" s="68">
        <f t="shared" si="6"/>
        <v>62.086666666666666</v>
      </c>
      <c r="E29" s="68">
        <f t="shared" si="6"/>
        <v>80.356666666666669</v>
      </c>
      <c r="F29" s="68">
        <f t="shared" si="6"/>
        <v>36.64</v>
      </c>
      <c r="G29" s="68">
        <f t="shared" si="6"/>
        <v>80.666666666666657</v>
      </c>
      <c r="H29" s="68">
        <f t="shared" si="6"/>
        <v>43.236666666666665</v>
      </c>
      <c r="I29" s="68">
        <f t="shared" si="6"/>
        <v>12.463333333333335</v>
      </c>
      <c r="J29" s="68">
        <f t="shared" si="6"/>
        <v>43.396666666666661</v>
      </c>
      <c r="K29" s="68">
        <f t="shared" si="6"/>
        <v>55.589999999999996</v>
      </c>
      <c r="L29" s="68">
        <f t="shared" si="6"/>
        <v>49.31333333333334</v>
      </c>
      <c r="M29" s="68">
        <f t="shared" si="6"/>
        <v>80.596666666666664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  <mergeCell ref="L22:L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zoomScale="110" zoomScaleNormal="110" workbookViewId="0">
      <selection activeCell="H19" sqref="H19"/>
    </sheetView>
  </sheetViews>
  <sheetFormatPr defaultRowHeight="15" x14ac:dyDescent="0.25"/>
  <cols>
    <col min="1" max="1" width="25.42578125" style="1" customWidth="1"/>
    <col min="2" max="2" width="37.28515625" style="1" customWidth="1"/>
    <col min="3" max="7" width="8.7109375" style="2" customWidth="1"/>
    <col min="8" max="8" width="15.7109375" style="50" bestFit="1" customWidth="1"/>
    <col min="9" max="9" width="26.28515625" style="2" customWidth="1"/>
    <col min="10" max="16384" width="9.140625" style="36"/>
  </cols>
  <sheetData>
    <row r="1" spans="1:9" ht="33" customHeight="1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</row>
    <row r="2" spans="1:9" ht="15" customHeight="1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</row>
    <row r="4" spans="1:9" ht="15" customHeight="1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</row>
    <row r="5" spans="1:9" ht="28.5" customHeight="1" x14ac:dyDescent="0.3">
      <c r="A5" s="149" t="s">
        <v>452</v>
      </c>
      <c r="B5" s="149"/>
      <c r="C5" s="149"/>
      <c r="D5" s="149"/>
      <c r="E5" s="149"/>
      <c r="F5" s="149"/>
      <c r="G5" s="149"/>
      <c r="H5" s="149"/>
      <c r="I5" s="149"/>
    </row>
    <row r="6" spans="1:9" ht="15" customHeight="1" x14ac:dyDescent="0.3">
      <c r="A6" s="145" t="s">
        <v>51</v>
      </c>
      <c r="B6" s="145"/>
      <c r="C6" s="118"/>
      <c r="D6" s="118"/>
      <c r="E6" s="118"/>
      <c r="F6" s="118"/>
      <c r="G6" s="118"/>
      <c r="H6" s="118" t="s">
        <v>455</v>
      </c>
      <c r="I6" s="118"/>
    </row>
    <row r="7" spans="1:9" ht="15" customHeight="1" x14ac:dyDescent="0.3">
      <c r="A7" s="145" t="s">
        <v>454</v>
      </c>
      <c r="B7" s="145"/>
      <c r="C7" s="145"/>
      <c r="D7" s="145"/>
      <c r="E7" s="118"/>
      <c r="F7" s="118"/>
      <c r="G7" s="118"/>
      <c r="H7" s="118" t="s">
        <v>433</v>
      </c>
      <c r="I7" s="118"/>
    </row>
    <row r="8" spans="1:9" ht="15" customHeight="1" x14ac:dyDescent="0.3">
      <c r="A8" s="118"/>
      <c r="B8" s="118"/>
      <c r="C8" s="118"/>
      <c r="D8" s="145" t="s">
        <v>434</v>
      </c>
      <c r="E8" s="145"/>
      <c r="F8" s="145"/>
      <c r="G8" s="145"/>
      <c r="H8" s="118"/>
      <c r="I8" s="118"/>
    </row>
    <row r="9" spans="1:9" ht="15" customHeight="1" x14ac:dyDescent="0.3">
      <c r="A9" s="118"/>
      <c r="B9" s="118"/>
      <c r="C9" s="118"/>
      <c r="D9" s="145" t="s">
        <v>435</v>
      </c>
      <c r="E9" s="145"/>
      <c r="F9" s="145"/>
      <c r="G9" s="145"/>
      <c r="H9" s="118"/>
      <c r="I9" s="118"/>
    </row>
    <row r="10" spans="1:9" ht="18.75" x14ac:dyDescent="0.3">
      <c r="A10" s="53"/>
      <c r="B10" s="53"/>
      <c r="C10" s="146"/>
      <c r="D10" s="146"/>
      <c r="E10" s="146"/>
      <c r="F10" s="146"/>
      <c r="G10" s="146"/>
      <c r="H10" s="51"/>
      <c r="I10" s="70"/>
    </row>
    <row r="11" spans="1:9" ht="18.75" x14ac:dyDescent="0.3">
      <c r="A11" s="133"/>
      <c r="B11" s="134"/>
      <c r="C11" s="143" t="s">
        <v>36</v>
      </c>
      <c r="D11" s="144"/>
      <c r="E11" s="144"/>
      <c r="F11" s="144"/>
      <c r="G11" s="144"/>
      <c r="H11" s="51"/>
      <c r="I11" s="70"/>
    </row>
    <row r="12" spans="1:9" s="13" customFormat="1" ht="15.75" x14ac:dyDescent="0.25">
      <c r="A12" s="135" t="s">
        <v>20</v>
      </c>
      <c r="B12" s="136"/>
      <c r="C12" s="47">
        <v>1</v>
      </c>
      <c r="D12" s="47">
        <v>2</v>
      </c>
      <c r="E12" s="47">
        <v>3</v>
      </c>
      <c r="F12" s="47">
        <v>4</v>
      </c>
      <c r="G12" s="47">
        <v>5</v>
      </c>
      <c r="H12" s="47" t="s">
        <v>39</v>
      </c>
      <c r="I12" s="47" t="s">
        <v>453</v>
      </c>
    </row>
    <row r="13" spans="1:9" s="13" customFormat="1" ht="15.75" x14ac:dyDescent="0.25">
      <c r="A13" s="137" t="s">
        <v>21</v>
      </c>
      <c r="B13" s="138"/>
      <c r="C13" s="18" t="s">
        <v>0</v>
      </c>
      <c r="D13" s="18" t="s">
        <v>1</v>
      </c>
      <c r="E13" s="18" t="s">
        <v>2</v>
      </c>
      <c r="F13" s="18" t="s">
        <v>0</v>
      </c>
      <c r="G13" s="18" t="s">
        <v>2</v>
      </c>
      <c r="H13" s="47" t="s">
        <v>19</v>
      </c>
      <c r="I13" s="47" t="s">
        <v>19</v>
      </c>
    </row>
    <row r="14" spans="1:9" s="13" customFormat="1" ht="15.75" x14ac:dyDescent="0.25">
      <c r="A14" s="135" t="s">
        <v>22</v>
      </c>
      <c r="B14" s="136"/>
      <c r="C14" s="47">
        <v>10</v>
      </c>
      <c r="D14" s="47">
        <v>10</v>
      </c>
      <c r="E14" s="47">
        <v>10</v>
      </c>
      <c r="F14" s="47">
        <v>10</v>
      </c>
      <c r="G14" s="47">
        <v>10</v>
      </c>
      <c r="H14" s="47">
        <v>50</v>
      </c>
      <c r="I14" s="47">
        <v>50</v>
      </c>
    </row>
    <row r="15" spans="1:9" s="13" customFormat="1" ht="22.5" customHeight="1" x14ac:dyDescent="0.25">
      <c r="A15" s="25" t="s">
        <v>49</v>
      </c>
      <c r="B15" s="25" t="s">
        <v>50</v>
      </c>
      <c r="C15" s="26">
        <f>C14*0.64</f>
        <v>6.4</v>
      </c>
      <c r="D15" s="26">
        <f t="shared" ref="D15:G15" si="0">D14*0.64</f>
        <v>6.4</v>
      </c>
      <c r="E15" s="26">
        <f t="shared" si="0"/>
        <v>6.4</v>
      </c>
      <c r="F15" s="26">
        <f t="shared" si="0"/>
        <v>6.4</v>
      </c>
      <c r="G15" s="26">
        <f t="shared" si="0"/>
        <v>6.4</v>
      </c>
      <c r="H15" s="48">
        <f>H14*0.357142</f>
        <v>17.857099999999999</v>
      </c>
      <c r="I15" s="28"/>
    </row>
    <row r="16" spans="1:9" s="13" customFormat="1" x14ac:dyDescent="0.25">
      <c r="A16" s="103" t="s">
        <v>60</v>
      </c>
      <c r="B16" s="104" t="s">
        <v>61</v>
      </c>
      <c r="C16" s="105">
        <v>5</v>
      </c>
      <c r="D16" s="105">
        <v>5</v>
      </c>
      <c r="E16" s="105">
        <v>4</v>
      </c>
      <c r="F16" s="105">
        <v>7</v>
      </c>
      <c r="G16" s="105">
        <v>5</v>
      </c>
      <c r="H16" s="193">
        <v>39</v>
      </c>
      <c r="I16" s="22">
        <f>SUM(C16:G16)</f>
        <v>26</v>
      </c>
    </row>
    <row r="17" spans="1:9" s="13" customFormat="1" x14ac:dyDescent="0.25">
      <c r="A17" s="103" t="s">
        <v>62</v>
      </c>
      <c r="B17" s="104" t="s">
        <v>63</v>
      </c>
      <c r="C17" s="105">
        <v>5</v>
      </c>
      <c r="D17" s="105">
        <v>5</v>
      </c>
      <c r="E17" s="105">
        <v>5</v>
      </c>
      <c r="F17" s="105">
        <v>6</v>
      </c>
      <c r="G17" s="105">
        <v>6</v>
      </c>
      <c r="H17" s="193">
        <v>30</v>
      </c>
      <c r="I17" s="22">
        <f>SUM(C17:G17)</f>
        <v>27</v>
      </c>
    </row>
    <row r="18" spans="1:9" s="13" customFormat="1" x14ac:dyDescent="0.25">
      <c r="A18" s="103" t="s">
        <v>64</v>
      </c>
      <c r="B18" s="104" t="s">
        <v>65</v>
      </c>
      <c r="C18" s="105">
        <v>6</v>
      </c>
      <c r="D18" s="105">
        <v>4</v>
      </c>
      <c r="E18" s="105">
        <v>5</v>
      </c>
      <c r="F18" s="105">
        <v>6</v>
      </c>
      <c r="G18" s="105">
        <v>7</v>
      </c>
      <c r="H18" s="193">
        <v>34</v>
      </c>
      <c r="I18" s="22">
        <f>SUM(C18:G18)</f>
        <v>28</v>
      </c>
    </row>
    <row r="19" spans="1:9" s="13" customFormat="1" x14ac:dyDescent="0.25">
      <c r="A19" s="103" t="s">
        <v>66</v>
      </c>
      <c r="B19" s="104" t="s">
        <v>67</v>
      </c>
      <c r="C19" s="105">
        <v>6</v>
      </c>
      <c r="D19" s="105">
        <v>6</v>
      </c>
      <c r="E19" s="105">
        <v>5</v>
      </c>
      <c r="F19" s="105">
        <v>5</v>
      </c>
      <c r="G19" s="105">
        <v>4</v>
      </c>
      <c r="H19" s="193">
        <v>25</v>
      </c>
      <c r="I19" s="22">
        <f>SUM(C19:G19)</f>
        <v>26</v>
      </c>
    </row>
    <row r="20" spans="1:9" s="13" customFormat="1" x14ac:dyDescent="0.25">
      <c r="A20" s="103" t="s">
        <v>68</v>
      </c>
      <c r="B20" s="104" t="s">
        <v>69</v>
      </c>
      <c r="C20" s="105">
        <v>6</v>
      </c>
      <c r="D20" s="105">
        <v>3</v>
      </c>
      <c r="E20" s="105">
        <v>4</v>
      </c>
      <c r="F20" s="105">
        <v>6</v>
      </c>
      <c r="G20" s="105">
        <v>5</v>
      </c>
      <c r="H20" s="193">
        <v>30</v>
      </c>
      <c r="I20" s="22">
        <f>SUM(C20:G20)</f>
        <v>24</v>
      </c>
    </row>
    <row r="21" spans="1:9" s="13" customFormat="1" x14ac:dyDescent="0.25">
      <c r="A21" s="103" t="s">
        <v>70</v>
      </c>
      <c r="B21" s="104" t="s">
        <v>71</v>
      </c>
      <c r="C21" s="105">
        <v>5</v>
      </c>
      <c r="D21" s="105">
        <v>4</v>
      </c>
      <c r="E21" s="105">
        <v>5</v>
      </c>
      <c r="F21" s="105">
        <v>4</v>
      </c>
      <c r="G21" s="105">
        <v>6</v>
      </c>
      <c r="H21" s="193">
        <v>34</v>
      </c>
      <c r="I21" s="22">
        <f>SUM(C21:G21)</f>
        <v>24</v>
      </c>
    </row>
    <row r="22" spans="1:9" s="13" customFormat="1" x14ac:dyDescent="0.25">
      <c r="A22" s="103" t="s">
        <v>72</v>
      </c>
      <c r="B22" s="104" t="s">
        <v>73</v>
      </c>
      <c r="C22" s="105">
        <v>3</v>
      </c>
      <c r="D22" s="105">
        <v>1</v>
      </c>
      <c r="E22" s="105">
        <v>2</v>
      </c>
      <c r="F22" s="105">
        <v>2</v>
      </c>
      <c r="G22" s="105">
        <v>3</v>
      </c>
      <c r="H22" s="193">
        <v>32</v>
      </c>
      <c r="I22" s="22">
        <f>SUM(C22:G22)</f>
        <v>11</v>
      </c>
    </row>
    <row r="23" spans="1:9" s="13" customFormat="1" x14ac:dyDescent="0.25">
      <c r="A23" s="103" t="s">
        <v>74</v>
      </c>
      <c r="B23" s="104" t="s">
        <v>75</v>
      </c>
      <c r="C23" s="105">
        <v>7</v>
      </c>
      <c r="D23" s="105">
        <v>4</v>
      </c>
      <c r="E23" s="105">
        <v>5</v>
      </c>
      <c r="F23" s="105">
        <v>6</v>
      </c>
      <c r="G23" s="105">
        <v>5</v>
      </c>
      <c r="H23" s="193">
        <v>35</v>
      </c>
      <c r="I23" s="22">
        <f>SUM(C23:G23)</f>
        <v>27</v>
      </c>
    </row>
    <row r="24" spans="1:9" s="13" customFormat="1" x14ac:dyDescent="0.25">
      <c r="A24" s="103" t="s">
        <v>77</v>
      </c>
      <c r="B24" s="104" t="s">
        <v>78</v>
      </c>
      <c r="C24" s="105">
        <v>5</v>
      </c>
      <c r="D24" s="105">
        <v>6</v>
      </c>
      <c r="E24" s="105">
        <v>5</v>
      </c>
      <c r="F24" s="105">
        <v>7</v>
      </c>
      <c r="G24" s="105">
        <v>5</v>
      </c>
      <c r="H24" s="193">
        <v>29</v>
      </c>
      <c r="I24" s="22">
        <f>SUM(C24:G24)</f>
        <v>28</v>
      </c>
    </row>
    <row r="25" spans="1:9" s="13" customFormat="1" x14ac:dyDescent="0.25">
      <c r="A25" s="103" t="s">
        <v>79</v>
      </c>
      <c r="B25" s="104" t="s">
        <v>80</v>
      </c>
      <c r="C25" s="105">
        <v>7</v>
      </c>
      <c r="D25" s="105">
        <v>7</v>
      </c>
      <c r="E25" s="105">
        <v>5</v>
      </c>
      <c r="F25" s="105">
        <v>6</v>
      </c>
      <c r="G25" s="105">
        <v>6</v>
      </c>
      <c r="H25" s="193">
        <v>30</v>
      </c>
      <c r="I25" s="22">
        <f>SUM(C25:G25)</f>
        <v>31</v>
      </c>
    </row>
    <row r="26" spans="1:9" s="13" customFormat="1" x14ac:dyDescent="0.25">
      <c r="A26" s="103" t="s">
        <v>81</v>
      </c>
      <c r="B26" s="104" t="s">
        <v>82</v>
      </c>
      <c r="C26" s="105">
        <v>5</v>
      </c>
      <c r="D26" s="105">
        <v>5</v>
      </c>
      <c r="E26" s="105">
        <v>6</v>
      </c>
      <c r="F26" s="105">
        <v>7</v>
      </c>
      <c r="G26" s="105">
        <v>5</v>
      </c>
      <c r="H26" s="193">
        <v>26</v>
      </c>
      <c r="I26" s="22">
        <f>SUM(C26:G26)</f>
        <v>28</v>
      </c>
    </row>
    <row r="27" spans="1:9" s="13" customFormat="1" x14ac:dyDescent="0.25">
      <c r="A27" s="103" t="s">
        <v>83</v>
      </c>
      <c r="B27" s="104" t="s">
        <v>84</v>
      </c>
      <c r="C27" s="105">
        <v>7</v>
      </c>
      <c r="D27" s="105">
        <v>5</v>
      </c>
      <c r="E27" s="105">
        <v>5</v>
      </c>
      <c r="F27" s="105">
        <v>4</v>
      </c>
      <c r="G27" s="105">
        <v>4</v>
      </c>
      <c r="H27" s="193">
        <v>37</v>
      </c>
      <c r="I27" s="22">
        <f>SUM(C27:G27)</f>
        <v>25</v>
      </c>
    </row>
    <row r="28" spans="1:9" s="13" customFormat="1" x14ac:dyDescent="0.25">
      <c r="A28" s="103" t="s">
        <v>85</v>
      </c>
      <c r="B28" s="104" t="s">
        <v>86</v>
      </c>
      <c r="C28" s="105">
        <v>8</v>
      </c>
      <c r="D28" s="105">
        <v>5</v>
      </c>
      <c r="E28" s="105">
        <v>7</v>
      </c>
      <c r="F28" s="105">
        <v>7</v>
      </c>
      <c r="G28" s="105">
        <v>7</v>
      </c>
      <c r="H28" s="193">
        <v>30</v>
      </c>
      <c r="I28" s="22">
        <f>SUM(C28:G28)</f>
        <v>34</v>
      </c>
    </row>
    <row r="29" spans="1:9" s="13" customFormat="1" x14ac:dyDescent="0.25">
      <c r="A29" s="103" t="s">
        <v>87</v>
      </c>
      <c r="B29" s="104" t="s">
        <v>88</v>
      </c>
      <c r="C29" s="105">
        <v>6</v>
      </c>
      <c r="D29" s="105">
        <v>5</v>
      </c>
      <c r="E29" s="105">
        <v>6</v>
      </c>
      <c r="F29" s="105">
        <v>6</v>
      </c>
      <c r="G29" s="105">
        <v>5</v>
      </c>
      <c r="H29" s="193">
        <v>31</v>
      </c>
      <c r="I29" s="22">
        <f>SUM(C29:G29)</f>
        <v>28</v>
      </c>
    </row>
    <row r="30" spans="1:9" s="13" customFormat="1" x14ac:dyDescent="0.25">
      <c r="A30" s="103" t="s">
        <v>89</v>
      </c>
      <c r="B30" s="104" t="s">
        <v>90</v>
      </c>
      <c r="C30" s="105">
        <v>6</v>
      </c>
      <c r="D30" s="105">
        <v>2</v>
      </c>
      <c r="E30" s="105">
        <v>3</v>
      </c>
      <c r="F30" s="105">
        <v>5</v>
      </c>
      <c r="G30" s="105">
        <v>3</v>
      </c>
      <c r="H30" s="193">
        <v>34</v>
      </c>
      <c r="I30" s="22">
        <f>SUM(C30:G30)</f>
        <v>19</v>
      </c>
    </row>
    <row r="31" spans="1:9" s="13" customFormat="1" x14ac:dyDescent="0.25">
      <c r="A31" s="103" t="s">
        <v>91</v>
      </c>
      <c r="B31" s="104" t="s">
        <v>92</v>
      </c>
      <c r="C31" s="105">
        <v>5</v>
      </c>
      <c r="D31" s="105">
        <v>5</v>
      </c>
      <c r="E31" s="105">
        <v>5</v>
      </c>
      <c r="F31" s="105">
        <v>6</v>
      </c>
      <c r="G31" s="105">
        <v>5</v>
      </c>
      <c r="H31" s="193">
        <v>34</v>
      </c>
      <c r="I31" s="22">
        <f>SUM(C31:G31)</f>
        <v>26</v>
      </c>
    </row>
    <row r="32" spans="1:9" s="13" customFormat="1" x14ac:dyDescent="0.25">
      <c r="A32" s="103" t="s">
        <v>93</v>
      </c>
      <c r="B32" s="104" t="s">
        <v>94</v>
      </c>
      <c r="C32" s="105">
        <v>7</v>
      </c>
      <c r="D32" s="105">
        <v>4</v>
      </c>
      <c r="E32" s="105">
        <v>7</v>
      </c>
      <c r="F32" s="105">
        <v>5</v>
      </c>
      <c r="G32" s="105">
        <v>6</v>
      </c>
      <c r="H32" s="193">
        <v>35</v>
      </c>
      <c r="I32" s="22">
        <f>SUM(C32:G32)</f>
        <v>29</v>
      </c>
    </row>
    <row r="33" spans="1:9" s="13" customFormat="1" x14ac:dyDescent="0.25">
      <c r="A33" s="103" t="s">
        <v>95</v>
      </c>
      <c r="B33" s="104" t="s">
        <v>96</v>
      </c>
      <c r="C33" s="105">
        <v>7</v>
      </c>
      <c r="D33" s="105">
        <v>6</v>
      </c>
      <c r="E33" s="105">
        <v>4</v>
      </c>
      <c r="F33" s="105">
        <v>7</v>
      </c>
      <c r="G33" s="105">
        <v>5</v>
      </c>
      <c r="H33" s="193">
        <v>37</v>
      </c>
      <c r="I33" s="22">
        <f>SUM(C33:G33)</f>
        <v>29</v>
      </c>
    </row>
    <row r="34" spans="1:9" s="13" customFormat="1" x14ac:dyDescent="0.25">
      <c r="A34" s="103" t="s">
        <v>97</v>
      </c>
      <c r="B34" s="104" t="s">
        <v>98</v>
      </c>
      <c r="C34" s="105"/>
      <c r="D34" s="105">
        <v>6</v>
      </c>
      <c r="E34" s="105">
        <v>7</v>
      </c>
      <c r="F34" s="105">
        <v>7</v>
      </c>
      <c r="G34" s="105">
        <v>5</v>
      </c>
      <c r="H34" s="193">
        <v>34</v>
      </c>
      <c r="I34" s="22">
        <f>SUM(C34:G34)</f>
        <v>25</v>
      </c>
    </row>
    <row r="35" spans="1:9" s="13" customFormat="1" x14ac:dyDescent="0.25">
      <c r="A35" s="103" t="s">
        <v>99</v>
      </c>
      <c r="B35" s="104" t="s">
        <v>100</v>
      </c>
      <c r="C35" s="105">
        <v>6</v>
      </c>
      <c r="D35" s="105">
        <v>5</v>
      </c>
      <c r="E35" s="105">
        <v>6</v>
      </c>
      <c r="F35" s="105">
        <v>7</v>
      </c>
      <c r="G35" s="105">
        <v>6</v>
      </c>
      <c r="H35" s="193">
        <v>38</v>
      </c>
      <c r="I35" s="22">
        <f>SUM(C35:G35)</f>
        <v>30</v>
      </c>
    </row>
    <row r="36" spans="1:9" s="13" customFormat="1" x14ac:dyDescent="0.25">
      <c r="A36" s="103" t="s">
        <v>101</v>
      </c>
      <c r="B36" s="104" t="s">
        <v>102</v>
      </c>
      <c r="C36" s="105">
        <v>8</v>
      </c>
      <c r="D36" s="105">
        <v>2</v>
      </c>
      <c r="E36" s="105">
        <v>6</v>
      </c>
      <c r="F36" s="105">
        <v>6</v>
      </c>
      <c r="G36" s="105">
        <v>6</v>
      </c>
      <c r="H36" s="193">
        <v>31</v>
      </c>
      <c r="I36" s="22">
        <f>SUM(C36:G36)</f>
        <v>28</v>
      </c>
    </row>
    <row r="37" spans="1:9" s="13" customFormat="1" x14ac:dyDescent="0.25">
      <c r="A37" s="103" t="s">
        <v>103</v>
      </c>
      <c r="B37" s="104" t="s">
        <v>104</v>
      </c>
      <c r="C37" s="189">
        <v>4</v>
      </c>
      <c r="D37" s="189">
        <v>4</v>
      </c>
      <c r="E37" s="189">
        <v>5</v>
      </c>
      <c r="F37" s="189">
        <v>6</v>
      </c>
      <c r="G37" s="105">
        <v>6</v>
      </c>
      <c r="H37" s="193">
        <v>33</v>
      </c>
      <c r="I37" s="22">
        <f>SUM(C37:G37)</f>
        <v>25</v>
      </c>
    </row>
    <row r="38" spans="1:9" s="13" customFormat="1" x14ac:dyDescent="0.25">
      <c r="A38" s="103" t="s">
        <v>105</v>
      </c>
      <c r="B38" s="104" t="s">
        <v>106</v>
      </c>
      <c r="C38" s="105">
        <v>5</v>
      </c>
      <c r="D38" s="105">
        <v>6</v>
      </c>
      <c r="E38" s="105">
        <v>6</v>
      </c>
      <c r="F38" s="105">
        <v>6</v>
      </c>
      <c r="G38" s="105">
        <v>5</v>
      </c>
      <c r="H38" s="193">
        <v>31</v>
      </c>
      <c r="I38" s="22">
        <f>SUM(C38:G38)</f>
        <v>28</v>
      </c>
    </row>
    <row r="39" spans="1:9" s="13" customFormat="1" x14ac:dyDescent="0.25">
      <c r="A39" s="103" t="s">
        <v>107</v>
      </c>
      <c r="B39" s="104" t="s">
        <v>108</v>
      </c>
      <c r="C39" s="105">
        <v>6</v>
      </c>
      <c r="D39" s="105">
        <v>5</v>
      </c>
      <c r="E39" s="105">
        <v>4</v>
      </c>
      <c r="F39" s="105">
        <v>6</v>
      </c>
      <c r="G39" s="105">
        <v>5</v>
      </c>
      <c r="H39" s="193">
        <v>37</v>
      </c>
      <c r="I39" s="22">
        <f>SUM(C39:G39)</f>
        <v>26</v>
      </c>
    </row>
    <row r="40" spans="1:9" s="13" customFormat="1" x14ac:dyDescent="0.25">
      <c r="A40" s="103" t="s">
        <v>109</v>
      </c>
      <c r="B40" s="104" t="s">
        <v>110</v>
      </c>
      <c r="C40" s="105">
        <v>6</v>
      </c>
      <c r="D40" s="105">
        <v>2</v>
      </c>
      <c r="E40" s="105">
        <v>4</v>
      </c>
      <c r="F40" s="105">
        <v>5</v>
      </c>
      <c r="G40" s="105">
        <v>5</v>
      </c>
      <c r="H40" s="193">
        <v>30</v>
      </c>
      <c r="I40" s="22">
        <f>SUM(C40:G40)</f>
        <v>22</v>
      </c>
    </row>
    <row r="41" spans="1:9" s="13" customFormat="1" x14ac:dyDescent="0.25">
      <c r="A41" s="103" t="s">
        <v>111</v>
      </c>
      <c r="B41" s="104" t="s">
        <v>112</v>
      </c>
      <c r="C41" s="105">
        <v>8</v>
      </c>
      <c r="D41" s="105">
        <v>8</v>
      </c>
      <c r="E41" s="105">
        <v>7</v>
      </c>
      <c r="F41" s="105">
        <v>5</v>
      </c>
      <c r="G41" s="105">
        <v>5</v>
      </c>
      <c r="H41" s="193">
        <v>23</v>
      </c>
      <c r="I41" s="22">
        <f>SUM(C41:G41)</f>
        <v>33</v>
      </c>
    </row>
    <row r="42" spans="1:9" s="13" customFormat="1" x14ac:dyDescent="0.25">
      <c r="A42" s="103" t="s">
        <v>113</v>
      </c>
      <c r="B42" s="104" t="s">
        <v>114</v>
      </c>
      <c r="C42" s="105">
        <v>6</v>
      </c>
      <c r="D42" s="105">
        <v>7</v>
      </c>
      <c r="E42" s="105">
        <v>7</v>
      </c>
      <c r="F42" s="105">
        <v>6</v>
      </c>
      <c r="G42" s="105">
        <v>5</v>
      </c>
      <c r="H42" s="193">
        <v>35</v>
      </c>
      <c r="I42" s="22">
        <f>SUM(C42:G42)</f>
        <v>31</v>
      </c>
    </row>
    <row r="43" spans="1:9" s="13" customFormat="1" x14ac:dyDescent="0.25">
      <c r="A43" s="103" t="s">
        <v>115</v>
      </c>
      <c r="B43" s="104" t="s">
        <v>116</v>
      </c>
      <c r="C43" s="105">
        <v>4</v>
      </c>
      <c r="D43" s="105">
        <v>2</v>
      </c>
      <c r="E43" s="105">
        <v>5</v>
      </c>
      <c r="F43" s="105">
        <v>4</v>
      </c>
      <c r="G43" s="105">
        <v>5</v>
      </c>
      <c r="H43" s="193">
        <v>22</v>
      </c>
      <c r="I43" s="22">
        <f>SUM(C43:G43)</f>
        <v>20</v>
      </c>
    </row>
    <row r="44" spans="1:9" s="13" customFormat="1" x14ac:dyDescent="0.25">
      <c r="A44" s="103" t="s">
        <v>117</v>
      </c>
      <c r="B44" s="104" t="s">
        <v>118</v>
      </c>
      <c r="C44" s="105">
        <v>4</v>
      </c>
      <c r="D44" s="105">
        <v>0</v>
      </c>
      <c r="E44" s="105">
        <v>5</v>
      </c>
      <c r="F44" s="105">
        <v>4</v>
      </c>
      <c r="G44" s="105">
        <v>5</v>
      </c>
      <c r="H44" s="193">
        <v>29</v>
      </c>
      <c r="I44" s="22">
        <f>SUM(C44:G44)</f>
        <v>18</v>
      </c>
    </row>
    <row r="45" spans="1:9" s="13" customFormat="1" x14ac:dyDescent="0.25">
      <c r="A45" s="103" t="s">
        <v>119</v>
      </c>
      <c r="B45" s="104" t="s">
        <v>120</v>
      </c>
      <c r="C45" s="105">
        <v>6</v>
      </c>
      <c r="D45" s="105">
        <v>5</v>
      </c>
      <c r="E45" s="105">
        <v>5</v>
      </c>
      <c r="F45" s="105">
        <v>5</v>
      </c>
      <c r="G45" s="105">
        <v>5</v>
      </c>
      <c r="H45" s="193">
        <v>36</v>
      </c>
      <c r="I45" s="22">
        <f>SUM(C45:G45)</f>
        <v>26</v>
      </c>
    </row>
    <row r="46" spans="1:9" s="13" customFormat="1" x14ac:dyDescent="0.25">
      <c r="A46" s="103" t="s">
        <v>121</v>
      </c>
      <c r="B46" s="104" t="s">
        <v>122</v>
      </c>
      <c r="C46" s="105">
        <v>4</v>
      </c>
      <c r="D46" s="105">
        <v>3</v>
      </c>
      <c r="E46" s="105">
        <v>5</v>
      </c>
      <c r="F46" s="105">
        <v>3</v>
      </c>
      <c r="G46" s="105">
        <v>4</v>
      </c>
      <c r="H46" s="193">
        <v>37</v>
      </c>
      <c r="I46" s="22">
        <f>SUM(C46:G46)</f>
        <v>19</v>
      </c>
    </row>
    <row r="47" spans="1:9" s="13" customFormat="1" x14ac:dyDescent="0.25">
      <c r="A47" s="103" t="s">
        <v>123</v>
      </c>
      <c r="B47" s="104" t="s">
        <v>124</v>
      </c>
      <c r="C47" s="105">
        <v>6</v>
      </c>
      <c r="D47" s="105">
        <v>6</v>
      </c>
      <c r="E47" s="105">
        <v>6</v>
      </c>
      <c r="F47" s="105">
        <v>6</v>
      </c>
      <c r="G47" s="105">
        <v>5</v>
      </c>
      <c r="H47" s="193">
        <v>36</v>
      </c>
      <c r="I47" s="22">
        <f>SUM(C47:G47)</f>
        <v>29</v>
      </c>
    </row>
    <row r="48" spans="1:9" s="13" customFormat="1" x14ac:dyDescent="0.25">
      <c r="A48" s="103" t="s">
        <v>125</v>
      </c>
      <c r="B48" s="104" t="s">
        <v>126</v>
      </c>
      <c r="C48" s="105">
        <v>5</v>
      </c>
      <c r="D48" s="105">
        <v>4</v>
      </c>
      <c r="E48" s="105">
        <v>6</v>
      </c>
      <c r="F48" s="105">
        <v>5</v>
      </c>
      <c r="G48" s="105">
        <v>5</v>
      </c>
      <c r="H48" s="193">
        <v>32</v>
      </c>
      <c r="I48" s="22">
        <f>SUM(C48:G48)</f>
        <v>25</v>
      </c>
    </row>
    <row r="49" spans="1:9" s="13" customFormat="1" x14ac:dyDescent="0.25">
      <c r="A49" s="103" t="s">
        <v>127</v>
      </c>
      <c r="B49" s="104" t="s">
        <v>128</v>
      </c>
      <c r="C49" s="105">
        <v>4</v>
      </c>
      <c r="D49" s="105">
        <v>3</v>
      </c>
      <c r="E49" s="105">
        <v>5</v>
      </c>
      <c r="F49" s="105">
        <v>5</v>
      </c>
      <c r="G49" s="105">
        <v>5</v>
      </c>
      <c r="H49" s="193">
        <v>24</v>
      </c>
      <c r="I49" s="22">
        <f>SUM(C49:G49)</f>
        <v>22</v>
      </c>
    </row>
    <row r="50" spans="1:9" s="13" customFormat="1" x14ac:dyDescent="0.25">
      <c r="A50" s="103" t="s">
        <v>129</v>
      </c>
      <c r="B50" s="104" t="s">
        <v>130</v>
      </c>
      <c r="C50" s="105">
        <v>5</v>
      </c>
      <c r="D50" s="105">
        <v>5</v>
      </c>
      <c r="E50" s="105">
        <v>6</v>
      </c>
      <c r="F50" s="105">
        <v>5</v>
      </c>
      <c r="G50" s="105">
        <v>4</v>
      </c>
      <c r="H50" s="193">
        <v>26</v>
      </c>
      <c r="I50" s="22">
        <f>SUM(C50:G50)</f>
        <v>25</v>
      </c>
    </row>
    <row r="51" spans="1:9" s="13" customFormat="1" x14ac:dyDescent="0.25">
      <c r="A51" s="103" t="s">
        <v>131</v>
      </c>
      <c r="B51" s="104" t="s">
        <v>132</v>
      </c>
      <c r="C51" s="105">
        <v>6</v>
      </c>
      <c r="D51" s="105">
        <v>4</v>
      </c>
      <c r="E51" s="105">
        <v>5</v>
      </c>
      <c r="F51" s="105">
        <v>3</v>
      </c>
      <c r="G51" s="105">
        <v>3</v>
      </c>
      <c r="H51" s="193">
        <v>29</v>
      </c>
      <c r="I51" s="22">
        <f>SUM(C51:G51)</f>
        <v>21</v>
      </c>
    </row>
    <row r="52" spans="1:9" s="13" customFormat="1" x14ac:dyDescent="0.25">
      <c r="A52" s="103" t="s">
        <v>133</v>
      </c>
      <c r="B52" s="104" t="s">
        <v>134</v>
      </c>
      <c r="C52" s="105">
        <v>4</v>
      </c>
      <c r="D52" s="105">
        <v>5</v>
      </c>
      <c r="E52" s="105">
        <v>3</v>
      </c>
      <c r="F52" s="105">
        <v>5</v>
      </c>
      <c r="G52" s="105">
        <v>6</v>
      </c>
      <c r="H52" s="193">
        <v>31</v>
      </c>
      <c r="I52" s="22">
        <f>SUM(C52:G52)</f>
        <v>23</v>
      </c>
    </row>
    <row r="53" spans="1:9" s="13" customFormat="1" x14ac:dyDescent="0.25">
      <c r="A53" s="103" t="s">
        <v>135</v>
      </c>
      <c r="B53" s="104" t="s">
        <v>136</v>
      </c>
      <c r="C53" s="105">
        <v>7</v>
      </c>
      <c r="D53" s="105">
        <v>5</v>
      </c>
      <c r="E53" s="105">
        <v>6</v>
      </c>
      <c r="F53" s="105">
        <v>6</v>
      </c>
      <c r="G53" s="105">
        <v>5</v>
      </c>
      <c r="H53" s="193">
        <v>34</v>
      </c>
      <c r="I53" s="22">
        <f>SUM(C53:G53)</f>
        <v>29</v>
      </c>
    </row>
    <row r="54" spans="1:9" s="13" customFormat="1" x14ac:dyDescent="0.25">
      <c r="A54" s="103" t="s">
        <v>137</v>
      </c>
      <c r="B54" s="104" t="s">
        <v>138</v>
      </c>
      <c r="C54" s="105">
        <v>6</v>
      </c>
      <c r="D54" s="105">
        <v>3</v>
      </c>
      <c r="E54" s="105">
        <v>4</v>
      </c>
      <c r="F54" s="105">
        <v>4</v>
      </c>
      <c r="G54" s="105">
        <v>6</v>
      </c>
      <c r="H54" s="193">
        <v>28</v>
      </c>
      <c r="I54" s="22">
        <f>SUM(C54:G54)</f>
        <v>23</v>
      </c>
    </row>
    <row r="55" spans="1:9" s="13" customFormat="1" x14ac:dyDescent="0.25">
      <c r="A55" s="103" t="s">
        <v>139</v>
      </c>
      <c r="B55" s="104" t="s">
        <v>140</v>
      </c>
      <c r="C55" s="105">
        <v>6</v>
      </c>
      <c r="D55" s="105">
        <v>4</v>
      </c>
      <c r="E55" s="105">
        <v>5</v>
      </c>
      <c r="F55" s="105">
        <v>7</v>
      </c>
      <c r="G55" s="105">
        <v>6</v>
      </c>
      <c r="H55" s="193">
        <v>32</v>
      </c>
      <c r="I55" s="22">
        <f>SUM(C55:G55)</f>
        <v>28</v>
      </c>
    </row>
    <row r="56" spans="1:9" s="13" customFormat="1" x14ac:dyDescent="0.25">
      <c r="A56" s="103" t="s">
        <v>141</v>
      </c>
      <c r="B56" s="104" t="s">
        <v>142</v>
      </c>
      <c r="C56" s="105">
        <v>5</v>
      </c>
      <c r="D56" s="105">
        <v>5</v>
      </c>
      <c r="E56" s="105">
        <v>5</v>
      </c>
      <c r="F56" s="105">
        <v>7</v>
      </c>
      <c r="G56" s="105">
        <v>6</v>
      </c>
      <c r="H56" s="193">
        <v>32</v>
      </c>
      <c r="I56" s="22">
        <f>SUM(C56:G56)</f>
        <v>28</v>
      </c>
    </row>
    <row r="57" spans="1:9" s="13" customFormat="1" x14ac:dyDescent="0.25">
      <c r="A57" s="103" t="s">
        <v>143</v>
      </c>
      <c r="B57" s="104" t="s">
        <v>144</v>
      </c>
      <c r="C57" s="105">
        <v>4</v>
      </c>
      <c r="D57" s="105">
        <v>3</v>
      </c>
      <c r="E57" s="105">
        <v>6</v>
      </c>
      <c r="F57" s="105">
        <v>2</v>
      </c>
      <c r="G57" s="105">
        <v>4</v>
      </c>
      <c r="H57" s="193">
        <v>33</v>
      </c>
      <c r="I57" s="22">
        <f>SUM(C57:G57)</f>
        <v>19</v>
      </c>
    </row>
    <row r="58" spans="1:9" s="13" customFormat="1" x14ac:dyDescent="0.25">
      <c r="A58" s="103" t="s">
        <v>145</v>
      </c>
      <c r="B58" s="104" t="s">
        <v>146</v>
      </c>
      <c r="C58" s="105">
        <v>6</v>
      </c>
      <c r="D58" s="105">
        <v>5</v>
      </c>
      <c r="E58" s="105">
        <v>4</v>
      </c>
      <c r="F58" s="105">
        <v>6</v>
      </c>
      <c r="G58" s="105">
        <v>5</v>
      </c>
      <c r="H58" s="193">
        <v>33</v>
      </c>
      <c r="I58" s="22">
        <f>SUM(C58:G58)</f>
        <v>26</v>
      </c>
    </row>
    <row r="59" spans="1:9" s="13" customFormat="1" x14ac:dyDescent="0.25">
      <c r="A59" s="103" t="s">
        <v>147</v>
      </c>
      <c r="B59" s="104" t="s">
        <v>148</v>
      </c>
      <c r="C59" s="105">
        <v>6</v>
      </c>
      <c r="D59" s="105">
        <v>5</v>
      </c>
      <c r="E59" s="105">
        <v>6</v>
      </c>
      <c r="F59" s="105">
        <v>6</v>
      </c>
      <c r="G59" s="105">
        <v>6</v>
      </c>
      <c r="H59" s="193">
        <v>29</v>
      </c>
      <c r="I59" s="22">
        <f>SUM(C59:G59)</f>
        <v>29</v>
      </c>
    </row>
    <row r="60" spans="1:9" s="13" customFormat="1" x14ac:dyDescent="0.25">
      <c r="A60" s="103" t="s">
        <v>149</v>
      </c>
      <c r="B60" s="104" t="s">
        <v>150</v>
      </c>
      <c r="C60" s="105">
        <v>8</v>
      </c>
      <c r="D60" s="105">
        <v>3</v>
      </c>
      <c r="E60" s="105">
        <v>8</v>
      </c>
      <c r="F60" s="105">
        <v>6</v>
      </c>
      <c r="G60" s="105">
        <v>5</v>
      </c>
      <c r="H60" s="193">
        <v>34</v>
      </c>
      <c r="I60" s="22">
        <f>SUM(C60:G60)</f>
        <v>30</v>
      </c>
    </row>
    <row r="61" spans="1:9" s="13" customFormat="1" x14ac:dyDescent="0.25">
      <c r="A61" s="103" t="s">
        <v>151</v>
      </c>
      <c r="B61" s="104" t="s">
        <v>152</v>
      </c>
      <c r="C61" s="105">
        <v>6</v>
      </c>
      <c r="D61" s="105">
        <v>7</v>
      </c>
      <c r="E61" s="105">
        <v>6</v>
      </c>
      <c r="F61" s="105">
        <v>6</v>
      </c>
      <c r="G61" s="105">
        <v>6</v>
      </c>
      <c r="H61" s="193">
        <v>28</v>
      </c>
      <c r="I61" s="22">
        <f>SUM(C61:G61)</f>
        <v>31</v>
      </c>
    </row>
    <row r="62" spans="1:9" s="13" customFormat="1" x14ac:dyDescent="0.25">
      <c r="A62" s="103" t="s">
        <v>153</v>
      </c>
      <c r="B62" s="104" t="s">
        <v>154</v>
      </c>
      <c r="C62" s="105">
        <v>6</v>
      </c>
      <c r="D62" s="105">
        <v>6</v>
      </c>
      <c r="E62" s="105">
        <v>7</v>
      </c>
      <c r="F62" s="105">
        <v>6</v>
      </c>
      <c r="G62" s="105">
        <v>6</v>
      </c>
      <c r="H62" s="193">
        <v>33</v>
      </c>
      <c r="I62" s="22">
        <f>SUM(C62:G62)</f>
        <v>31</v>
      </c>
    </row>
    <row r="63" spans="1:9" s="13" customFormat="1" x14ac:dyDescent="0.25">
      <c r="A63" s="103" t="s">
        <v>155</v>
      </c>
      <c r="B63" s="104" t="s">
        <v>156</v>
      </c>
      <c r="C63" s="105">
        <v>5</v>
      </c>
      <c r="D63" s="105">
        <v>3</v>
      </c>
      <c r="E63" s="105">
        <v>4</v>
      </c>
      <c r="F63" s="105">
        <v>5</v>
      </c>
      <c r="G63" s="105">
        <v>5</v>
      </c>
      <c r="H63" s="193">
        <v>38</v>
      </c>
      <c r="I63" s="22">
        <f>SUM(C63:G63)</f>
        <v>22</v>
      </c>
    </row>
    <row r="64" spans="1:9" s="13" customFormat="1" x14ac:dyDescent="0.25">
      <c r="A64" s="103" t="s">
        <v>157</v>
      </c>
      <c r="B64" s="104" t="s">
        <v>158</v>
      </c>
      <c r="C64" s="105">
        <v>5</v>
      </c>
      <c r="D64" s="105">
        <v>4</v>
      </c>
      <c r="E64" s="105">
        <v>5</v>
      </c>
      <c r="F64" s="105">
        <v>6</v>
      </c>
      <c r="G64" s="105">
        <v>5</v>
      </c>
      <c r="H64" s="193">
        <v>39</v>
      </c>
      <c r="I64" s="22">
        <f>SUM(C64:G64)</f>
        <v>25</v>
      </c>
    </row>
    <row r="65" spans="1:9" s="13" customFormat="1" x14ac:dyDescent="0.25">
      <c r="A65" s="103" t="s">
        <v>159</v>
      </c>
      <c r="B65" s="104" t="s">
        <v>160</v>
      </c>
      <c r="C65" s="105">
        <v>8</v>
      </c>
      <c r="D65" s="105">
        <v>3</v>
      </c>
      <c r="E65" s="105">
        <v>7</v>
      </c>
      <c r="F65" s="105">
        <v>6</v>
      </c>
      <c r="G65" s="105">
        <v>6</v>
      </c>
      <c r="H65" s="193">
        <v>42</v>
      </c>
      <c r="I65" s="22">
        <f>SUM(C65:G65)</f>
        <v>30</v>
      </c>
    </row>
    <row r="66" spans="1:9" s="13" customFormat="1" x14ac:dyDescent="0.25">
      <c r="A66" s="103" t="s">
        <v>161</v>
      </c>
      <c r="B66" s="104" t="s">
        <v>162</v>
      </c>
      <c r="C66" s="105">
        <v>7</v>
      </c>
      <c r="D66" s="105">
        <v>2</v>
      </c>
      <c r="E66" s="105">
        <v>6</v>
      </c>
      <c r="F66" s="105">
        <v>2</v>
      </c>
      <c r="G66" s="105">
        <v>4</v>
      </c>
      <c r="H66" s="193">
        <v>34</v>
      </c>
      <c r="I66" s="22">
        <f>SUM(C66:G66)</f>
        <v>21</v>
      </c>
    </row>
    <row r="67" spans="1:9" s="13" customFormat="1" x14ac:dyDescent="0.25">
      <c r="A67" s="103" t="s">
        <v>163</v>
      </c>
      <c r="B67" s="104" t="s">
        <v>164</v>
      </c>
      <c r="C67" s="105">
        <v>6</v>
      </c>
      <c r="D67" s="105">
        <v>5</v>
      </c>
      <c r="E67" s="105">
        <v>5</v>
      </c>
      <c r="F67" s="105">
        <v>7</v>
      </c>
      <c r="G67" s="105">
        <v>6</v>
      </c>
      <c r="H67" s="193">
        <v>23</v>
      </c>
      <c r="I67" s="22">
        <f>SUM(C67:G67)</f>
        <v>29</v>
      </c>
    </row>
    <row r="68" spans="1:9" s="13" customFormat="1" x14ac:dyDescent="0.25">
      <c r="A68" s="103" t="s">
        <v>165</v>
      </c>
      <c r="B68" s="104" t="s">
        <v>166</v>
      </c>
      <c r="C68" s="105">
        <v>5</v>
      </c>
      <c r="D68" s="105">
        <v>5</v>
      </c>
      <c r="E68" s="105">
        <v>5</v>
      </c>
      <c r="F68" s="105">
        <v>6</v>
      </c>
      <c r="G68" s="105">
        <v>6</v>
      </c>
      <c r="H68" s="193">
        <v>29</v>
      </c>
      <c r="I68" s="22">
        <f>SUM(C68:G68)</f>
        <v>27</v>
      </c>
    </row>
    <row r="69" spans="1:9" s="13" customFormat="1" x14ac:dyDescent="0.25">
      <c r="A69" s="103" t="s">
        <v>167</v>
      </c>
      <c r="B69" s="104" t="s">
        <v>168</v>
      </c>
      <c r="C69" s="105">
        <v>6</v>
      </c>
      <c r="D69" s="105">
        <v>3</v>
      </c>
      <c r="E69" s="105">
        <v>3</v>
      </c>
      <c r="F69" s="105">
        <v>5</v>
      </c>
      <c r="G69" s="105">
        <v>4</v>
      </c>
      <c r="H69" s="193">
        <v>31</v>
      </c>
      <c r="I69" s="22">
        <f>SUM(C69:G69)</f>
        <v>21</v>
      </c>
    </row>
    <row r="70" spans="1:9" s="13" customFormat="1" x14ac:dyDescent="0.25">
      <c r="A70" s="103" t="s">
        <v>169</v>
      </c>
      <c r="B70" s="104" t="s">
        <v>170</v>
      </c>
      <c r="C70" s="105">
        <v>5</v>
      </c>
      <c r="D70" s="105">
        <v>6</v>
      </c>
      <c r="E70" s="105">
        <v>7</v>
      </c>
      <c r="F70" s="105">
        <v>7</v>
      </c>
      <c r="G70" s="105">
        <v>6</v>
      </c>
      <c r="H70" s="193">
        <v>32</v>
      </c>
      <c r="I70" s="22">
        <f>SUM(C70:G70)</f>
        <v>31</v>
      </c>
    </row>
    <row r="71" spans="1:9" s="13" customFormat="1" x14ac:dyDescent="0.25">
      <c r="A71" s="103" t="s">
        <v>171</v>
      </c>
      <c r="B71" s="104" t="s">
        <v>172</v>
      </c>
      <c r="C71" s="105">
        <v>5</v>
      </c>
      <c r="D71" s="105">
        <v>5</v>
      </c>
      <c r="E71" s="105">
        <v>6</v>
      </c>
      <c r="F71" s="105">
        <v>7</v>
      </c>
      <c r="G71" s="105">
        <v>5</v>
      </c>
      <c r="H71" s="193">
        <v>33</v>
      </c>
      <c r="I71" s="22">
        <f>SUM(C71:G71)</f>
        <v>28</v>
      </c>
    </row>
    <row r="72" spans="1:9" s="13" customFormat="1" x14ac:dyDescent="0.25">
      <c r="A72" s="103" t="s">
        <v>173</v>
      </c>
      <c r="B72" s="104" t="s">
        <v>174</v>
      </c>
      <c r="C72" s="105">
        <v>6</v>
      </c>
      <c r="D72" s="105">
        <v>4</v>
      </c>
      <c r="E72" s="105">
        <v>5</v>
      </c>
      <c r="F72" s="105">
        <v>6</v>
      </c>
      <c r="G72" s="105">
        <v>5</v>
      </c>
      <c r="H72" s="193">
        <v>33</v>
      </c>
      <c r="I72" s="22">
        <f>SUM(C72:G72)</f>
        <v>26</v>
      </c>
    </row>
    <row r="73" spans="1:9" s="13" customFormat="1" x14ac:dyDescent="0.25">
      <c r="A73" s="103" t="s">
        <v>175</v>
      </c>
      <c r="B73" s="104" t="s">
        <v>176</v>
      </c>
      <c r="C73" s="105">
        <v>6</v>
      </c>
      <c r="D73" s="105">
        <v>3</v>
      </c>
      <c r="E73" s="105">
        <v>5</v>
      </c>
      <c r="F73" s="105">
        <v>0</v>
      </c>
      <c r="G73" s="105">
        <v>0</v>
      </c>
      <c r="H73" s="193">
        <v>30</v>
      </c>
      <c r="I73" s="22">
        <f>SUM(C73:G73)</f>
        <v>14</v>
      </c>
    </row>
    <row r="74" spans="1:9" s="13" customFormat="1" x14ac:dyDescent="0.25">
      <c r="A74" s="103" t="s">
        <v>177</v>
      </c>
      <c r="B74" s="104" t="s">
        <v>178</v>
      </c>
      <c r="C74" s="105">
        <v>6</v>
      </c>
      <c r="D74" s="105">
        <v>5</v>
      </c>
      <c r="E74" s="105">
        <v>4</v>
      </c>
      <c r="F74" s="105">
        <v>6</v>
      </c>
      <c r="G74" s="105">
        <v>5</v>
      </c>
      <c r="H74" s="193">
        <v>25</v>
      </c>
      <c r="I74" s="22">
        <f>SUM(C74:G74)</f>
        <v>26</v>
      </c>
    </row>
    <row r="75" spans="1:9" s="13" customFormat="1" x14ac:dyDescent="0.25">
      <c r="A75" s="103" t="s">
        <v>179</v>
      </c>
      <c r="B75" s="104" t="s">
        <v>180</v>
      </c>
      <c r="C75" s="105">
        <v>3</v>
      </c>
      <c r="D75" s="105">
        <v>2</v>
      </c>
      <c r="E75" s="105">
        <v>7</v>
      </c>
      <c r="F75" s="105">
        <v>7</v>
      </c>
      <c r="G75" s="105">
        <v>7</v>
      </c>
      <c r="H75" s="193">
        <v>30</v>
      </c>
      <c r="I75" s="22">
        <f>SUM(C75:G75)</f>
        <v>26</v>
      </c>
    </row>
    <row r="76" spans="1:9" s="13" customFormat="1" x14ac:dyDescent="0.25">
      <c r="A76" s="103" t="s">
        <v>181</v>
      </c>
      <c r="B76" s="104" t="s">
        <v>182</v>
      </c>
      <c r="C76" s="105">
        <v>5</v>
      </c>
      <c r="D76" s="105">
        <v>5</v>
      </c>
      <c r="E76" s="105">
        <v>7</v>
      </c>
      <c r="F76" s="105">
        <v>7</v>
      </c>
      <c r="G76" s="105">
        <v>7</v>
      </c>
      <c r="H76" s="193">
        <v>34</v>
      </c>
      <c r="I76" s="22">
        <f>SUM(C76:G76)</f>
        <v>31</v>
      </c>
    </row>
    <row r="77" spans="1:9" s="13" customFormat="1" x14ac:dyDescent="0.25">
      <c r="A77" s="103" t="s">
        <v>183</v>
      </c>
      <c r="B77" s="104" t="s">
        <v>184</v>
      </c>
      <c r="C77" s="105">
        <v>6</v>
      </c>
      <c r="D77" s="105">
        <v>5</v>
      </c>
      <c r="E77" s="105">
        <v>4</v>
      </c>
      <c r="F77" s="105">
        <v>6</v>
      </c>
      <c r="G77" s="105">
        <v>5</v>
      </c>
      <c r="H77" s="193">
        <v>23</v>
      </c>
      <c r="I77" s="22">
        <f>SUM(C77:G77)</f>
        <v>26</v>
      </c>
    </row>
    <row r="78" spans="1:9" s="13" customFormat="1" x14ac:dyDescent="0.25">
      <c r="A78" s="103" t="s">
        <v>185</v>
      </c>
      <c r="B78" s="104" t="s">
        <v>186</v>
      </c>
      <c r="C78" s="105">
        <v>6</v>
      </c>
      <c r="D78" s="105">
        <v>5</v>
      </c>
      <c r="E78" s="105">
        <v>6</v>
      </c>
      <c r="F78" s="105">
        <v>6</v>
      </c>
      <c r="G78" s="105">
        <v>6</v>
      </c>
      <c r="H78" s="193">
        <v>26</v>
      </c>
      <c r="I78" s="22">
        <f>SUM(C78:G78)</f>
        <v>29</v>
      </c>
    </row>
    <row r="79" spans="1:9" s="13" customFormat="1" x14ac:dyDescent="0.25">
      <c r="A79" s="103" t="s">
        <v>187</v>
      </c>
      <c r="B79" s="104" t="s">
        <v>188</v>
      </c>
      <c r="C79" s="105">
        <v>5</v>
      </c>
      <c r="D79" s="105">
        <v>5</v>
      </c>
      <c r="E79" s="105">
        <v>6</v>
      </c>
      <c r="F79" s="105">
        <v>7</v>
      </c>
      <c r="G79" s="105">
        <v>6</v>
      </c>
      <c r="H79" s="193">
        <v>38</v>
      </c>
      <c r="I79" s="22">
        <f>SUM(C79:G79)</f>
        <v>29</v>
      </c>
    </row>
    <row r="80" spans="1:9" s="13" customFormat="1" x14ac:dyDescent="0.25">
      <c r="A80" s="103" t="s">
        <v>189</v>
      </c>
      <c r="B80" s="104" t="s">
        <v>190</v>
      </c>
      <c r="C80" s="105">
        <v>5</v>
      </c>
      <c r="D80" s="105">
        <v>5</v>
      </c>
      <c r="E80" s="105">
        <v>7</v>
      </c>
      <c r="F80" s="105">
        <v>7</v>
      </c>
      <c r="G80" s="105">
        <v>7</v>
      </c>
      <c r="H80" s="193">
        <v>24</v>
      </c>
      <c r="I80" s="22">
        <f>SUM(C80:G80)</f>
        <v>31</v>
      </c>
    </row>
    <row r="81" spans="1:9" s="13" customFormat="1" x14ac:dyDescent="0.25">
      <c r="A81" s="103" t="s">
        <v>191</v>
      </c>
      <c r="B81" s="104" t="s">
        <v>192</v>
      </c>
      <c r="C81" s="105">
        <v>5</v>
      </c>
      <c r="D81" s="105">
        <v>5</v>
      </c>
      <c r="E81" s="105">
        <v>6</v>
      </c>
      <c r="F81" s="105">
        <v>7</v>
      </c>
      <c r="G81" s="105">
        <v>5</v>
      </c>
      <c r="H81" s="193">
        <v>25</v>
      </c>
      <c r="I81" s="22">
        <f>SUM(C81:G81)</f>
        <v>28</v>
      </c>
    </row>
    <row r="82" spans="1:9" s="13" customFormat="1" x14ac:dyDescent="0.25">
      <c r="A82" s="103" t="s">
        <v>193</v>
      </c>
      <c r="B82" s="104" t="s">
        <v>194</v>
      </c>
      <c r="C82" s="105">
        <v>10</v>
      </c>
      <c r="D82" s="105">
        <v>7</v>
      </c>
      <c r="E82" s="105">
        <v>7</v>
      </c>
      <c r="F82" s="105">
        <v>7</v>
      </c>
      <c r="G82" s="105">
        <v>6</v>
      </c>
      <c r="H82" s="193">
        <v>25</v>
      </c>
      <c r="I82" s="22">
        <f>SUM(C82:G82)</f>
        <v>37</v>
      </c>
    </row>
    <row r="83" spans="1:9" s="13" customFormat="1" x14ac:dyDescent="0.25">
      <c r="A83" s="103" t="s">
        <v>195</v>
      </c>
      <c r="B83" s="104" t="s">
        <v>196</v>
      </c>
      <c r="C83" s="105">
        <v>5</v>
      </c>
      <c r="D83" s="105">
        <v>5</v>
      </c>
      <c r="E83" s="105">
        <v>5</v>
      </c>
      <c r="F83" s="105">
        <v>5</v>
      </c>
      <c r="G83" s="105">
        <v>6</v>
      </c>
      <c r="H83" s="193">
        <v>38</v>
      </c>
      <c r="I83" s="22">
        <f>SUM(C83:G83)</f>
        <v>26</v>
      </c>
    </row>
    <row r="84" spans="1:9" s="13" customFormat="1" x14ac:dyDescent="0.25">
      <c r="A84" s="103" t="s">
        <v>197</v>
      </c>
      <c r="B84" s="104" t="s">
        <v>198</v>
      </c>
      <c r="C84" s="105">
        <v>7</v>
      </c>
      <c r="D84" s="105">
        <v>8</v>
      </c>
      <c r="E84" s="105">
        <v>7</v>
      </c>
      <c r="F84" s="105">
        <v>6</v>
      </c>
      <c r="G84" s="105">
        <v>7</v>
      </c>
      <c r="H84" s="193">
        <v>36</v>
      </c>
      <c r="I84" s="22">
        <f>SUM(C84:G84)</f>
        <v>35</v>
      </c>
    </row>
    <row r="85" spans="1:9" s="13" customFormat="1" x14ac:dyDescent="0.25">
      <c r="A85" s="103" t="s">
        <v>199</v>
      </c>
      <c r="B85" s="104" t="s">
        <v>200</v>
      </c>
      <c r="C85" s="105">
        <v>5</v>
      </c>
      <c r="D85" s="105">
        <v>4</v>
      </c>
      <c r="E85" s="105">
        <v>5</v>
      </c>
      <c r="F85" s="105">
        <v>5</v>
      </c>
      <c r="G85" s="105">
        <v>5</v>
      </c>
      <c r="H85" s="193">
        <v>35</v>
      </c>
      <c r="I85" s="22">
        <f>SUM(C85:G85)</f>
        <v>24</v>
      </c>
    </row>
    <row r="86" spans="1:9" s="13" customFormat="1" x14ac:dyDescent="0.25">
      <c r="A86" s="103" t="s">
        <v>201</v>
      </c>
      <c r="B86" s="104" t="s">
        <v>202</v>
      </c>
      <c r="C86" s="105">
        <v>3</v>
      </c>
      <c r="D86" s="105">
        <v>3</v>
      </c>
      <c r="E86" s="105">
        <v>5</v>
      </c>
      <c r="F86" s="105">
        <v>3</v>
      </c>
      <c r="G86" s="105">
        <v>5</v>
      </c>
      <c r="H86" s="193">
        <v>27</v>
      </c>
      <c r="I86" s="22">
        <f>SUM(C86:G86)</f>
        <v>19</v>
      </c>
    </row>
    <row r="87" spans="1:9" s="13" customFormat="1" x14ac:dyDescent="0.25">
      <c r="A87" s="103" t="s">
        <v>203</v>
      </c>
      <c r="B87" s="104" t="s">
        <v>204</v>
      </c>
      <c r="C87" s="105">
        <v>4</v>
      </c>
      <c r="D87" s="105">
        <v>2</v>
      </c>
      <c r="E87" s="105">
        <v>3</v>
      </c>
      <c r="F87" s="105">
        <v>4</v>
      </c>
      <c r="G87" s="105">
        <v>3</v>
      </c>
      <c r="H87" s="193">
        <v>25</v>
      </c>
      <c r="I87" s="22">
        <f>SUM(C87:G87)</f>
        <v>16</v>
      </c>
    </row>
    <row r="88" spans="1:9" s="13" customFormat="1" x14ac:dyDescent="0.25">
      <c r="A88" s="103" t="s">
        <v>205</v>
      </c>
      <c r="B88" s="104" t="s">
        <v>206</v>
      </c>
      <c r="C88" s="105">
        <v>7</v>
      </c>
      <c r="D88" s="105">
        <v>7</v>
      </c>
      <c r="E88" s="105">
        <v>7</v>
      </c>
      <c r="F88" s="105">
        <v>5</v>
      </c>
      <c r="G88" s="105">
        <v>6</v>
      </c>
      <c r="H88" s="193">
        <v>36</v>
      </c>
      <c r="I88" s="22">
        <f>SUM(C88:G88)</f>
        <v>32</v>
      </c>
    </row>
    <row r="89" spans="1:9" s="13" customFormat="1" x14ac:dyDescent="0.25">
      <c r="A89" s="103" t="s">
        <v>207</v>
      </c>
      <c r="B89" s="104" t="s">
        <v>208</v>
      </c>
      <c r="C89" s="105">
        <v>5</v>
      </c>
      <c r="D89" s="105">
        <v>5</v>
      </c>
      <c r="E89" s="105">
        <v>6</v>
      </c>
      <c r="F89" s="105">
        <v>5</v>
      </c>
      <c r="G89" s="105">
        <v>7</v>
      </c>
      <c r="H89" s="193">
        <v>36</v>
      </c>
      <c r="I89" s="22">
        <f>SUM(C89:G89)</f>
        <v>28</v>
      </c>
    </row>
    <row r="90" spans="1:9" s="13" customFormat="1" x14ac:dyDescent="0.25">
      <c r="A90" s="103" t="s">
        <v>209</v>
      </c>
      <c r="B90" s="104" t="s">
        <v>210</v>
      </c>
      <c r="C90" s="105">
        <v>5</v>
      </c>
      <c r="D90" s="105">
        <v>5</v>
      </c>
      <c r="E90" s="105">
        <v>5</v>
      </c>
      <c r="F90" s="105">
        <v>5</v>
      </c>
      <c r="G90" s="105">
        <v>5</v>
      </c>
      <c r="H90" s="193">
        <v>36</v>
      </c>
      <c r="I90" s="22">
        <f>SUM(C90:G90)</f>
        <v>25</v>
      </c>
    </row>
    <row r="91" spans="1:9" s="13" customFormat="1" x14ac:dyDescent="0.25">
      <c r="A91" s="103" t="s">
        <v>211</v>
      </c>
      <c r="B91" s="104" t="s">
        <v>212</v>
      </c>
      <c r="C91" s="105">
        <v>4</v>
      </c>
      <c r="D91" s="105">
        <v>2</v>
      </c>
      <c r="E91" s="105">
        <v>2</v>
      </c>
      <c r="F91" s="105">
        <v>3</v>
      </c>
      <c r="G91" s="105">
        <v>3</v>
      </c>
      <c r="H91" s="193">
        <v>38</v>
      </c>
      <c r="I91" s="22">
        <f>SUM(C91:G91)</f>
        <v>14</v>
      </c>
    </row>
    <row r="92" spans="1:9" s="13" customFormat="1" x14ac:dyDescent="0.25">
      <c r="A92" s="103" t="s">
        <v>213</v>
      </c>
      <c r="B92" s="104" t="s">
        <v>214</v>
      </c>
      <c r="C92" s="105">
        <v>5</v>
      </c>
      <c r="D92" s="105">
        <v>5</v>
      </c>
      <c r="E92" s="105">
        <v>4</v>
      </c>
      <c r="F92" s="105">
        <v>5</v>
      </c>
      <c r="G92" s="105">
        <v>5</v>
      </c>
      <c r="H92" s="193">
        <v>28</v>
      </c>
      <c r="I92" s="22">
        <f>SUM(C92:G92)</f>
        <v>24</v>
      </c>
    </row>
    <row r="93" spans="1:9" s="13" customFormat="1" x14ac:dyDescent="0.25">
      <c r="A93" s="103" t="s">
        <v>215</v>
      </c>
      <c r="B93" s="104" t="s">
        <v>216</v>
      </c>
      <c r="C93" s="105">
        <v>4</v>
      </c>
      <c r="D93" s="105">
        <v>5</v>
      </c>
      <c r="E93" s="105">
        <v>5</v>
      </c>
      <c r="F93" s="105">
        <v>5</v>
      </c>
      <c r="G93" s="105">
        <v>5</v>
      </c>
      <c r="H93" s="193">
        <v>27</v>
      </c>
      <c r="I93" s="22">
        <f>SUM(C93:G93)</f>
        <v>24</v>
      </c>
    </row>
    <row r="94" spans="1:9" s="13" customFormat="1" x14ac:dyDescent="0.25">
      <c r="A94" s="103" t="s">
        <v>217</v>
      </c>
      <c r="B94" s="104" t="s">
        <v>218</v>
      </c>
      <c r="C94" s="105">
        <v>5</v>
      </c>
      <c r="D94" s="105">
        <v>5</v>
      </c>
      <c r="E94" s="105">
        <v>6</v>
      </c>
      <c r="F94" s="105">
        <v>5</v>
      </c>
      <c r="G94" s="105">
        <v>7</v>
      </c>
      <c r="H94" s="193">
        <v>33</v>
      </c>
      <c r="I94" s="22">
        <f>SUM(C94:G94)</f>
        <v>28</v>
      </c>
    </row>
    <row r="95" spans="1:9" s="13" customFormat="1" x14ac:dyDescent="0.25">
      <c r="A95" s="103" t="s">
        <v>219</v>
      </c>
      <c r="B95" s="104" t="s">
        <v>220</v>
      </c>
      <c r="C95" s="105">
        <v>8</v>
      </c>
      <c r="D95" s="105">
        <v>1</v>
      </c>
      <c r="E95" s="105">
        <v>4</v>
      </c>
      <c r="F95" s="105">
        <v>4</v>
      </c>
      <c r="G95" s="105">
        <v>4</v>
      </c>
      <c r="H95" s="193">
        <v>37</v>
      </c>
      <c r="I95" s="22">
        <f>SUM(C95:G95)</f>
        <v>21</v>
      </c>
    </row>
    <row r="96" spans="1:9" s="13" customFormat="1" x14ac:dyDescent="0.25">
      <c r="A96" s="103" t="s">
        <v>221</v>
      </c>
      <c r="B96" s="104" t="s">
        <v>222</v>
      </c>
      <c r="C96" s="105">
        <v>5</v>
      </c>
      <c r="D96" s="105">
        <v>3</v>
      </c>
      <c r="E96" s="105">
        <v>1</v>
      </c>
      <c r="F96" s="105">
        <v>5</v>
      </c>
      <c r="G96" s="105">
        <v>4</v>
      </c>
      <c r="H96" s="193">
        <v>35</v>
      </c>
      <c r="I96" s="22">
        <f>SUM(C96:G96)</f>
        <v>18</v>
      </c>
    </row>
    <row r="97" spans="1:9" s="13" customFormat="1" x14ac:dyDescent="0.25">
      <c r="A97" s="103" t="s">
        <v>223</v>
      </c>
      <c r="B97" s="104" t="s">
        <v>224</v>
      </c>
      <c r="C97" s="105">
        <v>6</v>
      </c>
      <c r="D97" s="105">
        <v>6</v>
      </c>
      <c r="E97" s="105">
        <v>6</v>
      </c>
      <c r="F97" s="105">
        <v>7</v>
      </c>
      <c r="G97" s="105">
        <v>4</v>
      </c>
      <c r="H97" s="193">
        <v>29</v>
      </c>
      <c r="I97" s="22">
        <f>SUM(C97:G97)</f>
        <v>29</v>
      </c>
    </row>
    <row r="98" spans="1:9" s="13" customFormat="1" x14ac:dyDescent="0.25">
      <c r="A98" s="103" t="s">
        <v>225</v>
      </c>
      <c r="B98" s="104" t="s">
        <v>226</v>
      </c>
      <c r="C98" s="105">
        <v>5</v>
      </c>
      <c r="D98" s="105">
        <v>6</v>
      </c>
      <c r="E98" s="105">
        <v>5</v>
      </c>
      <c r="F98" s="105">
        <v>5</v>
      </c>
      <c r="G98" s="105">
        <v>5</v>
      </c>
      <c r="H98" s="193">
        <v>36</v>
      </c>
      <c r="I98" s="22">
        <f>SUM(C98:G98)</f>
        <v>26</v>
      </c>
    </row>
    <row r="99" spans="1:9" s="13" customFormat="1" x14ac:dyDescent="0.25">
      <c r="A99" s="103" t="s">
        <v>227</v>
      </c>
      <c r="B99" s="104" t="s">
        <v>228</v>
      </c>
      <c r="C99" s="105">
        <v>6</v>
      </c>
      <c r="D99" s="105">
        <v>6</v>
      </c>
      <c r="E99" s="105">
        <v>6</v>
      </c>
      <c r="F99" s="105">
        <v>5</v>
      </c>
      <c r="G99" s="105">
        <v>5</v>
      </c>
      <c r="H99" s="193">
        <v>32</v>
      </c>
      <c r="I99" s="22">
        <f>SUM(C99:G99)</f>
        <v>28</v>
      </c>
    </row>
    <row r="100" spans="1:9" s="13" customFormat="1" x14ac:dyDescent="0.25">
      <c r="A100" s="103" t="s">
        <v>229</v>
      </c>
      <c r="B100" s="104" t="s">
        <v>230</v>
      </c>
      <c r="C100" s="105">
        <v>5</v>
      </c>
      <c r="D100" s="105">
        <v>6</v>
      </c>
      <c r="E100" s="105">
        <v>2</v>
      </c>
      <c r="F100" s="105">
        <v>4</v>
      </c>
      <c r="G100" s="105">
        <v>5</v>
      </c>
      <c r="H100" s="193">
        <v>38</v>
      </c>
      <c r="I100" s="22">
        <f>SUM(C100:G100)</f>
        <v>22</v>
      </c>
    </row>
    <row r="101" spans="1:9" s="13" customFormat="1" x14ac:dyDescent="0.25">
      <c r="A101" s="103" t="s">
        <v>231</v>
      </c>
      <c r="B101" s="104" t="s">
        <v>232</v>
      </c>
      <c r="C101" s="105">
        <v>6</v>
      </c>
      <c r="D101" s="105">
        <v>3</v>
      </c>
      <c r="E101" s="105">
        <v>6</v>
      </c>
      <c r="F101" s="105">
        <v>4</v>
      </c>
      <c r="G101" s="105">
        <v>4</v>
      </c>
      <c r="H101" s="193">
        <v>29</v>
      </c>
      <c r="I101" s="22">
        <f>SUM(C101:G101)</f>
        <v>23</v>
      </c>
    </row>
    <row r="102" spans="1:9" s="13" customFormat="1" x14ac:dyDescent="0.25">
      <c r="A102" s="103" t="s">
        <v>233</v>
      </c>
      <c r="B102" s="104" t="s">
        <v>234</v>
      </c>
      <c r="C102" s="105">
        <v>7</v>
      </c>
      <c r="D102" s="105">
        <v>6</v>
      </c>
      <c r="E102" s="105">
        <v>5</v>
      </c>
      <c r="F102" s="105">
        <v>5</v>
      </c>
      <c r="G102" s="105">
        <v>5</v>
      </c>
      <c r="H102" s="193">
        <v>32</v>
      </c>
      <c r="I102" s="22">
        <f>SUM(C102:G102)</f>
        <v>28</v>
      </c>
    </row>
    <row r="103" spans="1:9" s="13" customFormat="1" x14ac:dyDescent="0.25">
      <c r="A103" s="103" t="s">
        <v>235</v>
      </c>
      <c r="B103" s="104" t="s">
        <v>236</v>
      </c>
      <c r="C103" s="105">
        <v>6</v>
      </c>
      <c r="D103" s="105">
        <v>3</v>
      </c>
      <c r="E103" s="105">
        <v>4</v>
      </c>
      <c r="F103" s="105">
        <v>6</v>
      </c>
      <c r="G103" s="105">
        <v>6</v>
      </c>
      <c r="H103" s="193">
        <v>31</v>
      </c>
      <c r="I103" s="22">
        <f>SUM(C103:G103)</f>
        <v>25</v>
      </c>
    </row>
    <row r="104" spans="1:9" s="13" customFormat="1" x14ac:dyDescent="0.25">
      <c r="A104" s="103" t="s">
        <v>237</v>
      </c>
      <c r="B104" s="104" t="s">
        <v>238</v>
      </c>
      <c r="C104" s="105">
        <v>5</v>
      </c>
      <c r="D104" s="105">
        <v>6</v>
      </c>
      <c r="E104" s="105">
        <v>6</v>
      </c>
      <c r="F104" s="105">
        <v>6</v>
      </c>
      <c r="G104" s="105">
        <v>5</v>
      </c>
      <c r="H104" s="193">
        <v>36</v>
      </c>
      <c r="I104" s="22">
        <f>SUM(C104:G104)</f>
        <v>28</v>
      </c>
    </row>
    <row r="105" spans="1:9" s="13" customFormat="1" x14ac:dyDescent="0.25">
      <c r="A105" s="103" t="s">
        <v>239</v>
      </c>
      <c r="B105" s="104" t="s">
        <v>240</v>
      </c>
      <c r="C105" s="105">
        <v>7</v>
      </c>
      <c r="D105" s="105">
        <v>3</v>
      </c>
      <c r="E105" s="105">
        <v>8</v>
      </c>
      <c r="F105" s="105">
        <v>7</v>
      </c>
      <c r="G105" s="105">
        <v>6</v>
      </c>
      <c r="H105" s="193">
        <v>38</v>
      </c>
      <c r="I105" s="22">
        <f>SUM(C105:G105)</f>
        <v>31</v>
      </c>
    </row>
    <row r="106" spans="1:9" s="13" customFormat="1" x14ac:dyDescent="0.25">
      <c r="A106" s="103" t="s">
        <v>241</v>
      </c>
      <c r="B106" s="104" t="s">
        <v>242</v>
      </c>
      <c r="C106" s="105">
        <v>6</v>
      </c>
      <c r="D106" s="105">
        <v>5</v>
      </c>
      <c r="E106" s="105">
        <v>6</v>
      </c>
      <c r="F106" s="105">
        <v>1</v>
      </c>
      <c r="G106" s="105">
        <v>5</v>
      </c>
      <c r="H106" s="193">
        <v>34</v>
      </c>
      <c r="I106" s="22">
        <f>SUM(C106:G106)</f>
        <v>23</v>
      </c>
    </row>
    <row r="107" spans="1:9" s="13" customFormat="1" x14ac:dyDescent="0.25">
      <c r="A107" s="103" t="s">
        <v>243</v>
      </c>
      <c r="B107" s="104" t="s">
        <v>244</v>
      </c>
      <c r="C107" s="105">
        <v>5</v>
      </c>
      <c r="D107" s="105">
        <v>5</v>
      </c>
      <c r="E107" s="105">
        <v>4</v>
      </c>
      <c r="F107" s="105">
        <v>3</v>
      </c>
      <c r="G107" s="105">
        <v>4</v>
      </c>
      <c r="H107" s="193">
        <v>26</v>
      </c>
      <c r="I107" s="22">
        <f>SUM(C107:G107)</f>
        <v>21</v>
      </c>
    </row>
    <row r="108" spans="1:9" s="13" customFormat="1" x14ac:dyDescent="0.25">
      <c r="A108" s="103" t="s">
        <v>245</v>
      </c>
      <c r="B108" s="104" t="s">
        <v>246</v>
      </c>
      <c r="C108" s="105">
        <v>5</v>
      </c>
      <c r="D108" s="105">
        <v>5</v>
      </c>
      <c r="E108" s="105">
        <v>4</v>
      </c>
      <c r="F108" s="105">
        <v>4</v>
      </c>
      <c r="G108" s="105">
        <v>6</v>
      </c>
      <c r="H108" s="193">
        <v>25</v>
      </c>
      <c r="I108" s="22">
        <f>SUM(C108:G108)</f>
        <v>24</v>
      </c>
    </row>
    <row r="109" spans="1:9" s="13" customFormat="1" x14ac:dyDescent="0.25">
      <c r="A109" s="103" t="s">
        <v>247</v>
      </c>
      <c r="B109" s="104" t="s">
        <v>248</v>
      </c>
      <c r="C109" s="105">
        <v>7</v>
      </c>
      <c r="D109" s="105">
        <v>6</v>
      </c>
      <c r="E109" s="105">
        <v>6</v>
      </c>
      <c r="F109" s="105">
        <v>7</v>
      </c>
      <c r="G109" s="105">
        <v>7</v>
      </c>
      <c r="H109" s="193">
        <v>31</v>
      </c>
      <c r="I109" s="22">
        <f>SUM(C109:G109)</f>
        <v>33</v>
      </c>
    </row>
    <row r="110" spans="1:9" s="13" customFormat="1" x14ac:dyDescent="0.25">
      <c r="A110" s="103" t="s">
        <v>249</v>
      </c>
      <c r="B110" s="104" t="s">
        <v>250</v>
      </c>
      <c r="C110" s="105">
        <v>5</v>
      </c>
      <c r="D110" s="105">
        <v>4</v>
      </c>
      <c r="E110" s="105">
        <v>4</v>
      </c>
      <c r="F110" s="105">
        <v>5</v>
      </c>
      <c r="G110" s="105">
        <v>3</v>
      </c>
      <c r="H110" s="193">
        <v>34</v>
      </c>
      <c r="I110" s="22">
        <f>SUM(C110:G110)</f>
        <v>21</v>
      </c>
    </row>
    <row r="111" spans="1:9" s="13" customFormat="1" x14ac:dyDescent="0.25">
      <c r="A111" s="103" t="s">
        <v>251</v>
      </c>
      <c r="B111" s="104" t="s">
        <v>252</v>
      </c>
      <c r="C111" s="105">
        <v>6</v>
      </c>
      <c r="D111" s="105">
        <v>5</v>
      </c>
      <c r="E111" s="105">
        <v>7</v>
      </c>
      <c r="F111" s="105">
        <v>6</v>
      </c>
      <c r="G111" s="105">
        <v>5</v>
      </c>
      <c r="H111" s="193">
        <v>33</v>
      </c>
      <c r="I111" s="22">
        <f>SUM(C111:G111)</f>
        <v>29</v>
      </c>
    </row>
    <row r="112" spans="1:9" s="13" customFormat="1" x14ac:dyDescent="0.25">
      <c r="A112" s="103" t="s">
        <v>253</v>
      </c>
      <c r="B112" s="104" t="s">
        <v>254</v>
      </c>
      <c r="C112" s="105">
        <v>5</v>
      </c>
      <c r="D112" s="105">
        <v>6</v>
      </c>
      <c r="E112" s="105">
        <v>5</v>
      </c>
      <c r="F112" s="105">
        <v>7</v>
      </c>
      <c r="G112" s="105">
        <v>6</v>
      </c>
      <c r="H112" s="193">
        <v>40</v>
      </c>
      <c r="I112" s="22">
        <f>SUM(C112:G112)</f>
        <v>29</v>
      </c>
    </row>
    <row r="113" spans="1:9" s="13" customFormat="1" x14ac:dyDescent="0.25">
      <c r="A113" s="103" t="s">
        <v>255</v>
      </c>
      <c r="B113" s="104" t="s">
        <v>256</v>
      </c>
      <c r="C113" s="105">
        <v>6</v>
      </c>
      <c r="D113" s="105">
        <v>3</v>
      </c>
      <c r="E113" s="105">
        <v>4</v>
      </c>
      <c r="F113" s="105">
        <v>4</v>
      </c>
      <c r="G113" s="105">
        <v>4</v>
      </c>
      <c r="H113" s="193">
        <v>27</v>
      </c>
      <c r="I113" s="22">
        <f>SUM(C113:G113)</f>
        <v>21</v>
      </c>
    </row>
    <row r="114" spans="1:9" s="13" customFormat="1" x14ac:dyDescent="0.25">
      <c r="A114" s="103" t="s">
        <v>257</v>
      </c>
      <c r="B114" s="104" t="s">
        <v>258</v>
      </c>
      <c r="C114" s="105">
        <v>6</v>
      </c>
      <c r="D114" s="105">
        <v>4</v>
      </c>
      <c r="E114" s="105">
        <v>6</v>
      </c>
      <c r="F114" s="105">
        <v>5</v>
      </c>
      <c r="G114" s="105">
        <v>4</v>
      </c>
      <c r="H114" s="193">
        <v>34</v>
      </c>
      <c r="I114" s="22">
        <f>SUM(C114:G114)</f>
        <v>25</v>
      </c>
    </row>
    <row r="115" spans="1:9" s="13" customFormat="1" x14ac:dyDescent="0.25">
      <c r="A115" s="103" t="s">
        <v>259</v>
      </c>
      <c r="B115" s="104" t="s">
        <v>260</v>
      </c>
      <c r="C115" s="105">
        <v>5</v>
      </c>
      <c r="D115" s="105">
        <v>5</v>
      </c>
      <c r="E115" s="105">
        <v>6</v>
      </c>
      <c r="F115" s="105">
        <v>5</v>
      </c>
      <c r="G115" s="105">
        <v>4</v>
      </c>
      <c r="H115" s="193">
        <v>35</v>
      </c>
      <c r="I115" s="22">
        <f>SUM(C115:G115)</f>
        <v>25</v>
      </c>
    </row>
    <row r="116" spans="1:9" s="13" customFormat="1" x14ac:dyDescent="0.25">
      <c r="A116" s="103" t="s">
        <v>261</v>
      </c>
      <c r="B116" s="104" t="s">
        <v>262</v>
      </c>
      <c r="C116" s="105">
        <v>2</v>
      </c>
      <c r="D116" s="105">
        <v>3</v>
      </c>
      <c r="E116" s="105">
        <v>1</v>
      </c>
      <c r="F116" s="105">
        <v>4</v>
      </c>
      <c r="G116" s="105">
        <v>2</v>
      </c>
      <c r="H116" s="193">
        <v>32</v>
      </c>
      <c r="I116" s="22">
        <f>SUM(C116:G116)</f>
        <v>12</v>
      </c>
    </row>
    <row r="117" spans="1:9" s="13" customFormat="1" x14ac:dyDescent="0.25">
      <c r="A117" s="103" t="s">
        <v>263</v>
      </c>
      <c r="B117" s="104" t="s">
        <v>264</v>
      </c>
      <c r="C117" s="105">
        <v>6</v>
      </c>
      <c r="D117" s="105">
        <v>6</v>
      </c>
      <c r="E117" s="105">
        <v>7</v>
      </c>
      <c r="F117" s="105">
        <v>5</v>
      </c>
      <c r="G117" s="105">
        <v>4</v>
      </c>
      <c r="H117" s="193">
        <v>32</v>
      </c>
      <c r="I117" s="22">
        <f>SUM(C117:G117)</f>
        <v>28</v>
      </c>
    </row>
    <row r="118" spans="1:9" s="13" customFormat="1" x14ac:dyDescent="0.25">
      <c r="A118" s="103" t="s">
        <v>265</v>
      </c>
      <c r="B118" s="104" t="s">
        <v>266</v>
      </c>
      <c r="C118" s="105">
        <v>6</v>
      </c>
      <c r="D118" s="105"/>
      <c r="E118" s="105">
        <v>6</v>
      </c>
      <c r="F118" s="105">
        <v>6</v>
      </c>
      <c r="G118" s="105">
        <v>5</v>
      </c>
      <c r="H118" s="193">
        <v>30</v>
      </c>
      <c r="I118" s="22">
        <f>SUM(C118:G118)</f>
        <v>23</v>
      </c>
    </row>
    <row r="119" spans="1:9" s="13" customFormat="1" x14ac:dyDescent="0.25">
      <c r="A119" s="103" t="s">
        <v>267</v>
      </c>
      <c r="B119" s="104" t="s">
        <v>268</v>
      </c>
      <c r="C119" s="105">
        <v>7</v>
      </c>
      <c r="D119" s="105">
        <v>6</v>
      </c>
      <c r="E119" s="105">
        <v>4</v>
      </c>
      <c r="F119" s="105">
        <v>5</v>
      </c>
      <c r="G119" s="105">
        <v>4</v>
      </c>
      <c r="H119" s="193">
        <v>27</v>
      </c>
      <c r="I119" s="22">
        <f>SUM(C119:G119)</f>
        <v>26</v>
      </c>
    </row>
    <row r="120" spans="1:9" s="13" customFormat="1" x14ac:dyDescent="0.25">
      <c r="A120" s="103" t="s">
        <v>269</v>
      </c>
      <c r="B120" s="104" t="s">
        <v>270</v>
      </c>
      <c r="C120" s="105">
        <v>5</v>
      </c>
      <c r="D120" s="105">
        <v>5</v>
      </c>
      <c r="E120" s="105">
        <v>4</v>
      </c>
      <c r="F120" s="105">
        <v>6</v>
      </c>
      <c r="G120" s="105">
        <v>5</v>
      </c>
      <c r="H120" s="193">
        <v>24</v>
      </c>
      <c r="I120" s="22">
        <f>SUM(C120:G120)</f>
        <v>25</v>
      </c>
    </row>
    <row r="121" spans="1:9" s="13" customFormat="1" x14ac:dyDescent="0.25">
      <c r="A121" s="103" t="s">
        <v>271</v>
      </c>
      <c r="B121" s="104" t="s">
        <v>272</v>
      </c>
      <c r="C121" s="105">
        <v>5</v>
      </c>
      <c r="D121" s="105">
        <v>6</v>
      </c>
      <c r="E121" s="105">
        <v>5</v>
      </c>
      <c r="F121" s="105">
        <v>6</v>
      </c>
      <c r="G121" s="105">
        <v>5</v>
      </c>
      <c r="H121" s="193">
        <v>27</v>
      </c>
      <c r="I121" s="22">
        <f>SUM(C121:G121)</f>
        <v>27</v>
      </c>
    </row>
    <row r="122" spans="1:9" s="13" customFormat="1" x14ac:dyDescent="0.25">
      <c r="A122" s="103" t="s">
        <v>273</v>
      </c>
      <c r="B122" s="104" t="s">
        <v>274</v>
      </c>
      <c r="C122" s="105">
        <v>7</v>
      </c>
      <c r="D122" s="105">
        <v>7</v>
      </c>
      <c r="E122" s="105">
        <v>7</v>
      </c>
      <c r="F122" s="105">
        <v>7</v>
      </c>
      <c r="G122" s="105">
        <v>7</v>
      </c>
      <c r="H122" s="193">
        <v>34</v>
      </c>
      <c r="I122" s="22">
        <f>SUM(C122:G122)</f>
        <v>35</v>
      </c>
    </row>
    <row r="123" spans="1:9" s="13" customFormat="1" x14ac:dyDescent="0.25">
      <c r="A123" s="103" t="s">
        <v>275</v>
      </c>
      <c r="B123" s="104" t="s">
        <v>276</v>
      </c>
      <c r="C123" s="105">
        <v>5</v>
      </c>
      <c r="D123" s="105">
        <v>2</v>
      </c>
      <c r="E123" s="105">
        <v>6</v>
      </c>
      <c r="F123" s="105"/>
      <c r="G123" s="105">
        <v>5</v>
      </c>
      <c r="H123" s="193">
        <v>35</v>
      </c>
      <c r="I123" s="22">
        <f>SUM(C123:G123)</f>
        <v>18</v>
      </c>
    </row>
    <row r="124" spans="1:9" s="13" customFormat="1" x14ac:dyDescent="0.25">
      <c r="A124" s="103" t="s">
        <v>277</v>
      </c>
      <c r="B124" s="104" t="s">
        <v>278</v>
      </c>
      <c r="C124" s="105">
        <v>4</v>
      </c>
      <c r="D124" s="105">
        <v>1</v>
      </c>
      <c r="E124" s="105">
        <v>3</v>
      </c>
      <c r="F124" s="105">
        <v>3</v>
      </c>
      <c r="G124" s="105">
        <v>2</v>
      </c>
      <c r="H124" s="193">
        <v>28</v>
      </c>
      <c r="I124" s="22">
        <f>SUM(C124:G124)</f>
        <v>13</v>
      </c>
    </row>
    <row r="125" spans="1:9" s="13" customFormat="1" x14ac:dyDescent="0.25">
      <c r="A125" s="103" t="s">
        <v>279</v>
      </c>
      <c r="B125" s="104" t="s">
        <v>280</v>
      </c>
      <c r="C125" s="105">
        <v>5</v>
      </c>
      <c r="D125" s="105">
        <v>5</v>
      </c>
      <c r="E125" s="105">
        <v>5</v>
      </c>
      <c r="F125" s="105">
        <v>6</v>
      </c>
      <c r="G125" s="105">
        <v>5</v>
      </c>
      <c r="H125" s="193">
        <v>31</v>
      </c>
      <c r="I125" s="22">
        <f>SUM(C125:G125)</f>
        <v>26</v>
      </c>
    </row>
    <row r="126" spans="1:9" s="13" customFormat="1" x14ac:dyDescent="0.25">
      <c r="A126" s="103" t="s">
        <v>281</v>
      </c>
      <c r="B126" s="104" t="s">
        <v>282</v>
      </c>
      <c r="C126" s="105">
        <v>6</v>
      </c>
      <c r="D126" s="105">
        <v>3</v>
      </c>
      <c r="E126" s="105">
        <v>4</v>
      </c>
      <c r="F126" s="105">
        <v>3</v>
      </c>
      <c r="G126" s="105">
        <v>2</v>
      </c>
      <c r="H126" s="193">
        <v>28</v>
      </c>
      <c r="I126" s="22">
        <f>SUM(C126:G126)</f>
        <v>18</v>
      </c>
    </row>
    <row r="127" spans="1:9" s="13" customFormat="1" x14ac:dyDescent="0.25">
      <c r="A127" s="103" t="s">
        <v>283</v>
      </c>
      <c r="B127" s="104" t="s">
        <v>284</v>
      </c>
      <c r="C127" s="105">
        <v>5</v>
      </c>
      <c r="D127" s="105">
        <v>4</v>
      </c>
      <c r="E127" s="105">
        <v>5</v>
      </c>
      <c r="F127" s="105">
        <v>4</v>
      </c>
      <c r="G127" s="105">
        <v>4</v>
      </c>
      <c r="H127" s="193">
        <v>18</v>
      </c>
      <c r="I127" s="22">
        <f>SUM(C127:G127)</f>
        <v>22</v>
      </c>
    </row>
    <row r="128" spans="1:9" s="13" customFormat="1" x14ac:dyDescent="0.25">
      <c r="A128" s="103" t="s">
        <v>285</v>
      </c>
      <c r="B128" s="104" t="s">
        <v>286</v>
      </c>
      <c r="C128" s="105">
        <v>5</v>
      </c>
      <c r="D128" s="105">
        <v>5</v>
      </c>
      <c r="E128" s="105">
        <v>5</v>
      </c>
      <c r="F128" s="105">
        <v>5</v>
      </c>
      <c r="G128" s="105">
        <v>5</v>
      </c>
      <c r="H128" s="193">
        <v>27</v>
      </c>
      <c r="I128" s="22">
        <f>SUM(C128:G128)</f>
        <v>25</v>
      </c>
    </row>
    <row r="129" spans="1:9" s="13" customFormat="1" x14ac:dyDescent="0.25">
      <c r="A129" s="103" t="s">
        <v>287</v>
      </c>
      <c r="B129" s="104" t="s">
        <v>288</v>
      </c>
      <c r="C129" s="105">
        <v>8</v>
      </c>
      <c r="D129" s="105">
        <v>6</v>
      </c>
      <c r="E129" s="105">
        <v>4</v>
      </c>
      <c r="F129" s="105">
        <v>5</v>
      </c>
      <c r="G129" s="105">
        <v>5</v>
      </c>
      <c r="H129" s="193">
        <v>36</v>
      </c>
      <c r="I129" s="22">
        <f>SUM(C129:G129)</f>
        <v>28</v>
      </c>
    </row>
    <row r="130" spans="1:9" s="13" customFormat="1" x14ac:dyDescent="0.25">
      <c r="A130" s="103" t="s">
        <v>289</v>
      </c>
      <c r="B130" s="104" t="s">
        <v>290</v>
      </c>
      <c r="C130" s="105">
        <v>6</v>
      </c>
      <c r="D130" s="105">
        <v>6</v>
      </c>
      <c r="E130" s="105">
        <v>5</v>
      </c>
      <c r="F130" s="105">
        <v>6</v>
      </c>
      <c r="G130" s="105">
        <v>6</v>
      </c>
      <c r="H130" s="193">
        <v>34</v>
      </c>
      <c r="I130" s="22">
        <f>SUM(C130:G130)</f>
        <v>29</v>
      </c>
    </row>
    <row r="131" spans="1:9" s="13" customFormat="1" x14ac:dyDescent="0.25">
      <c r="A131" s="103" t="s">
        <v>291</v>
      </c>
      <c r="B131" s="104" t="s">
        <v>292</v>
      </c>
      <c r="C131" s="105">
        <v>7</v>
      </c>
      <c r="D131" s="105">
        <v>5</v>
      </c>
      <c r="E131" s="105">
        <v>6</v>
      </c>
      <c r="F131" s="105">
        <v>6</v>
      </c>
      <c r="G131" s="105">
        <v>5</v>
      </c>
      <c r="H131" s="193">
        <v>30</v>
      </c>
      <c r="I131" s="22">
        <f>SUM(C131:G131)</f>
        <v>29</v>
      </c>
    </row>
    <row r="132" spans="1:9" s="13" customFormat="1" x14ac:dyDescent="0.25">
      <c r="A132" s="103" t="s">
        <v>293</v>
      </c>
      <c r="B132" s="104" t="s">
        <v>294</v>
      </c>
      <c r="C132" s="105">
        <v>5</v>
      </c>
      <c r="D132" s="105">
        <v>5</v>
      </c>
      <c r="E132" s="105">
        <v>5</v>
      </c>
      <c r="F132" s="105">
        <v>6</v>
      </c>
      <c r="G132" s="105">
        <v>6</v>
      </c>
      <c r="H132" s="193">
        <v>26</v>
      </c>
      <c r="I132" s="22">
        <f>SUM(C132:G132)</f>
        <v>27</v>
      </c>
    </row>
    <row r="133" spans="1:9" s="13" customFormat="1" x14ac:dyDescent="0.25">
      <c r="A133" s="103" t="s">
        <v>295</v>
      </c>
      <c r="B133" s="104" t="s">
        <v>296</v>
      </c>
      <c r="C133" s="105">
        <v>5</v>
      </c>
      <c r="D133" s="105">
        <v>5</v>
      </c>
      <c r="E133" s="105">
        <v>5</v>
      </c>
      <c r="F133" s="105">
        <v>6</v>
      </c>
      <c r="G133" s="105">
        <v>6</v>
      </c>
      <c r="H133" s="193">
        <v>29</v>
      </c>
      <c r="I133" s="22">
        <f>SUM(C133:G133)</f>
        <v>27</v>
      </c>
    </row>
    <row r="134" spans="1:9" s="13" customFormat="1" x14ac:dyDescent="0.25">
      <c r="A134" s="103" t="s">
        <v>297</v>
      </c>
      <c r="B134" s="104" t="s">
        <v>298</v>
      </c>
      <c r="C134" s="105">
        <v>3</v>
      </c>
      <c r="D134" s="105">
        <v>4</v>
      </c>
      <c r="E134" s="105">
        <v>4</v>
      </c>
      <c r="F134" s="105">
        <v>5</v>
      </c>
      <c r="G134" s="105">
        <v>5</v>
      </c>
      <c r="H134" s="193">
        <v>36</v>
      </c>
      <c r="I134" s="22">
        <f>SUM(C134:G134)</f>
        <v>21</v>
      </c>
    </row>
    <row r="135" spans="1:9" s="13" customFormat="1" x14ac:dyDescent="0.25">
      <c r="A135" s="103" t="s">
        <v>299</v>
      </c>
      <c r="B135" s="104" t="s">
        <v>300</v>
      </c>
      <c r="C135" s="105">
        <v>5</v>
      </c>
      <c r="D135" s="105">
        <v>5</v>
      </c>
      <c r="E135" s="105">
        <v>6</v>
      </c>
      <c r="F135" s="105">
        <v>7</v>
      </c>
      <c r="G135" s="105">
        <v>6</v>
      </c>
      <c r="H135" s="193">
        <v>39</v>
      </c>
      <c r="I135" s="22">
        <f>SUM(C135:G135)</f>
        <v>29</v>
      </c>
    </row>
    <row r="136" spans="1:9" s="13" customFormat="1" x14ac:dyDescent="0.25">
      <c r="A136" s="103" t="s">
        <v>301</v>
      </c>
      <c r="B136" s="104" t="s">
        <v>302</v>
      </c>
      <c r="C136" s="105">
        <v>5</v>
      </c>
      <c r="D136" s="105">
        <v>5</v>
      </c>
      <c r="E136" s="105">
        <v>6</v>
      </c>
      <c r="F136" s="105">
        <v>6</v>
      </c>
      <c r="G136" s="105">
        <v>6</v>
      </c>
      <c r="H136" s="193">
        <v>27</v>
      </c>
      <c r="I136" s="22">
        <f>SUM(C136:G136)</f>
        <v>28</v>
      </c>
    </row>
    <row r="137" spans="1:9" s="13" customFormat="1" x14ac:dyDescent="0.25">
      <c r="A137" s="103" t="s">
        <v>303</v>
      </c>
      <c r="B137" s="104" t="s">
        <v>304</v>
      </c>
      <c r="C137" s="105">
        <v>6</v>
      </c>
      <c r="D137" s="105">
        <v>6</v>
      </c>
      <c r="E137" s="105">
        <v>5</v>
      </c>
      <c r="F137" s="105">
        <v>4</v>
      </c>
      <c r="G137" s="105">
        <v>5</v>
      </c>
      <c r="H137" s="193">
        <v>28</v>
      </c>
      <c r="I137" s="22">
        <f>SUM(C137:G137)</f>
        <v>26</v>
      </c>
    </row>
    <row r="138" spans="1:9" s="13" customFormat="1" x14ac:dyDescent="0.25">
      <c r="A138" s="103" t="s">
        <v>305</v>
      </c>
      <c r="B138" s="104" t="s">
        <v>306</v>
      </c>
      <c r="C138" s="105">
        <v>7</v>
      </c>
      <c r="D138" s="105">
        <v>6</v>
      </c>
      <c r="E138" s="105">
        <v>7</v>
      </c>
      <c r="F138" s="105">
        <v>7</v>
      </c>
      <c r="G138" s="105">
        <v>7</v>
      </c>
      <c r="H138" s="193">
        <v>25</v>
      </c>
      <c r="I138" s="22">
        <f>SUM(C138:G138)</f>
        <v>34</v>
      </c>
    </row>
    <row r="139" spans="1:9" s="13" customFormat="1" x14ac:dyDescent="0.25">
      <c r="A139" s="103" t="s">
        <v>307</v>
      </c>
      <c r="B139" s="104" t="s">
        <v>308</v>
      </c>
      <c r="C139" s="105">
        <v>8</v>
      </c>
      <c r="D139" s="105">
        <v>7</v>
      </c>
      <c r="E139" s="105">
        <v>3</v>
      </c>
      <c r="F139" s="105">
        <v>2</v>
      </c>
      <c r="G139" s="105"/>
      <c r="H139" s="193">
        <v>27</v>
      </c>
      <c r="I139" s="22">
        <f>SUM(C139:G139)</f>
        <v>20</v>
      </c>
    </row>
    <row r="140" spans="1:9" s="13" customFormat="1" x14ac:dyDescent="0.25">
      <c r="A140" s="103" t="s">
        <v>309</v>
      </c>
      <c r="B140" s="104" t="s">
        <v>310</v>
      </c>
      <c r="C140" s="105">
        <v>5</v>
      </c>
      <c r="D140" s="105"/>
      <c r="E140" s="105">
        <v>4</v>
      </c>
      <c r="F140" s="105">
        <v>5</v>
      </c>
      <c r="G140" s="105">
        <v>4</v>
      </c>
      <c r="H140" s="193">
        <v>34</v>
      </c>
      <c r="I140" s="22">
        <f>SUM(C140:G140)</f>
        <v>18</v>
      </c>
    </row>
    <row r="141" spans="1:9" s="13" customFormat="1" x14ac:dyDescent="0.25">
      <c r="A141" s="103" t="s">
        <v>311</v>
      </c>
      <c r="B141" s="104" t="s">
        <v>312</v>
      </c>
      <c r="C141" s="105">
        <v>6</v>
      </c>
      <c r="D141" s="105">
        <v>5</v>
      </c>
      <c r="E141" s="105">
        <v>4</v>
      </c>
      <c r="F141" s="105">
        <v>6</v>
      </c>
      <c r="G141" s="105">
        <v>5</v>
      </c>
      <c r="H141" s="193">
        <v>34</v>
      </c>
      <c r="I141" s="22">
        <f>SUM(C141:G141)</f>
        <v>26</v>
      </c>
    </row>
    <row r="142" spans="1:9" s="13" customFormat="1" x14ac:dyDescent="0.25">
      <c r="A142" s="103" t="s">
        <v>313</v>
      </c>
      <c r="B142" s="104" t="s">
        <v>314</v>
      </c>
      <c r="C142" s="105">
        <v>6</v>
      </c>
      <c r="D142" s="105">
        <v>4</v>
      </c>
      <c r="E142" s="105"/>
      <c r="F142" s="105">
        <v>7</v>
      </c>
      <c r="G142" s="105">
        <v>7</v>
      </c>
      <c r="H142" s="193">
        <v>38</v>
      </c>
      <c r="I142" s="22">
        <f>SUM(C142:G142)</f>
        <v>24</v>
      </c>
    </row>
    <row r="143" spans="1:9" s="13" customFormat="1" x14ac:dyDescent="0.25">
      <c r="A143" s="103" t="s">
        <v>315</v>
      </c>
      <c r="B143" s="104" t="s">
        <v>316</v>
      </c>
      <c r="C143" s="105">
        <v>5</v>
      </c>
      <c r="D143" s="105"/>
      <c r="E143" s="105">
        <v>6</v>
      </c>
      <c r="F143" s="105">
        <v>5</v>
      </c>
      <c r="G143" s="105">
        <v>5</v>
      </c>
      <c r="H143" s="193">
        <v>25</v>
      </c>
      <c r="I143" s="22">
        <f>SUM(C143:G143)</f>
        <v>21</v>
      </c>
    </row>
    <row r="144" spans="1:9" s="13" customFormat="1" x14ac:dyDescent="0.25">
      <c r="A144" s="103" t="s">
        <v>317</v>
      </c>
      <c r="B144" s="104" t="s">
        <v>318</v>
      </c>
      <c r="C144" s="105">
        <v>5</v>
      </c>
      <c r="D144" s="105">
        <v>4</v>
      </c>
      <c r="E144" s="105">
        <v>5</v>
      </c>
      <c r="F144" s="105">
        <v>6</v>
      </c>
      <c r="G144" s="105">
        <v>5</v>
      </c>
      <c r="H144" s="193">
        <v>33</v>
      </c>
      <c r="I144" s="22">
        <f>SUM(C144:G144)</f>
        <v>25</v>
      </c>
    </row>
    <row r="145" spans="1:9" s="13" customFormat="1" x14ac:dyDescent="0.25">
      <c r="A145" s="103" t="s">
        <v>319</v>
      </c>
      <c r="B145" s="104" t="s">
        <v>320</v>
      </c>
      <c r="C145" s="105">
        <v>6</v>
      </c>
      <c r="D145" s="105">
        <v>5</v>
      </c>
      <c r="E145" s="105">
        <v>6</v>
      </c>
      <c r="F145" s="105">
        <v>6</v>
      </c>
      <c r="G145" s="105">
        <v>5</v>
      </c>
      <c r="H145" s="193">
        <v>27</v>
      </c>
      <c r="I145" s="22">
        <f>SUM(C145:G145)</f>
        <v>28</v>
      </c>
    </row>
    <row r="146" spans="1:9" s="13" customFormat="1" x14ac:dyDescent="0.25">
      <c r="A146" s="103" t="s">
        <v>321</v>
      </c>
      <c r="B146" s="104" t="s">
        <v>322</v>
      </c>
      <c r="C146" s="189">
        <v>7</v>
      </c>
      <c r="D146" s="189">
        <v>8</v>
      </c>
      <c r="E146" s="189">
        <v>6</v>
      </c>
      <c r="F146" s="189">
        <v>6</v>
      </c>
      <c r="G146" s="189">
        <v>6</v>
      </c>
      <c r="H146" s="193">
        <v>25</v>
      </c>
      <c r="I146" s="22">
        <f>SUM(C146:G146)</f>
        <v>33</v>
      </c>
    </row>
    <row r="147" spans="1:9" s="13" customFormat="1" x14ac:dyDescent="0.25">
      <c r="A147" s="103" t="s">
        <v>323</v>
      </c>
      <c r="B147" s="104" t="s">
        <v>324</v>
      </c>
      <c r="C147" s="105">
        <v>6</v>
      </c>
      <c r="D147" s="105">
        <v>6</v>
      </c>
      <c r="E147" s="105">
        <v>7</v>
      </c>
      <c r="F147" s="105">
        <v>5</v>
      </c>
      <c r="G147" s="105">
        <v>5</v>
      </c>
      <c r="H147" s="193">
        <v>35</v>
      </c>
      <c r="I147" s="22">
        <f>SUM(C147:G147)</f>
        <v>29</v>
      </c>
    </row>
    <row r="148" spans="1:9" s="13" customFormat="1" x14ac:dyDescent="0.25">
      <c r="A148" s="103" t="s">
        <v>325</v>
      </c>
      <c r="B148" s="104" t="s">
        <v>326</v>
      </c>
      <c r="C148" s="105">
        <v>6</v>
      </c>
      <c r="D148" s="105">
        <v>5</v>
      </c>
      <c r="E148" s="105">
        <v>6</v>
      </c>
      <c r="F148" s="105">
        <v>5</v>
      </c>
      <c r="G148" s="105">
        <v>4</v>
      </c>
      <c r="H148" s="193">
        <v>26</v>
      </c>
      <c r="I148" s="22">
        <f>SUM(C148:G148)</f>
        <v>26</v>
      </c>
    </row>
    <row r="149" spans="1:9" s="13" customFormat="1" x14ac:dyDescent="0.25">
      <c r="A149" s="103" t="s">
        <v>327</v>
      </c>
      <c r="B149" s="104" t="s">
        <v>328</v>
      </c>
      <c r="C149" s="105">
        <v>6</v>
      </c>
      <c r="D149" s="105">
        <v>5</v>
      </c>
      <c r="E149" s="105">
        <v>5</v>
      </c>
      <c r="F149" s="105">
        <v>6</v>
      </c>
      <c r="G149" s="105">
        <v>5</v>
      </c>
      <c r="H149" s="193">
        <v>36</v>
      </c>
      <c r="I149" s="22">
        <f>SUM(C149:G149)</f>
        <v>27</v>
      </c>
    </row>
    <row r="150" spans="1:9" s="13" customFormat="1" x14ac:dyDescent="0.25">
      <c r="A150" s="103" t="s">
        <v>329</v>
      </c>
      <c r="B150" s="104" t="s">
        <v>330</v>
      </c>
      <c r="C150" s="105">
        <v>5</v>
      </c>
      <c r="D150" s="105">
        <v>4</v>
      </c>
      <c r="E150" s="105">
        <v>5</v>
      </c>
      <c r="F150" s="105">
        <v>6</v>
      </c>
      <c r="G150" s="105">
        <v>6</v>
      </c>
      <c r="H150" s="193">
        <v>29</v>
      </c>
      <c r="I150" s="22">
        <f>SUM(C150:G150)</f>
        <v>26</v>
      </c>
    </row>
    <row r="151" spans="1:9" s="13" customFormat="1" x14ac:dyDescent="0.25">
      <c r="A151" s="103" t="s">
        <v>331</v>
      </c>
      <c r="B151" s="104" t="s">
        <v>332</v>
      </c>
      <c r="C151" s="105">
        <v>5</v>
      </c>
      <c r="D151" s="105">
        <v>5</v>
      </c>
      <c r="E151" s="105">
        <v>6</v>
      </c>
      <c r="F151" s="105">
        <v>5</v>
      </c>
      <c r="G151" s="105">
        <v>6</v>
      </c>
      <c r="H151" s="193">
        <v>31</v>
      </c>
      <c r="I151" s="22">
        <f>SUM(C151:G151)</f>
        <v>27</v>
      </c>
    </row>
    <row r="152" spans="1:9" s="13" customFormat="1" x14ac:dyDescent="0.25">
      <c r="A152" s="103" t="s">
        <v>333</v>
      </c>
      <c r="B152" s="104" t="s">
        <v>334</v>
      </c>
      <c r="C152" s="105">
        <v>6</v>
      </c>
      <c r="D152" s="105">
        <v>4</v>
      </c>
      <c r="E152" s="105">
        <v>5</v>
      </c>
      <c r="F152" s="105">
        <v>5</v>
      </c>
      <c r="G152" s="105">
        <v>5</v>
      </c>
      <c r="H152" s="193">
        <v>24</v>
      </c>
      <c r="I152" s="22">
        <f>SUM(C152:G152)</f>
        <v>25</v>
      </c>
    </row>
    <row r="153" spans="1:9" s="13" customFormat="1" x14ac:dyDescent="0.25">
      <c r="A153" s="103" t="s">
        <v>335</v>
      </c>
      <c r="B153" s="104" t="s">
        <v>336</v>
      </c>
      <c r="C153" s="105">
        <v>6</v>
      </c>
      <c r="D153" s="105">
        <v>4</v>
      </c>
      <c r="E153" s="105">
        <v>4</v>
      </c>
      <c r="F153" s="105">
        <v>4</v>
      </c>
      <c r="G153" s="105">
        <v>3</v>
      </c>
      <c r="H153" s="193">
        <v>36</v>
      </c>
      <c r="I153" s="22">
        <f>SUM(C153:G153)</f>
        <v>21</v>
      </c>
    </row>
    <row r="154" spans="1:9" s="13" customFormat="1" x14ac:dyDescent="0.25">
      <c r="A154" s="103" t="s">
        <v>337</v>
      </c>
      <c r="B154" s="104" t="s">
        <v>338</v>
      </c>
      <c r="C154" s="105">
        <v>6</v>
      </c>
      <c r="D154" s="105">
        <v>5</v>
      </c>
      <c r="E154" s="105">
        <v>5</v>
      </c>
      <c r="F154" s="105">
        <v>6</v>
      </c>
      <c r="G154" s="105">
        <v>5</v>
      </c>
      <c r="H154" s="193">
        <v>38</v>
      </c>
      <c r="I154" s="22">
        <f>SUM(C154:G154)</f>
        <v>27</v>
      </c>
    </row>
    <row r="155" spans="1:9" s="13" customFormat="1" x14ac:dyDescent="0.25">
      <c r="A155" s="103" t="s">
        <v>339</v>
      </c>
      <c r="B155" s="104" t="s">
        <v>340</v>
      </c>
      <c r="C155" s="105">
        <v>6</v>
      </c>
      <c r="D155" s="105">
        <v>7</v>
      </c>
      <c r="E155" s="105">
        <v>6</v>
      </c>
      <c r="F155" s="105">
        <v>6</v>
      </c>
      <c r="G155" s="105">
        <v>6</v>
      </c>
      <c r="H155" s="193">
        <v>31</v>
      </c>
      <c r="I155" s="22">
        <f>SUM(C155:G155)</f>
        <v>31</v>
      </c>
    </row>
    <row r="156" spans="1:9" s="13" customFormat="1" x14ac:dyDescent="0.25">
      <c r="A156" s="103" t="s">
        <v>341</v>
      </c>
      <c r="B156" s="104" t="s">
        <v>342</v>
      </c>
      <c r="C156" s="105">
        <v>6</v>
      </c>
      <c r="D156" s="105">
        <v>5</v>
      </c>
      <c r="E156" s="105">
        <v>5</v>
      </c>
      <c r="F156" s="105">
        <v>6</v>
      </c>
      <c r="G156" s="105">
        <v>4</v>
      </c>
      <c r="H156" s="193">
        <v>37</v>
      </c>
      <c r="I156" s="22">
        <f>SUM(C156:G156)</f>
        <v>26</v>
      </c>
    </row>
    <row r="157" spans="1:9" s="13" customFormat="1" x14ac:dyDescent="0.25">
      <c r="A157" s="103" t="s">
        <v>343</v>
      </c>
      <c r="B157" s="104" t="s">
        <v>344</v>
      </c>
      <c r="C157" s="105">
        <v>5</v>
      </c>
      <c r="D157" s="105">
        <v>2</v>
      </c>
      <c r="E157" s="105">
        <v>6</v>
      </c>
      <c r="F157" s="105">
        <v>5</v>
      </c>
      <c r="G157" s="105">
        <v>5</v>
      </c>
      <c r="H157" s="193">
        <v>33</v>
      </c>
      <c r="I157" s="22">
        <f>SUM(C157:G157)</f>
        <v>23</v>
      </c>
    </row>
    <row r="158" spans="1:9" s="13" customFormat="1" x14ac:dyDescent="0.25">
      <c r="A158" s="103" t="s">
        <v>345</v>
      </c>
      <c r="B158" s="104" t="s">
        <v>346</v>
      </c>
      <c r="C158" s="105">
        <v>5</v>
      </c>
      <c r="D158" s="105">
        <v>4</v>
      </c>
      <c r="E158" s="105">
        <v>5</v>
      </c>
      <c r="F158" s="105">
        <v>5</v>
      </c>
      <c r="G158" s="105">
        <v>6</v>
      </c>
      <c r="H158" s="193">
        <v>38</v>
      </c>
      <c r="I158" s="22">
        <f>SUM(C158:G158)</f>
        <v>25</v>
      </c>
    </row>
    <row r="159" spans="1:9" s="13" customFormat="1" x14ac:dyDescent="0.25">
      <c r="A159" s="103" t="s">
        <v>347</v>
      </c>
      <c r="B159" s="104" t="s">
        <v>348</v>
      </c>
      <c r="C159" s="105">
        <v>6</v>
      </c>
      <c r="D159" s="105">
        <v>5</v>
      </c>
      <c r="E159" s="105">
        <v>5</v>
      </c>
      <c r="F159" s="105">
        <v>5</v>
      </c>
      <c r="G159" s="105">
        <v>5</v>
      </c>
      <c r="H159" s="193">
        <v>23</v>
      </c>
      <c r="I159" s="22">
        <f>SUM(C159:G159)</f>
        <v>26</v>
      </c>
    </row>
    <row r="160" spans="1:9" s="13" customFormat="1" x14ac:dyDescent="0.25">
      <c r="A160" s="103" t="s">
        <v>349</v>
      </c>
      <c r="B160" s="104" t="s">
        <v>350</v>
      </c>
      <c r="C160" s="105">
        <v>7</v>
      </c>
      <c r="D160" s="105">
        <v>3</v>
      </c>
      <c r="E160" s="105">
        <v>6</v>
      </c>
      <c r="F160" s="105">
        <v>5</v>
      </c>
      <c r="G160" s="105">
        <v>3</v>
      </c>
      <c r="H160" s="193">
        <v>39</v>
      </c>
      <c r="I160" s="22">
        <f>SUM(C160:G160)</f>
        <v>24</v>
      </c>
    </row>
    <row r="161" spans="1:9" s="13" customFormat="1" x14ac:dyDescent="0.25">
      <c r="A161" s="103" t="s">
        <v>351</v>
      </c>
      <c r="B161" s="104" t="s">
        <v>352</v>
      </c>
      <c r="C161" s="105">
        <v>6</v>
      </c>
      <c r="D161" s="105">
        <v>5</v>
      </c>
      <c r="E161" s="105">
        <v>5</v>
      </c>
      <c r="F161" s="105">
        <v>4</v>
      </c>
      <c r="G161" s="105">
        <v>5</v>
      </c>
      <c r="H161" s="193">
        <v>31</v>
      </c>
      <c r="I161" s="22">
        <f>SUM(C161:G161)</f>
        <v>25</v>
      </c>
    </row>
    <row r="162" spans="1:9" s="13" customFormat="1" x14ac:dyDescent="0.25">
      <c r="A162" s="103" t="s">
        <v>353</v>
      </c>
      <c r="B162" s="104" t="s">
        <v>354</v>
      </c>
      <c r="C162" s="105">
        <v>5</v>
      </c>
      <c r="D162" s="105">
        <v>6</v>
      </c>
      <c r="E162" s="105">
        <v>5</v>
      </c>
      <c r="F162" s="105">
        <v>5</v>
      </c>
      <c r="G162" s="105">
        <v>5</v>
      </c>
      <c r="H162" s="193">
        <v>35</v>
      </c>
      <c r="I162" s="22">
        <f>SUM(C162:G162)</f>
        <v>26</v>
      </c>
    </row>
    <row r="163" spans="1:9" s="13" customFormat="1" x14ac:dyDescent="0.25">
      <c r="A163" s="103" t="s">
        <v>355</v>
      </c>
      <c r="B163" s="104" t="s">
        <v>356</v>
      </c>
      <c r="C163" s="105">
        <v>6</v>
      </c>
      <c r="D163" s="105">
        <v>4</v>
      </c>
      <c r="E163" s="105">
        <v>6</v>
      </c>
      <c r="F163" s="105">
        <v>6</v>
      </c>
      <c r="G163" s="105">
        <v>5</v>
      </c>
      <c r="H163" s="193">
        <v>30</v>
      </c>
      <c r="I163" s="22">
        <f>SUM(C163:G163)</f>
        <v>27</v>
      </c>
    </row>
    <row r="164" spans="1:9" s="13" customFormat="1" x14ac:dyDescent="0.25">
      <c r="A164" s="103" t="s">
        <v>357</v>
      </c>
      <c r="B164" s="104" t="s">
        <v>358</v>
      </c>
      <c r="C164" s="105">
        <v>6</v>
      </c>
      <c r="D164" s="105">
        <v>5</v>
      </c>
      <c r="E164" s="105">
        <v>6</v>
      </c>
      <c r="F164" s="105">
        <v>6</v>
      </c>
      <c r="G164" s="105">
        <v>5</v>
      </c>
      <c r="H164" s="193">
        <v>30</v>
      </c>
      <c r="I164" s="22">
        <f>SUM(C164:G164)</f>
        <v>28</v>
      </c>
    </row>
    <row r="165" spans="1:9" s="13" customFormat="1" x14ac:dyDescent="0.25">
      <c r="A165" s="103" t="s">
        <v>359</v>
      </c>
      <c r="B165" s="104" t="s">
        <v>360</v>
      </c>
      <c r="C165" s="105">
        <v>7</v>
      </c>
      <c r="D165" s="105">
        <v>6</v>
      </c>
      <c r="E165" s="105">
        <v>3</v>
      </c>
      <c r="F165" s="105">
        <v>4</v>
      </c>
      <c r="G165" s="105">
        <v>3</v>
      </c>
      <c r="H165" s="193">
        <v>30</v>
      </c>
      <c r="I165" s="22">
        <f>SUM(C165:G165)</f>
        <v>23</v>
      </c>
    </row>
    <row r="166" spans="1:9" s="13" customFormat="1" x14ac:dyDescent="0.25">
      <c r="A166" s="103" t="s">
        <v>361</v>
      </c>
      <c r="B166" s="104" t="s">
        <v>362</v>
      </c>
      <c r="C166" s="105">
        <v>7</v>
      </c>
      <c r="D166" s="105">
        <v>6</v>
      </c>
      <c r="E166" s="105">
        <v>6</v>
      </c>
      <c r="F166" s="105">
        <v>5</v>
      </c>
      <c r="G166" s="105">
        <v>5</v>
      </c>
      <c r="H166" s="193">
        <v>29</v>
      </c>
      <c r="I166" s="22">
        <f>SUM(C166:G166)</f>
        <v>29</v>
      </c>
    </row>
    <row r="167" spans="1:9" s="13" customFormat="1" x14ac:dyDescent="0.25">
      <c r="A167" s="103" t="s">
        <v>363</v>
      </c>
      <c r="B167" s="104" t="s">
        <v>364</v>
      </c>
      <c r="C167" s="105">
        <v>6</v>
      </c>
      <c r="D167" s="105">
        <v>5</v>
      </c>
      <c r="E167" s="105">
        <v>5</v>
      </c>
      <c r="F167" s="105">
        <v>5</v>
      </c>
      <c r="G167" s="105">
        <v>5</v>
      </c>
      <c r="H167" s="193">
        <v>32</v>
      </c>
      <c r="I167" s="22">
        <f>SUM(C167:G167)</f>
        <v>26</v>
      </c>
    </row>
    <row r="168" spans="1:9" s="13" customFormat="1" x14ac:dyDescent="0.25">
      <c r="A168" s="103" t="s">
        <v>365</v>
      </c>
      <c r="B168" s="104" t="s">
        <v>366</v>
      </c>
      <c r="C168" s="105">
        <v>5</v>
      </c>
      <c r="D168" s="105">
        <v>3</v>
      </c>
      <c r="E168" s="105">
        <v>4</v>
      </c>
      <c r="F168" s="105">
        <v>5</v>
      </c>
      <c r="G168" s="105">
        <v>5</v>
      </c>
      <c r="H168" s="193">
        <v>33</v>
      </c>
      <c r="I168" s="22">
        <f>SUM(C168:G168)</f>
        <v>22</v>
      </c>
    </row>
    <row r="169" spans="1:9" s="13" customFormat="1" x14ac:dyDescent="0.25">
      <c r="A169" s="103" t="s">
        <v>367</v>
      </c>
      <c r="B169" s="104" t="s">
        <v>368</v>
      </c>
      <c r="C169" s="105">
        <v>7</v>
      </c>
      <c r="D169" s="105">
        <v>6</v>
      </c>
      <c r="E169" s="105">
        <v>5</v>
      </c>
      <c r="F169" s="105">
        <v>6</v>
      </c>
      <c r="G169" s="105">
        <v>6</v>
      </c>
      <c r="H169" s="193">
        <v>32</v>
      </c>
      <c r="I169" s="22">
        <f>SUM(C169:G169)</f>
        <v>30</v>
      </c>
    </row>
    <row r="170" spans="1:9" s="13" customFormat="1" x14ac:dyDescent="0.25">
      <c r="A170" s="103" t="s">
        <v>369</v>
      </c>
      <c r="B170" s="104" t="s">
        <v>370</v>
      </c>
      <c r="C170" s="105">
        <v>6</v>
      </c>
      <c r="D170" s="105">
        <v>5</v>
      </c>
      <c r="E170" s="105">
        <v>6</v>
      </c>
      <c r="F170" s="105">
        <v>7</v>
      </c>
      <c r="G170" s="105">
        <v>5</v>
      </c>
      <c r="H170" s="193">
        <v>30</v>
      </c>
      <c r="I170" s="22">
        <f>SUM(C170:G170)</f>
        <v>29</v>
      </c>
    </row>
    <row r="171" spans="1:9" s="13" customFormat="1" x14ac:dyDescent="0.25">
      <c r="A171" s="103" t="s">
        <v>371</v>
      </c>
      <c r="B171" s="104" t="s">
        <v>372</v>
      </c>
      <c r="C171" s="105">
        <v>5</v>
      </c>
      <c r="D171" s="105">
        <v>8</v>
      </c>
      <c r="E171" s="105">
        <v>7</v>
      </c>
      <c r="F171" s="105">
        <v>7</v>
      </c>
      <c r="G171" s="105">
        <v>7</v>
      </c>
      <c r="H171" s="193">
        <v>28</v>
      </c>
      <c r="I171" s="22">
        <f>SUM(C171:G171)</f>
        <v>34</v>
      </c>
    </row>
    <row r="172" spans="1:9" s="13" customFormat="1" x14ac:dyDescent="0.25">
      <c r="A172" s="103" t="s">
        <v>373</v>
      </c>
      <c r="B172" s="104" t="s">
        <v>374</v>
      </c>
      <c r="C172" s="105">
        <v>7</v>
      </c>
      <c r="D172" s="105">
        <v>7</v>
      </c>
      <c r="E172" s="105">
        <v>6</v>
      </c>
      <c r="F172" s="105">
        <v>6</v>
      </c>
      <c r="G172" s="105">
        <v>5</v>
      </c>
      <c r="H172" s="193">
        <v>33</v>
      </c>
      <c r="I172" s="22">
        <f>SUM(C172:G172)</f>
        <v>31</v>
      </c>
    </row>
    <row r="173" spans="1:9" s="13" customFormat="1" x14ac:dyDescent="0.25">
      <c r="A173" s="103" t="s">
        <v>375</v>
      </c>
      <c r="B173" s="104" t="s">
        <v>376</v>
      </c>
      <c r="C173" s="105">
        <v>4</v>
      </c>
      <c r="D173" s="105">
        <v>6</v>
      </c>
      <c r="E173" s="105">
        <v>5</v>
      </c>
      <c r="F173" s="105">
        <v>6</v>
      </c>
      <c r="G173" s="105">
        <v>5</v>
      </c>
      <c r="H173" s="193">
        <v>29</v>
      </c>
      <c r="I173" s="22">
        <f>SUM(C173:G173)</f>
        <v>26</v>
      </c>
    </row>
    <row r="174" spans="1:9" s="13" customFormat="1" x14ac:dyDescent="0.25">
      <c r="A174" s="103" t="s">
        <v>377</v>
      </c>
      <c r="B174" s="104" t="s">
        <v>378</v>
      </c>
      <c r="C174" s="105">
        <v>4</v>
      </c>
      <c r="D174" s="105">
        <v>4</v>
      </c>
      <c r="E174" s="105">
        <v>6</v>
      </c>
      <c r="F174" s="105">
        <v>6</v>
      </c>
      <c r="G174" s="105">
        <v>5</v>
      </c>
      <c r="H174" s="193">
        <v>34</v>
      </c>
      <c r="I174" s="22">
        <f>SUM(C174:G174)</f>
        <v>25</v>
      </c>
    </row>
    <row r="175" spans="1:9" s="13" customFormat="1" x14ac:dyDescent="0.25">
      <c r="A175" s="103" t="s">
        <v>379</v>
      </c>
      <c r="B175" s="104" t="s">
        <v>380</v>
      </c>
      <c r="C175" s="105">
        <v>5</v>
      </c>
      <c r="D175" s="105">
        <v>4</v>
      </c>
      <c r="E175" s="105">
        <v>5</v>
      </c>
      <c r="F175" s="105">
        <v>4</v>
      </c>
      <c r="G175" s="105">
        <v>3</v>
      </c>
      <c r="H175" s="193">
        <v>30</v>
      </c>
      <c r="I175" s="22">
        <f>SUM(C175:G175)</f>
        <v>21</v>
      </c>
    </row>
    <row r="176" spans="1:9" s="13" customFormat="1" x14ac:dyDescent="0.25">
      <c r="A176" s="103" t="s">
        <v>381</v>
      </c>
      <c r="B176" s="104" t="s">
        <v>382</v>
      </c>
      <c r="C176" s="105">
        <v>5</v>
      </c>
      <c r="D176" s="105">
        <v>4</v>
      </c>
      <c r="E176" s="105">
        <v>6</v>
      </c>
      <c r="F176" s="105">
        <v>7</v>
      </c>
      <c r="G176" s="105">
        <v>5</v>
      </c>
      <c r="H176" s="193">
        <v>33</v>
      </c>
      <c r="I176" s="22">
        <f>SUM(C176:G176)</f>
        <v>27</v>
      </c>
    </row>
    <row r="177" spans="1:9" s="13" customFormat="1" x14ac:dyDescent="0.25">
      <c r="A177" s="103" t="s">
        <v>383</v>
      </c>
      <c r="B177" s="104" t="s">
        <v>384</v>
      </c>
      <c r="C177" s="105">
        <v>5</v>
      </c>
      <c r="D177" s="105">
        <v>5</v>
      </c>
      <c r="E177" s="105">
        <v>4</v>
      </c>
      <c r="F177" s="105">
        <v>2</v>
      </c>
      <c r="G177" s="105">
        <v>5</v>
      </c>
      <c r="H177" s="193">
        <v>20</v>
      </c>
      <c r="I177" s="22">
        <f>SUM(C177:G177)</f>
        <v>21</v>
      </c>
    </row>
    <row r="178" spans="1:9" s="13" customFormat="1" x14ac:dyDescent="0.25">
      <c r="A178" s="103" t="s">
        <v>385</v>
      </c>
      <c r="B178" s="104" t="s">
        <v>386</v>
      </c>
      <c r="C178" s="105">
        <v>5</v>
      </c>
      <c r="D178" s="105">
        <v>7</v>
      </c>
      <c r="E178" s="105">
        <v>7</v>
      </c>
      <c r="F178" s="105">
        <v>5</v>
      </c>
      <c r="G178" s="105">
        <v>6</v>
      </c>
      <c r="H178" s="193">
        <v>30</v>
      </c>
      <c r="I178" s="22">
        <f>SUM(C178:G178)</f>
        <v>30</v>
      </c>
    </row>
    <row r="179" spans="1:9" s="13" customFormat="1" x14ac:dyDescent="0.25">
      <c r="A179" s="103" t="s">
        <v>387</v>
      </c>
      <c r="B179" s="104" t="s">
        <v>388</v>
      </c>
      <c r="C179" s="105">
        <v>6</v>
      </c>
      <c r="D179" s="105">
        <v>4</v>
      </c>
      <c r="E179" s="105">
        <v>4</v>
      </c>
      <c r="F179" s="105">
        <v>4</v>
      </c>
      <c r="G179" s="105">
        <v>3</v>
      </c>
      <c r="H179" s="193">
        <v>26</v>
      </c>
      <c r="I179" s="22">
        <f>SUM(C179:G179)</f>
        <v>21</v>
      </c>
    </row>
    <row r="180" spans="1:9" s="13" customFormat="1" x14ac:dyDescent="0.25">
      <c r="A180" s="103" t="s">
        <v>389</v>
      </c>
      <c r="B180" s="104" t="s">
        <v>390</v>
      </c>
      <c r="C180" s="105">
        <v>5</v>
      </c>
      <c r="D180" s="105">
        <v>1</v>
      </c>
      <c r="E180" s="105">
        <v>4</v>
      </c>
      <c r="F180" s="105">
        <v>1</v>
      </c>
      <c r="G180" s="105">
        <v>3</v>
      </c>
      <c r="H180" s="193">
        <v>39</v>
      </c>
      <c r="I180" s="22">
        <f>SUM(C180:G180)</f>
        <v>14</v>
      </c>
    </row>
    <row r="181" spans="1:9" s="13" customFormat="1" x14ac:dyDescent="0.25">
      <c r="A181" s="103" t="s">
        <v>391</v>
      </c>
      <c r="B181" s="104" t="s">
        <v>392</v>
      </c>
      <c r="C181" s="105">
        <v>5</v>
      </c>
      <c r="D181" s="105">
        <v>0</v>
      </c>
      <c r="E181" s="105">
        <v>4</v>
      </c>
      <c r="F181" s="105">
        <v>4</v>
      </c>
      <c r="G181" s="105">
        <v>5</v>
      </c>
      <c r="H181" s="193">
        <v>31</v>
      </c>
      <c r="I181" s="22">
        <f>SUM(C181:G181)</f>
        <v>18</v>
      </c>
    </row>
    <row r="182" spans="1:9" s="13" customFormat="1" x14ac:dyDescent="0.25">
      <c r="A182" s="103" t="s">
        <v>393</v>
      </c>
      <c r="B182" s="104" t="s">
        <v>394</v>
      </c>
      <c r="C182" s="105">
        <v>6</v>
      </c>
      <c r="D182" s="105">
        <v>4</v>
      </c>
      <c r="E182" s="105">
        <v>7</v>
      </c>
      <c r="F182" s="105">
        <v>5</v>
      </c>
      <c r="G182" s="105">
        <v>6</v>
      </c>
      <c r="H182" s="193">
        <v>25</v>
      </c>
      <c r="I182" s="22">
        <f>SUM(C182:G182)</f>
        <v>28</v>
      </c>
    </row>
    <row r="183" spans="1:9" s="13" customFormat="1" x14ac:dyDescent="0.25">
      <c r="A183" s="103" t="s">
        <v>395</v>
      </c>
      <c r="B183" s="104" t="s">
        <v>396</v>
      </c>
      <c r="C183" s="105">
        <v>6</v>
      </c>
      <c r="D183" s="105">
        <v>6</v>
      </c>
      <c r="E183" s="105">
        <v>6</v>
      </c>
      <c r="F183" s="105">
        <v>6</v>
      </c>
      <c r="G183" s="105">
        <v>5</v>
      </c>
      <c r="H183" s="193">
        <v>25</v>
      </c>
      <c r="I183" s="22">
        <f>SUM(C183:G183)</f>
        <v>29</v>
      </c>
    </row>
    <row r="184" spans="1:9" s="13" customFormat="1" x14ac:dyDescent="0.25">
      <c r="A184" s="103" t="s">
        <v>397</v>
      </c>
      <c r="B184" s="104" t="s">
        <v>398</v>
      </c>
      <c r="C184" s="105">
        <v>5</v>
      </c>
      <c r="D184" s="105">
        <v>4</v>
      </c>
      <c r="E184" s="105">
        <v>4</v>
      </c>
      <c r="F184" s="105">
        <v>6</v>
      </c>
      <c r="G184" s="105">
        <v>6</v>
      </c>
      <c r="H184" s="193">
        <v>30</v>
      </c>
      <c r="I184" s="22">
        <f>SUM(C184:G184)</f>
        <v>25</v>
      </c>
    </row>
    <row r="185" spans="1:9" s="13" customFormat="1" x14ac:dyDescent="0.25">
      <c r="A185" s="103" t="s">
        <v>399</v>
      </c>
      <c r="B185" s="104" t="s">
        <v>400</v>
      </c>
      <c r="C185" s="105">
        <v>5</v>
      </c>
      <c r="D185" s="105">
        <v>5</v>
      </c>
      <c r="E185" s="105">
        <v>5</v>
      </c>
      <c r="F185" s="105">
        <v>5</v>
      </c>
      <c r="G185" s="105">
        <v>5</v>
      </c>
      <c r="H185" s="193">
        <v>30</v>
      </c>
      <c r="I185" s="22">
        <f>SUM(C185:G185)</f>
        <v>25</v>
      </c>
    </row>
    <row r="186" spans="1:9" s="13" customFormat="1" x14ac:dyDescent="0.25">
      <c r="A186" s="103" t="s">
        <v>401</v>
      </c>
      <c r="B186" s="104" t="s">
        <v>402</v>
      </c>
      <c r="C186" s="105">
        <v>5</v>
      </c>
      <c r="D186" s="105">
        <v>4</v>
      </c>
      <c r="E186" s="105">
        <v>5</v>
      </c>
      <c r="F186" s="105">
        <v>5</v>
      </c>
      <c r="G186" s="105">
        <v>5</v>
      </c>
      <c r="H186" s="193">
        <v>32</v>
      </c>
      <c r="I186" s="22">
        <f>SUM(C186:G186)</f>
        <v>24</v>
      </c>
    </row>
    <row r="187" spans="1:9" s="13" customFormat="1" x14ac:dyDescent="0.25">
      <c r="A187" s="103" t="s">
        <v>403</v>
      </c>
      <c r="B187" s="104" t="s">
        <v>404</v>
      </c>
      <c r="C187" s="105">
        <v>6</v>
      </c>
      <c r="D187" s="105">
        <v>7</v>
      </c>
      <c r="E187" s="105">
        <v>6</v>
      </c>
      <c r="F187" s="105">
        <v>4</v>
      </c>
      <c r="G187" s="105">
        <v>4</v>
      </c>
      <c r="H187" s="193">
        <v>27</v>
      </c>
      <c r="I187" s="22">
        <f>SUM(C187:G187)</f>
        <v>27</v>
      </c>
    </row>
    <row r="188" spans="1:9" s="13" customFormat="1" x14ac:dyDescent="0.25">
      <c r="A188" s="103" t="s">
        <v>405</v>
      </c>
      <c r="B188" s="104" t="s">
        <v>406</v>
      </c>
      <c r="C188" s="105">
        <v>7</v>
      </c>
      <c r="D188" s="105">
        <v>5</v>
      </c>
      <c r="E188" s="105">
        <v>6</v>
      </c>
      <c r="F188" s="105">
        <v>6</v>
      </c>
      <c r="G188" s="105">
        <v>6</v>
      </c>
      <c r="H188" s="193">
        <v>27</v>
      </c>
      <c r="I188" s="22">
        <f>SUM(C188:G188)</f>
        <v>30</v>
      </c>
    </row>
    <row r="189" spans="1:9" s="13" customFormat="1" x14ac:dyDescent="0.25">
      <c r="A189" s="103" t="s">
        <v>407</v>
      </c>
      <c r="B189" s="104" t="s">
        <v>408</v>
      </c>
      <c r="C189" s="105">
        <v>5</v>
      </c>
      <c r="D189" s="105">
        <v>5</v>
      </c>
      <c r="E189" s="105">
        <v>6</v>
      </c>
      <c r="F189" s="105">
        <v>5</v>
      </c>
      <c r="G189" s="105">
        <v>5</v>
      </c>
      <c r="H189" s="193">
        <v>35</v>
      </c>
      <c r="I189" s="22">
        <f>SUM(C189:G189)</f>
        <v>26</v>
      </c>
    </row>
    <row r="190" spans="1:9" s="13" customFormat="1" x14ac:dyDescent="0.25">
      <c r="A190" s="103" t="s">
        <v>409</v>
      </c>
      <c r="B190" s="104" t="s">
        <v>410</v>
      </c>
      <c r="C190" s="105">
        <v>5</v>
      </c>
      <c r="D190" s="105">
        <v>4</v>
      </c>
      <c r="E190" s="105">
        <v>4</v>
      </c>
      <c r="F190" s="105">
        <v>5</v>
      </c>
      <c r="G190" s="105">
        <v>4</v>
      </c>
      <c r="H190" s="193">
        <v>34</v>
      </c>
      <c r="I190" s="22">
        <f>SUM(C190:G190)</f>
        <v>22</v>
      </c>
    </row>
    <row r="191" spans="1:9" s="13" customFormat="1" x14ac:dyDescent="0.25">
      <c r="A191" s="103" t="s">
        <v>411</v>
      </c>
      <c r="B191" s="104" t="s">
        <v>412</v>
      </c>
      <c r="C191" s="105">
        <v>6</v>
      </c>
      <c r="D191" s="105">
        <v>5</v>
      </c>
      <c r="E191" s="105">
        <v>6</v>
      </c>
      <c r="F191" s="105">
        <v>6</v>
      </c>
      <c r="G191" s="105">
        <v>5</v>
      </c>
      <c r="H191" s="193">
        <v>31</v>
      </c>
      <c r="I191" s="22">
        <f>SUM(C191:G191)</f>
        <v>28</v>
      </c>
    </row>
    <row r="192" spans="1:9" s="13" customFormat="1" x14ac:dyDescent="0.25">
      <c r="A192" s="103" t="s">
        <v>413</v>
      </c>
      <c r="B192" s="104" t="s">
        <v>414</v>
      </c>
      <c r="C192" s="105">
        <v>4</v>
      </c>
      <c r="D192" s="105">
        <v>5</v>
      </c>
      <c r="E192" s="105">
        <v>4</v>
      </c>
      <c r="F192" s="105">
        <v>6</v>
      </c>
      <c r="G192" s="105">
        <v>3</v>
      </c>
      <c r="H192" s="193">
        <v>35</v>
      </c>
      <c r="I192" s="22">
        <f>SUM(C192:G192)</f>
        <v>22</v>
      </c>
    </row>
    <row r="193" spans="1:9" s="13" customFormat="1" x14ac:dyDescent="0.25">
      <c r="A193" s="103" t="s">
        <v>415</v>
      </c>
      <c r="B193" s="104" t="s">
        <v>416</v>
      </c>
      <c r="C193" s="105">
        <v>6</v>
      </c>
      <c r="D193" s="105">
        <v>4</v>
      </c>
      <c r="E193" s="105">
        <v>5</v>
      </c>
      <c r="F193" s="105">
        <v>4</v>
      </c>
      <c r="G193" s="105">
        <v>5</v>
      </c>
      <c r="H193" s="193">
        <v>24</v>
      </c>
      <c r="I193" s="22">
        <f>SUM(C193:G193)</f>
        <v>24</v>
      </c>
    </row>
    <row r="194" spans="1:9" s="13" customFormat="1" x14ac:dyDescent="0.25">
      <c r="A194" s="103" t="s">
        <v>417</v>
      </c>
      <c r="B194" s="104" t="s">
        <v>418</v>
      </c>
      <c r="C194" s="105">
        <v>4</v>
      </c>
      <c r="D194" s="105">
        <v>4</v>
      </c>
      <c r="E194" s="105">
        <v>4</v>
      </c>
      <c r="F194" s="105">
        <v>6</v>
      </c>
      <c r="G194" s="105">
        <v>6</v>
      </c>
      <c r="H194" s="193">
        <v>25</v>
      </c>
      <c r="I194" s="22">
        <f>SUM(C194:G194)</f>
        <v>24</v>
      </c>
    </row>
    <row r="195" spans="1:9" s="13" customFormat="1" x14ac:dyDescent="0.25">
      <c r="A195" s="103" t="s">
        <v>419</v>
      </c>
      <c r="B195" s="104" t="s">
        <v>420</v>
      </c>
      <c r="C195" s="105">
        <v>6</v>
      </c>
      <c r="D195" s="105">
        <v>6</v>
      </c>
      <c r="E195" s="105">
        <v>6</v>
      </c>
      <c r="F195" s="105">
        <v>6</v>
      </c>
      <c r="G195" s="105">
        <v>6</v>
      </c>
      <c r="H195" s="193">
        <v>25</v>
      </c>
      <c r="I195" s="22">
        <f>SUM(C195:G195)</f>
        <v>30</v>
      </c>
    </row>
    <row r="196" spans="1:9" s="13" customFormat="1" ht="15.75" x14ac:dyDescent="0.25">
      <c r="A196" s="135" t="s">
        <v>43</v>
      </c>
      <c r="B196" s="136"/>
      <c r="C196" s="29">
        <f t="shared" ref="C196:G196" si="1">COUNTA(C16:C195)</f>
        <v>179</v>
      </c>
      <c r="D196" s="30">
        <f t="shared" si="1"/>
        <v>177</v>
      </c>
      <c r="E196" s="30">
        <f t="shared" si="1"/>
        <v>179</v>
      </c>
      <c r="F196" s="30">
        <f t="shared" si="1"/>
        <v>179</v>
      </c>
      <c r="G196" s="30">
        <f t="shared" si="1"/>
        <v>179</v>
      </c>
      <c r="H196" s="31">
        <f>COUNT(H16:H195)</f>
        <v>180</v>
      </c>
      <c r="I196" s="32"/>
    </row>
    <row r="197" spans="1:9" s="13" customFormat="1" ht="15.75" x14ac:dyDescent="0.25">
      <c r="A197" s="135" t="s">
        <v>4</v>
      </c>
      <c r="B197" s="136"/>
      <c r="C197" s="121">
        <f t="shared" ref="C197:H197" si="2">COUNTIF(C16:C195,"&gt;"&amp;C15)</f>
        <v>32</v>
      </c>
      <c r="D197" s="47">
        <f t="shared" si="2"/>
        <v>15</v>
      </c>
      <c r="E197" s="47">
        <f t="shared" si="2"/>
        <v>24</v>
      </c>
      <c r="F197" s="47">
        <f t="shared" si="2"/>
        <v>29</v>
      </c>
      <c r="G197" s="47">
        <f t="shared" si="2"/>
        <v>13</v>
      </c>
      <c r="H197" s="23">
        <f t="shared" si="2"/>
        <v>180</v>
      </c>
      <c r="I197" s="128"/>
    </row>
    <row r="198" spans="1:9" s="13" customFormat="1" ht="15.75" x14ac:dyDescent="0.25">
      <c r="A198" s="135" t="s">
        <v>48</v>
      </c>
      <c r="B198" s="136"/>
      <c r="C198" s="121">
        <f t="shared" ref="C198:G198" si="3">ROUND(C197*100/C196,0)</f>
        <v>18</v>
      </c>
      <c r="D198" s="121">
        <f t="shared" si="3"/>
        <v>8</v>
      </c>
      <c r="E198" s="47">
        <f t="shared" si="3"/>
        <v>13</v>
      </c>
      <c r="F198" s="47">
        <f t="shared" si="3"/>
        <v>16</v>
      </c>
      <c r="G198" s="47">
        <f t="shared" si="3"/>
        <v>7</v>
      </c>
      <c r="H198" s="23">
        <f>ROUND(H197*100/H196,0)</f>
        <v>100</v>
      </c>
      <c r="I198" s="128"/>
    </row>
    <row r="199" spans="1:9" s="13" customFormat="1" x14ac:dyDescent="0.25">
      <c r="A199" s="139" t="s">
        <v>14</v>
      </c>
      <c r="B199" s="140"/>
      <c r="C199" s="121" t="str">
        <f>IF(C198&gt;=80,"3",IF(C198&gt;=70,"2",IF(C198&gt;=60,"1","-")))</f>
        <v>-</v>
      </c>
      <c r="D199" s="47" t="str">
        <f t="shared" ref="D199:H199" si="4">IF(D198&gt;=80,"3",IF(D198&gt;=70,"2",IF(D198&gt;=60,"1","-")))</f>
        <v>-</v>
      </c>
      <c r="E199" s="47" t="str">
        <f t="shared" si="4"/>
        <v>-</v>
      </c>
      <c r="F199" s="47" t="str">
        <f t="shared" si="4"/>
        <v>-</v>
      </c>
      <c r="G199" s="47" t="str">
        <f t="shared" si="4"/>
        <v>-</v>
      </c>
      <c r="H199" s="23" t="str">
        <f t="shared" si="4"/>
        <v>3</v>
      </c>
      <c r="I199" s="128"/>
    </row>
    <row r="200" spans="1:9" s="13" customFormat="1" x14ac:dyDescent="0.25">
      <c r="A200" s="9"/>
      <c r="B200" s="9"/>
      <c r="C200" s="18" t="str">
        <f>C13</f>
        <v>CO1</v>
      </c>
      <c r="D200" s="18" t="str">
        <f t="shared" ref="D200:G200" si="5">D13</f>
        <v>CO2</v>
      </c>
      <c r="E200" s="18" t="str">
        <f t="shared" si="5"/>
        <v>CO3</v>
      </c>
      <c r="F200" s="18" t="str">
        <f t="shared" si="5"/>
        <v>CO1</v>
      </c>
      <c r="G200" s="18" t="str">
        <f t="shared" si="5"/>
        <v>CO3</v>
      </c>
      <c r="H200" s="49"/>
      <c r="I200" s="10"/>
    </row>
    <row r="201" spans="1:9" s="13" customFormat="1" x14ac:dyDescent="0.25">
      <c r="A201" s="9"/>
      <c r="B201" s="9"/>
      <c r="C201" s="10"/>
      <c r="D201" s="10"/>
      <c r="E201" s="11"/>
      <c r="H201" s="49"/>
      <c r="I201" s="10"/>
    </row>
    <row r="202" spans="1:9" s="13" customFormat="1" ht="18.75" x14ac:dyDescent="0.3">
      <c r="A202" s="9"/>
      <c r="B202" s="141"/>
      <c r="C202" s="142"/>
      <c r="D202" s="131" t="s">
        <v>15</v>
      </c>
      <c r="E202" s="132"/>
      <c r="F202" s="14" t="s">
        <v>18</v>
      </c>
      <c r="G202" s="14"/>
      <c r="H202" s="49"/>
      <c r="I202" s="10"/>
    </row>
    <row r="203" spans="1:9" s="13" customFormat="1" ht="20.25" x14ac:dyDescent="0.3">
      <c r="A203" s="9"/>
      <c r="B203" s="123" t="s">
        <v>16</v>
      </c>
      <c r="C203" s="124"/>
      <c r="D203" s="17" t="s">
        <v>35</v>
      </c>
      <c r="E203" s="17" t="s">
        <v>14</v>
      </c>
      <c r="F203" s="17" t="s">
        <v>35</v>
      </c>
      <c r="G203" s="17" t="s">
        <v>14</v>
      </c>
      <c r="H203" s="49"/>
      <c r="I203" s="10"/>
    </row>
    <row r="204" spans="1:9" s="13" customFormat="1" ht="20.25" x14ac:dyDescent="0.3">
      <c r="A204" s="9"/>
      <c r="B204" s="123" t="s">
        <v>31</v>
      </c>
      <c r="C204" s="124"/>
      <c r="D204" s="18">
        <f>AVERAGE(C198,D198,E198,F198,G198)</f>
        <v>12.4</v>
      </c>
      <c r="E204" s="47" t="str">
        <f>IF(D204&gt;=80,"3",IF(D204&gt;=70,"2",IF(D204&gt;=60,"1",IF(D204&lt;=59,"-"))))</f>
        <v>-</v>
      </c>
      <c r="F204" s="47">
        <f>(D204*0.3)+($H$198*0.7)</f>
        <v>73.72</v>
      </c>
      <c r="G204" s="47" t="str">
        <f t="shared" ref="G204" si="6">IF(F204&gt;=80,"3",IF(F204&gt;=70,"2",IF(F204&gt;=60,"1",IF(F204&lt;59,"-"))))</f>
        <v>2</v>
      </c>
      <c r="H204" s="49"/>
      <c r="I204" s="10"/>
    </row>
  </sheetData>
  <mergeCells count="21">
    <mergeCell ref="A199:B199"/>
    <mergeCell ref="B202:C202"/>
    <mergeCell ref="D202:E202"/>
    <mergeCell ref="A12:B12"/>
    <mergeCell ref="A13:B13"/>
    <mergeCell ref="A14:B14"/>
    <mergeCell ref="A196:B196"/>
    <mergeCell ref="A197:B197"/>
    <mergeCell ref="A198:B198"/>
    <mergeCell ref="A7:D7"/>
    <mergeCell ref="D8:G8"/>
    <mergeCell ref="D9:G9"/>
    <mergeCell ref="C10:G10"/>
    <mergeCell ref="A11:B11"/>
    <mergeCell ref="C11:G11"/>
    <mergeCell ref="A1:I1"/>
    <mergeCell ref="A2:I2"/>
    <mergeCell ref="A3:I3"/>
    <mergeCell ref="A4:I4"/>
    <mergeCell ref="A5:I5"/>
    <mergeCell ref="A6:B6"/>
  </mergeCells>
  <conditionalFormatting sqref="B16:B75">
    <cfRule type="duplicateValues" dxfId="26" priority="7"/>
  </conditionalFormatting>
  <conditionalFormatting sqref="B16:B75">
    <cfRule type="duplicateValues" dxfId="25" priority="6"/>
  </conditionalFormatting>
  <conditionalFormatting sqref="B76:B80 B82:B136">
    <cfRule type="duplicateValues" dxfId="24" priority="5"/>
  </conditionalFormatting>
  <conditionalFormatting sqref="B76:B80">
    <cfRule type="duplicateValues" dxfId="23" priority="4"/>
  </conditionalFormatting>
  <conditionalFormatting sqref="B81">
    <cfRule type="duplicateValues" dxfId="22" priority="3"/>
  </conditionalFormatting>
  <conditionalFormatting sqref="B81">
    <cfRule type="duplicateValues" dxfId="21" priority="2"/>
  </conditionalFormatting>
  <conditionalFormatting sqref="B81">
    <cfRule type="duplicateValues" dxfId="20" priority="1"/>
  </conditionalFormatting>
  <conditionalFormatting sqref="B137:B195">
    <cfRule type="duplicateValues" dxfId="19" priority="8"/>
  </conditionalFormatting>
  <conditionalFormatting sqref="B16:B80 B82:B195">
    <cfRule type="duplicateValues" dxfId="18" priority="9"/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29" sqref="J29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8" t="str">
        <f>'21MBA811'!A5:I5</f>
        <v>Principles of Management &amp; Team Building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'21MBA811'!D204</f>
        <v>12.4</v>
      </c>
      <c r="E5" s="24" t="str">
        <f>'21MBA811'!E204</f>
        <v>-</v>
      </c>
      <c r="F5" s="24">
        <f>'21MBA811'!F204</f>
        <v>73.72</v>
      </c>
      <c r="G5" s="24" t="str">
        <f>'21MBA811'!G204</f>
        <v>2</v>
      </c>
    </row>
    <row r="9" spans="1:13" x14ac:dyDescent="0.25">
      <c r="B9" s="126"/>
      <c r="C9" s="125" t="s">
        <v>6</v>
      </c>
      <c r="D9" s="125" t="s">
        <v>7</v>
      </c>
      <c r="E9" s="125" t="s">
        <v>5</v>
      </c>
      <c r="F9" s="125" t="s">
        <v>12</v>
      </c>
      <c r="G9" s="125" t="s">
        <v>13</v>
      </c>
      <c r="H9" s="125" t="s">
        <v>44</v>
      </c>
      <c r="I9" s="125" t="s">
        <v>45</v>
      </c>
      <c r="J9" s="125" t="s">
        <v>46</v>
      </c>
      <c r="K9" s="125" t="s">
        <v>47</v>
      </c>
      <c r="L9" s="125" t="s">
        <v>58</v>
      </c>
      <c r="M9" s="125" t="s">
        <v>59</v>
      </c>
    </row>
    <row r="10" spans="1:13" ht="15.75" thickBot="1" x14ac:dyDescent="0.3">
      <c r="B10" s="125" t="s">
        <v>8</v>
      </c>
      <c r="C10" s="111">
        <v>2</v>
      </c>
      <c r="D10" s="111">
        <v>1</v>
      </c>
      <c r="E10" s="111">
        <v>3</v>
      </c>
      <c r="F10" s="111">
        <v>1</v>
      </c>
      <c r="G10" s="111">
        <v>3</v>
      </c>
      <c r="H10" s="111">
        <v>1</v>
      </c>
      <c r="I10" s="111"/>
      <c r="J10" s="111">
        <v>1</v>
      </c>
      <c r="K10" s="111">
        <v>1</v>
      </c>
      <c r="L10" s="111">
        <v>1</v>
      </c>
      <c r="M10" s="111">
        <v>3</v>
      </c>
    </row>
    <row r="11" spans="1:13" x14ac:dyDescent="0.25">
      <c r="B11" s="6"/>
      <c r="C11" s="7" t="s">
        <v>23</v>
      </c>
      <c r="D11" s="7" t="s">
        <v>24</v>
      </c>
      <c r="E11" s="7" t="s">
        <v>25</v>
      </c>
      <c r="F11" s="7" t="s">
        <v>26</v>
      </c>
      <c r="G11" s="8" t="s">
        <v>27</v>
      </c>
    </row>
    <row r="12" spans="1:13" x14ac:dyDescent="0.25">
      <c r="B12" s="35"/>
      <c r="C12" s="35"/>
      <c r="D12" s="35"/>
      <c r="E12" s="35"/>
      <c r="F12" s="35"/>
      <c r="G12" s="35"/>
    </row>
    <row r="13" spans="1:13" x14ac:dyDescent="0.25">
      <c r="B13" s="35"/>
      <c r="C13" s="35"/>
      <c r="D13" s="35"/>
      <c r="E13" s="35"/>
      <c r="F13" s="35"/>
      <c r="G13" s="35"/>
    </row>
    <row r="14" spans="1:13" x14ac:dyDescent="0.25">
      <c r="A14" s="153" t="s">
        <v>29</v>
      </c>
      <c r="B14" s="153"/>
      <c r="C14" s="150" t="s">
        <v>6</v>
      </c>
      <c r="D14" s="150" t="s">
        <v>7</v>
      </c>
      <c r="E14" s="150" t="s">
        <v>5</v>
      </c>
      <c r="F14" s="150" t="s">
        <v>12</v>
      </c>
      <c r="G14" s="150" t="s">
        <v>13</v>
      </c>
      <c r="H14" s="150" t="s">
        <v>44</v>
      </c>
      <c r="I14" s="150" t="s">
        <v>45</v>
      </c>
      <c r="J14" s="150" t="s">
        <v>46</v>
      </c>
      <c r="K14" s="150" t="s">
        <v>47</v>
      </c>
      <c r="L14" s="150" t="s">
        <v>58</v>
      </c>
      <c r="M14" s="150" t="s">
        <v>59</v>
      </c>
    </row>
    <row r="15" spans="1:13" x14ac:dyDescent="0.25">
      <c r="A15" s="152" t="s">
        <v>28</v>
      </c>
      <c r="B15" s="152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x14ac:dyDescent="0.25">
      <c r="A16" s="125" t="s">
        <v>8</v>
      </c>
      <c r="B16" s="20">
        <f>F5</f>
        <v>73.72</v>
      </c>
      <c r="C16" s="66">
        <f>C10*$B$16/3</f>
        <v>49.146666666666668</v>
      </c>
      <c r="D16" s="66">
        <f>D10*$B$16/3</f>
        <v>24.573333333333334</v>
      </c>
      <c r="E16" s="66">
        <f>E10*$B$16/3</f>
        <v>73.72</v>
      </c>
      <c r="F16" s="66">
        <f>F10*$B$16/3</f>
        <v>24.573333333333334</v>
      </c>
      <c r="G16" s="66">
        <f>G10*$B$16/3</f>
        <v>73.72</v>
      </c>
      <c r="H16" s="66">
        <f>H10*$B$16/3</f>
        <v>24.573333333333334</v>
      </c>
      <c r="I16" s="66">
        <f>I10*$B$16/3</f>
        <v>0</v>
      </c>
      <c r="J16" s="66">
        <f>J10*$B$16/3</f>
        <v>24.573333333333334</v>
      </c>
      <c r="K16" s="66">
        <f>K10*$B$16/3</f>
        <v>24.573333333333334</v>
      </c>
      <c r="L16" s="66">
        <f>L10*$B$16/3</f>
        <v>24.573333333333334</v>
      </c>
      <c r="M16" s="66">
        <f>M10*$B$16/3</f>
        <v>73.72</v>
      </c>
    </row>
    <row r="17" spans="1:13" x14ac:dyDescent="0.25">
      <c r="A17" s="125" t="s">
        <v>30</v>
      </c>
      <c r="B17" s="21"/>
      <c r="C17" s="68">
        <f>AVERAGE(C16:C16)</f>
        <v>49.146666666666668</v>
      </c>
      <c r="D17" s="68">
        <f>AVERAGE(D16:D16)</f>
        <v>24.573333333333334</v>
      </c>
      <c r="E17" s="68">
        <f>AVERAGE(E16:E16)</f>
        <v>73.72</v>
      </c>
      <c r="F17" s="68">
        <f>AVERAGE(F16:F16)</f>
        <v>24.573333333333334</v>
      </c>
      <c r="G17" s="68">
        <f>AVERAGE(G16:G16)</f>
        <v>73.72</v>
      </c>
      <c r="H17" s="68">
        <f>AVERAGE(H16:H16)</f>
        <v>24.573333333333334</v>
      </c>
      <c r="I17" s="68">
        <f>AVERAGE(I16:I16)</f>
        <v>0</v>
      </c>
      <c r="J17" s="68">
        <f>AVERAGE(J16:J16)</f>
        <v>24.573333333333334</v>
      </c>
      <c r="K17" s="68">
        <f>AVERAGE(K16:K16)</f>
        <v>24.573333333333334</v>
      </c>
      <c r="L17" s="68">
        <f>AVERAGE(L16:L16)</f>
        <v>24.573333333333334</v>
      </c>
      <c r="M17" s="68">
        <f>AVERAGE(M16:M16)</f>
        <v>73.72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D19" s="35"/>
      <c r="E19" s="6"/>
      <c r="F19" s="6"/>
      <c r="G19" s="6"/>
      <c r="H19" s="6"/>
      <c r="I19" s="6"/>
    </row>
    <row r="20" spans="1:13" x14ac:dyDescent="0.25">
      <c r="D20" s="35"/>
      <c r="E20" s="35"/>
      <c r="F20" s="35"/>
      <c r="G20" s="35"/>
    </row>
  </sheetData>
  <mergeCells count="13">
    <mergeCell ref="H14:H15"/>
    <mergeCell ref="I14:I15"/>
    <mergeCell ref="J14:J15"/>
    <mergeCell ref="K14:K15"/>
    <mergeCell ref="L14:L15"/>
    <mergeCell ref="M14:M15"/>
    <mergeCell ref="A14:B14"/>
    <mergeCell ref="C14:C15"/>
    <mergeCell ref="D14:D15"/>
    <mergeCell ref="E14:E15"/>
    <mergeCell ref="F14:F15"/>
    <mergeCell ref="G14:G15"/>
    <mergeCell ref="A15:B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selection sqref="A1:XFD1048576"/>
    </sheetView>
  </sheetViews>
  <sheetFormatPr defaultRowHeight="15" x14ac:dyDescent="0.25"/>
  <cols>
    <col min="1" max="1" width="25.42578125" style="1" customWidth="1"/>
    <col min="2" max="2" width="31.140625" style="1" customWidth="1"/>
    <col min="3" max="5" width="8.7109375" style="2" customWidth="1"/>
    <col min="6" max="6" width="15.7109375" style="50" bestFit="1" customWidth="1"/>
    <col min="7" max="7" width="26.28515625" style="2" customWidth="1"/>
    <col min="8" max="16384" width="9.140625" style="36"/>
  </cols>
  <sheetData>
    <row r="1" spans="1:7" ht="33" customHeight="1" x14ac:dyDescent="0.35">
      <c r="A1" s="147" t="s">
        <v>422</v>
      </c>
      <c r="B1" s="147"/>
      <c r="C1" s="147"/>
      <c r="D1" s="147"/>
      <c r="E1" s="147"/>
      <c r="F1" s="147"/>
      <c r="G1" s="147"/>
    </row>
    <row r="2" spans="1:7" ht="15" customHeight="1" x14ac:dyDescent="0.3">
      <c r="A2" s="145" t="s">
        <v>423</v>
      </c>
      <c r="B2" s="145"/>
      <c r="C2" s="145"/>
      <c r="D2" s="145"/>
      <c r="E2" s="145"/>
      <c r="F2" s="145"/>
      <c r="G2" s="145"/>
    </row>
    <row r="3" spans="1:7" ht="15" customHeight="1" x14ac:dyDescent="0.3">
      <c r="A3" s="145" t="s">
        <v>424</v>
      </c>
      <c r="B3" s="145"/>
      <c r="C3" s="145"/>
      <c r="D3" s="145"/>
      <c r="E3" s="145"/>
      <c r="F3" s="145"/>
      <c r="G3" s="145"/>
    </row>
    <row r="4" spans="1:7" ht="15" customHeight="1" x14ac:dyDescent="0.3">
      <c r="A4" s="148" t="s">
        <v>52</v>
      </c>
      <c r="B4" s="148"/>
      <c r="C4" s="148"/>
      <c r="D4" s="148"/>
      <c r="E4" s="148"/>
      <c r="F4" s="148"/>
      <c r="G4" s="148"/>
    </row>
    <row r="5" spans="1:7" ht="28.5" customHeight="1" x14ac:dyDescent="0.3">
      <c r="A5" s="149" t="s">
        <v>456</v>
      </c>
      <c r="B5" s="149"/>
      <c r="C5" s="149"/>
      <c r="D5" s="149"/>
      <c r="E5" s="149"/>
      <c r="F5" s="149"/>
      <c r="G5" s="149"/>
    </row>
    <row r="6" spans="1:7" ht="15" customHeight="1" x14ac:dyDescent="0.3">
      <c r="A6" s="145" t="s">
        <v>51</v>
      </c>
      <c r="B6" s="145"/>
      <c r="C6" s="118"/>
      <c r="D6" s="118"/>
      <c r="E6" s="118"/>
      <c r="F6" s="118" t="s">
        <v>458</v>
      </c>
      <c r="G6" s="118"/>
    </row>
    <row r="7" spans="1:7" ht="15" customHeight="1" x14ac:dyDescent="0.3">
      <c r="A7" s="145" t="s">
        <v>457</v>
      </c>
      <c r="B7" s="145"/>
      <c r="C7" s="145"/>
      <c r="D7" s="145"/>
      <c r="E7" s="118"/>
      <c r="F7" s="118" t="s">
        <v>433</v>
      </c>
      <c r="G7" s="118"/>
    </row>
    <row r="8" spans="1:7" ht="15" customHeight="1" x14ac:dyDescent="0.3">
      <c r="A8" s="118"/>
      <c r="B8" s="118"/>
      <c r="C8" s="118"/>
      <c r="D8" s="145" t="s">
        <v>434</v>
      </c>
      <c r="E8" s="145"/>
      <c r="F8" s="118"/>
      <c r="G8" s="118"/>
    </row>
    <row r="9" spans="1:7" ht="15" customHeight="1" x14ac:dyDescent="0.3">
      <c r="A9" s="118"/>
      <c r="B9" s="118"/>
      <c r="C9" s="118"/>
      <c r="D9" s="145" t="s">
        <v>435</v>
      </c>
      <c r="E9" s="145"/>
      <c r="F9" s="118"/>
      <c r="G9" s="118"/>
    </row>
    <row r="10" spans="1:7" ht="18.75" x14ac:dyDescent="0.3">
      <c r="A10" s="53"/>
      <c r="B10" s="53"/>
      <c r="C10" s="146"/>
      <c r="D10" s="146"/>
      <c r="E10" s="146"/>
      <c r="F10" s="51"/>
      <c r="G10" s="70"/>
    </row>
    <row r="11" spans="1:7" ht="18.75" x14ac:dyDescent="0.3">
      <c r="A11" s="133"/>
      <c r="B11" s="134"/>
      <c r="C11" s="143" t="s">
        <v>36</v>
      </c>
      <c r="D11" s="144"/>
      <c r="E11" s="144"/>
      <c r="F11" s="51"/>
      <c r="G11" s="70"/>
    </row>
    <row r="12" spans="1:7" s="13" customFormat="1" ht="15.75" x14ac:dyDescent="0.25">
      <c r="A12" s="135" t="s">
        <v>20</v>
      </c>
      <c r="B12" s="136"/>
      <c r="C12" s="47">
        <v>1</v>
      </c>
      <c r="D12" s="47">
        <v>2</v>
      </c>
      <c r="E12" s="47">
        <v>3</v>
      </c>
      <c r="F12" s="47" t="s">
        <v>39</v>
      </c>
      <c r="G12" s="47" t="s">
        <v>453</v>
      </c>
    </row>
    <row r="13" spans="1:7" s="13" customFormat="1" ht="15.75" x14ac:dyDescent="0.25">
      <c r="A13" s="137" t="s">
        <v>21</v>
      </c>
      <c r="B13" s="138"/>
      <c r="C13" s="18" t="s">
        <v>0</v>
      </c>
      <c r="D13" s="18" t="s">
        <v>1</v>
      </c>
      <c r="E13" s="18" t="s">
        <v>2</v>
      </c>
      <c r="F13" s="47" t="s">
        <v>19</v>
      </c>
      <c r="G13" s="47" t="s">
        <v>19</v>
      </c>
    </row>
    <row r="14" spans="1:7" s="13" customFormat="1" ht="15.75" x14ac:dyDescent="0.25">
      <c r="A14" s="135" t="s">
        <v>22</v>
      </c>
      <c r="B14" s="136"/>
      <c r="C14" s="47">
        <v>20</v>
      </c>
      <c r="D14" s="47">
        <v>10</v>
      </c>
      <c r="E14" s="47">
        <v>20</v>
      </c>
      <c r="F14" s="47">
        <v>50</v>
      </c>
      <c r="G14" s="47">
        <v>50</v>
      </c>
    </row>
    <row r="15" spans="1:7" s="13" customFormat="1" ht="22.5" customHeight="1" x14ac:dyDescent="0.25">
      <c r="A15" s="25" t="s">
        <v>49</v>
      </c>
      <c r="B15" s="25" t="s">
        <v>50</v>
      </c>
      <c r="C15" s="26">
        <f>C14*0.64</f>
        <v>12.8</v>
      </c>
      <c r="D15" s="26">
        <f t="shared" ref="D15:E15" si="0">D14*0.64</f>
        <v>6.4</v>
      </c>
      <c r="E15" s="26">
        <f t="shared" si="0"/>
        <v>12.8</v>
      </c>
      <c r="F15" s="48">
        <f>F14*0.357142</f>
        <v>17.857099999999999</v>
      </c>
      <c r="G15" s="28"/>
    </row>
    <row r="16" spans="1:7" s="13" customFormat="1" x14ac:dyDescent="0.25">
      <c r="A16" s="103" t="s">
        <v>60</v>
      </c>
      <c r="B16" s="104" t="s">
        <v>61</v>
      </c>
      <c r="C16" s="33">
        <v>15</v>
      </c>
      <c r="D16" s="33">
        <v>10</v>
      </c>
      <c r="E16" s="33">
        <v>15</v>
      </c>
      <c r="F16" s="107">
        <v>37</v>
      </c>
      <c r="G16" s="22">
        <f>SUM(C16:E16)</f>
        <v>40</v>
      </c>
    </row>
    <row r="17" spans="1:7" s="13" customFormat="1" x14ac:dyDescent="0.25">
      <c r="A17" s="103" t="s">
        <v>62</v>
      </c>
      <c r="B17" s="104" t="s">
        <v>63</v>
      </c>
      <c r="C17" s="33">
        <v>20</v>
      </c>
      <c r="D17" s="33">
        <v>10</v>
      </c>
      <c r="E17" s="33">
        <v>20</v>
      </c>
      <c r="F17" s="107">
        <v>39</v>
      </c>
      <c r="G17" s="22">
        <f>SUM(C17:E17)</f>
        <v>50</v>
      </c>
    </row>
    <row r="18" spans="1:7" s="13" customFormat="1" x14ac:dyDescent="0.25">
      <c r="A18" s="103" t="s">
        <v>64</v>
      </c>
      <c r="B18" s="104" t="s">
        <v>65</v>
      </c>
      <c r="C18" s="33">
        <v>20</v>
      </c>
      <c r="D18" s="33">
        <v>10</v>
      </c>
      <c r="E18" s="33">
        <v>19</v>
      </c>
      <c r="F18" s="107">
        <v>36</v>
      </c>
      <c r="G18" s="22">
        <f>SUM(C18:E18)</f>
        <v>49</v>
      </c>
    </row>
    <row r="19" spans="1:7" s="13" customFormat="1" x14ac:dyDescent="0.25">
      <c r="A19" s="103" t="s">
        <v>66</v>
      </c>
      <c r="B19" s="104" t="s">
        <v>67</v>
      </c>
      <c r="C19" s="33">
        <v>17</v>
      </c>
      <c r="D19" s="33">
        <v>9</v>
      </c>
      <c r="E19" s="33">
        <v>19</v>
      </c>
      <c r="F19" s="107">
        <v>38</v>
      </c>
      <c r="G19" s="22">
        <f>SUM(C19:E19)</f>
        <v>45</v>
      </c>
    </row>
    <row r="20" spans="1:7" s="13" customFormat="1" x14ac:dyDescent="0.25">
      <c r="A20" s="103" t="s">
        <v>68</v>
      </c>
      <c r="B20" s="104" t="s">
        <v>69</v>
      </c>
      <c r="C20" s="33">
        <v>20</v>
      </c>
      <c r="D20" s="33">
        <v>10</v>
      </c>
      <c r="E20" s="33">
        <v>17</v>
      </c>
      <c r="F20" s="107">
        <v>39</v>
      </c>
      <c r="G20" s="22">
        <f>SUM(C20:E20)</f>
        <v>47</v>
      </c>
    </row>
    <row r="21" spans="1:7" s="13" customFormat="1" x14ac:dyDescent="0.25">
      <c r="A21" s="103" t="s">
        <v>70</v>
      </c>
      <c r="B21" s="104" t="s">
        <v>71</v>
      </c>
      <c r="C21" s="33">
        <v>20</v>
      </c>
      <c r="D21" s="33">
        <v>10</v>
      </c>
      <c r="E21" s="33">
        <v>20</v>
      </c>
      <c r="F21" s="107">
        <v>32</v>
      </c>
      <c r="G21" s="22">
        <f>SUM(C21:E21)</f>
        <v>50</v>
      </c>
    </row>
    <row r="22" spans="1:7" s="13" customFormat="1" x14ac:dyDescent="0.25">
      <c r="A22" s="103" t="s">
        <v>72</v>
      </c>
      <c r="B22" s="104" t="s">
        <v>73</v>
      </c>
      <c r="C22" s="33">
        <v>20</v>
      </c>
      <c r="D22" s="33">
        <v>10</v>
      </c>
      <c r="E22" s="33">
        <v>19</v>
      </c>
      <c r="F22" s="107">
        <v>35</v>
      </c>
      <c r="G22" s="22">
        <f>SUM(C22:E22)</f>
        <v>49</v>
      </c>
    </row>
    <row r="23" spans="1:7" s="13" customFormat="1" x14ac:dyDescent="0.25">
      <c r="A23" s="103" t="s">
        <v>74</v>
      </c>
      <c r="B23" s="104" t="s">
        <v>75</v>
      </c>
      <c r="C23" s="33">
        <v>18</v>
      </c>
      <c r="D23" s="33">
        <v>9</v>
      </c>
      <c r="E23" s="33">
        <v>20</v>
      </c>
      <c r="F23" s="107">
        <v>37</v>
      </c>
      <c r="G23" s="22">
        <f>SUM(C23:E23)</f>
        <v>47</v>
      </c>
    </row>
    <row r="24" spans="1:7" s="13" customFormat="1" x14ac:dyDescent="0.25">
      <c r="A24" s="103" t="s">
        <v>77</v>
      </c>
      <c r="B24" s="104" t="s">
        <v>78</v>
      </c>
      <c r="C24" s="33">
        <v>14</v>
      </c>
      <c r="D24" s="33">
        <v>7</v>
      </c>
      <c r="E24" s="33">
        <v>13</v>
      </c>
      <c r="F24" s="107">
        <v>43</v>
      </c>
      <c r="G24" s="22">
        <f>SUM(C24:E24)</f>
        <v>34</v>
      </c>
    </row>
    <row r="25" spans="1:7" s="13" customFormat="1" x14ac:dyDescent="0.25">
      <c r="A25" s="103" t="s">
        <v>79</v>
      </c>
      <c r="B25" s="104" t="s">
        <v>80</v>
      </c>
      <c r="C25" s="33">
        <v>18</v>
      </c>
      <c r="D25" s="33">
        <v>10</v>
      </c>
      <c r="E25" s="33">
        <v>17</v>
      </c>
      <c r="F25" s="107">
        <v>38</v>
      </c>
      <c r="G25" s="22">
        <f>SUM(C25:E25)</f>
        <v>45</v>
      </c>
    </row>
    <row r="26" spans="1:7" s="13" customFormat="1" x14ac:dyDescent="0.25">
      <c r="A26" s="103" t="s">
        <v>81</v>
      </c>
      <c r="B26" s="104" t="s">
        <v>82</v>
      </c>
      <c r="C26" s="33">
        <v>18</v>
      </c>
      <c r="D26" s="33">
        <v>10</v>
      </c>
      <c r="E26" s="33">
        <v>20</v>
      </c>
      <c r="F26" s="107">
        <v>28</v>
      </c>
      <c r="G26" s="22">
        <f>SUM(C26:E26)</f>
        <v>48</v>
      </c>
    </row>
    <row r="27" spans="1:7" s="13" customFormat="1" x14ac:dyDescent="0.25">
      <c r="A27" s="103" t="s">
        <v>83</v>
      </c>
      <c r="B27" s="104" t="s">
        <v>84</v>
      </c>
      <c r="C27" s="33">
        <v>18</v>
      </c>
      <c r="D27" s="33">
        <v>8</v>
      </c>
      <c r="E27" s="33">
        <v>7</v>
      </c>
      <c r="F27" s="107">
        <v>39</v>
      </c>
      <c r="G27" s="22">
        <f>SUM(C27:E27)</f>
        <v>33</v>
      </c>
    </row>
    <row r="28" spans="1:7" s="13" customFormat="1" x14ac:dyDescent="0.25">
      <c r="A28" s="103" t="s">
        <v>85</v>
      </c>
      <c r="B28" s="104" t="s">
        <v>86</v>
      </c>
      <c r="C28" s="33">
        <v>16</v>
      </c>
      <c r="D28" s="33">
        <v>10</v>
      </c>
      <c r="E28" s="33">
        <v>18</v>
      </c>
      <c r="F28" s="107">
        <v>40</v>
      </c>
      <c r="G28" s="22">
        <f>SUM(C28:E28)</f>
        <v>44</v>
      </c>
    </row>
    <row r="29" spans="1:7" s="13" customFormat="1" x14ac:dyDescent="0.25">
      <c r="A29" s="103" t="s">
        <v>87</v>
      </c>
      <c r="B29" s="104" t="s">
        <v>88</v>
      </c>
      <c r="C29" s="33">
        <v>18</v>
      </c>
      <c r="D29" s="33">
        <v>10</v>
      </c>
      <c r="E29" s="33">
        <v>17</v>
      </c>
      <c r="F29" s="107">
        <v>34</v>
      </c>
      <c r="G29" s="22">
        <f>SUM(C29:E29)</f>
        <v>45</v>
      </c>
    </row>
    <row r="30" spans="1:7" s="13" customFormat="1" x14ac:dyDescent="0.25">
      <c r="A30" s="103" t="s">
        <v>89</v>
      </c>
      <c r="B30" s="104" t="s">
        <v>90</v>
      </c>
      <c r="C30" s="33">
        <v>18</v>
      </c>
      <c r="D30" s="33">
        <v>9</v>
      </c>
      <c r="E30" s="33">
        <v>17</v>
      </c>
      <c r="F30" s="107">
        <v>47</v>
      </c>
      <c r="G30" s="22">
        <f>SUM(C30:E30)</f>
        <v>44</v>
      </c>
    </row>
    <row r="31" spans="1:7" s="13" customFormat="1" x14ac:dyDescent="0.25">
      <c r="A31" s="103" t="s">
        <v>91</v>
      </c>
      <c r="B31" s="104" t="s">
        <v>92</v>
      </c>
      <c r="C31" s="33">
        <v>4</v>
      </c>
      <c r="D31" s="33">
        <v>7</v>
      </c>
      <c r="E31" s="33">
        <v>7</v>
      </c>
      <c r="F31" s="107">
        <v>40</v>
      </c>
      <c r="G31" s="22">
        <f>SUM(C31:E31)</f>
        <v>18</v>
      </c>
    </row>
    <row r="32" spans="1:7" s="13" customFormat="1" x14ac:dyDescent="0.25">
      <c r="A32" s="103" t="s">
        <v>93</v>
      </c>
      <c r="B32" s="104" t="s">
        <v>94</v>
      </c>
      <c r="C32" s="33">
        <v>20</v>
      </c>
      <c r="D32" s="33">
        <v>10</v>
      </c>
      <c r="E32" s="33">
        <v>17</v>
      </c>
      <c r="F32" s="107">
        <v>42</v>
      </c>
      <c r="G32" s="22">
        <f>SUM(C32:E32)</f>
        <v>47</v>
      </c>
    </row>
    <row r="33" spans="1:7" s="13" customFormat="1" x14ac:dyDescent="0.25">
      <c r="A33" s="103" t="s">
        <v>95</v>
      </c>
      <c r="B33" s="104" t="s">
        <v>96</v>
      </c>
      <c r="C33" s="33">
        <v>20</v>
      </c>
      <c r="D33" s="33">
        <v>10</v>
      </c>
      <c r="E33" s="33">
        <v>20</v>
      </c>
      <c r="F33" s="107">
        <v>41</v>
      </c>
      <c r="G33" s="22">
        <f>SUM(C33:E33)</f>
        <v>50</v>
      </c>
    </row>
    <row r="34" spans="1:7" s="13" customFormat="1" x14ac:dyDescent="0.25">
      <c r="A34" s="103" t="s">
        <v>97</v>
      </c>
      <c r="B34" s="104" t="s">
        <v>98</v>
      </c>
      <c r="C34" s="33">
        <v>10</v>
      </c>
      <c r="D34" s="33">
        <v>3</v>
      </c>
      <c r="E34" s="33"/>
      <c r="F34" s="107">
        <v>39</v>
      </c>
      <c r="G34" s="22">
        <f>SUM(C34:E34)</f>
        <v>13</v>
      </c>
    </row>
    <row r="35" spans="1:7" s="13" customFormat="1" x14ac:dyDescent="0.25">
      <c r="A35" s="103" t="s">
        <v>99</v>
      </c>
      <c r="B35" s="104" t="s">
        <v>100</v>
      </c>
      <c r="C35" s="33">
        <v>19</v>
      </c>
      <c r="D35" s="33">
        <v>9</v>
      </c>
      <c r="E35" s="33">
        <v>17</v>
      </c>
      <c r="F35" s="107">
        <v>43</v>
      </c>
      <c r="G35" s="22">
        <f>SUM(C35:E35)</f>
        <v>45</v>
      </c>
    </row>
    <row r="36" spans="1:7" s="13" customFormat="1" x14ac:dyDescent="0.25">
      <c r="A36" s="103" t="s">
        <v>101</v>
      </c>
      <c r="B36" s="104" t="s">
        <v>102</v>
      </c>
      <c r="C36" s="33">
        <v>5</v>
      </c>
      <c r="D36" s="33">
        <v>10</v>
      </c>
      <c r="E36" s="33">
        <v>9</v>
      </c>
      <c r="F36" s="107">
        <v>39</v>
      </c>
      <c r="G36" s="22">
        <f>SUM(C36:E36)</f>
        <v>24</v>
      </c>
    </row>
    <row r="37" spans="1:7" s="13" customFormat="1" x14ac:dyDescent="0.25">
      <c r="A37" s="103" t="s">
        <v>103</v>
      </c>
      <c r="B37" s="104" t="s">
        <v>104</v>
      </c>
      <c r="C37" s="33">
        <v>14</v>
      </c>
      <c r="D37" s="33">
        <v>8</v>
      </c>
      <c r="E37" s="33">
        <v>19</v>
      </c>
      <c r="F37" s="107">
        <v>34</v>
      </c>
      <c r="G37" s="22">
        <f>SUM(C37:E37)</f>
        <v>41</v>
      </c>
    </row>
    <row r="38" spans="1:7" s="13" customFormat="1" x14ac:dyDescent="0.25">
      <c r="A38" s="103" t="s">
        <v>105</v>
      </c>
      <c r="B38" s="104" t="s">
        <v>106</v>
      </c>
      <c r="C38" s="33">
        <v>18</v>
      </c>
      <c r="D38" s="33">
        <v>9</v>
      </c>
      <c r="E38" s="33">
        <v>15</v>
      </c>
      <c r="F38" s="107">
        <v>43</v>
      </c>
      <c r="G38" s="22">
        <f>SUM(C38:E38)</f>
        <v>42</v>
      </c>
    </row>
    <row r="39" spans="1:7" s="13" customFormat="1" x14ac:dyDescent="0.25">
      <c r="A39" s="103" t="s">
        <v>107</v>
      </c>
      <c r="B39" s="104" t="s">
        <v>108</v>
      </c>
      <c r="C39" s="33">
        <v>16</v>
      </c>
      <c r="D39" s="33">
        <v>10</v>
      </c>
      <c r="E39" s="33">
        <v>11</v>
      </c>
      <c r="F39" s="107">
        <v>44</v>
      </c>
      <c r="G39" s="22">
        <f>SUM(C39:E39)</f>
        <v>37</v>
      </c>
    </row>
    <row r="40" spans="1:7" s="13" customFormat="1" x14ac:dyDescent="0.25">
      <c r="A40" s="103" t="s">
        <v>109</v>
      </c>
      <c r="B40" s="104" t="s">
        <v>110</v>
      </c>
      <c r="C40" s="33">
        <v>18</v>
      </c>
      <c r="D40" s="33">
        <v>10</v>
      </c>
      <c r="E40" s="33">
        <v>18</v>
      </c>
      <c r="F40" s="107">
        <v>38</v>
      </c>
      <c r="G40" s="22">
        <f>SUM(C40:E40)</f>
        <v>46</v>
      </c>
    </row>
    <row r="41" spans="1:7" s="13" customFormat="1" x14ac:dyDescent="0.25">
      <c r="A41" s="103" t="s">
        <v>111</v>
      </c>
      <c r="B41" s="104" t="s">
        <v>112</v>
      </c>
      <c r="C41" s="33">
        <v>18</v>
      </c>
      <c r="D41" s="33">
        <v>8</v>
      </c>
      <c r="E41" s="33">
        <v>16</v>
      </c>
      <c r="F41" s="107">
        <v>40</v>
      </c>
      <c r="G41" s="22">
        <f>SUM(C41:E41)</f>
        <v>42</v>
      </c>
    </row>
    <row r="42" spans="1:7" s="13" customFormat="1" x14ac:dyDescent="0.25">
      <c r="A42" s="103" t="s">
        <v>113</v>
      </c>
      <c r="B42" s="104" t="s">
        <v>114</v>
      </c>
      <c r="C42" s="33">
        <v>18</v>
      </c>
      <c r="D42" s="33">
        <v>10</v>
      </c>
      <c r="E42" s="33">
        <v>18</v>
      </c>
      <c r="F42" s="107">
        <v>39</v>
      </c>
      <c r="G42" s="22">
        <f>SUM(C42:E42)</f>
        <v>46</v>
      </c>
    </row>
    <row r="43" spans="1:7" s="13" customFormat="1" x14ac:dyDescent="0.25">
      <c r="A43" s="103" t="s">
        <v>115</v>
      </c>
      <c r="B43" s="104" t="s">
        <v>116</v>
      </c>
      <c r="C43" s="33"/>
      <c r="D43" s="33">
        <v>0.5</v>
      </c>
      <c r="E43" s="33">
        <v>0.5</v>
      </c>
      <c r="F43" s="107">
        <v>35</v>
      </c>
      <c r="G43" s="22">
        <f>SUM(C43:E43)</f>
        <v>1</v>
      </c>
    </row>
    <row r="44" spans="1:7" s="13" customFormat="1" x14ac:dyDescent="0.25">
      <c r="A44" s="103" t="s">
        <v>117</v>
      </c>
      <c r="B44" s="104" t="s">
        <v>118</v>
      </c>
      <c r="C44" s="33">
        <v>20</v>
      </c>
      <c r="D44" s="33">
        <v>10</v>
      </c>
      <c r="E44" s="33">
        <v>14</v>
      </c>
      <c r="F44" s="107">
        <v>39</v>
      </c>
      <c r="G44" s="22">
        <f>SUM(C44:E44)</f>
        <v>44</v>
      </c>
    </row>
    <row r="45" spans="1:7" s="13" customFormat="1" x14ac:dyDescent="0.25">
      <c r="A45" s="103" t="s">
        <v>119</v>
      </c>
      <c r="B45" s="104" t="s">
        <v>120</v>
      </c>
      <c r="C45" s="33">
        <v>19</v>
      </c>
      <c r="D45" s="33">
        <v>10</v>
      </c>
      <c r="E45" s="33">
        <v>13</v>
      </c>
      <c r="F45" s="107">
        <v>50</v>
      </c>
      <c r="G45" s="22">
        <f>SUM(C45:E45)</f>
        <v>42</v>
      </c>
    </row>
    <row r="46" spans="1:7" s="13" customFormat="1" x14ac:dyDescent="0.25">
      <c r="A46" s="103" t="s">
        <v>121</v>
      </c>
      <c r="B46" s="104" t="s">
        <v>122</v>
      </c>
      <c r="C46" s="33">
        <v>20</v>
      </c>
      <c r="D46" s="33">
        <v>10</v>
      </c>
      <c r="E46" s="33">
        <v>16</v>
      </c>
      <c r="F46" s="107">
        <v>40</v>
      </c>
      <c r="G46" s="22">
        <f>SUM(C46:E46)</f>
        <v>46</v>
      </c>
    </row>
    <row r="47" spans="1:7" s="13" customFormat="1" x14ac:dyDescent="0.25">
      <c r="A47" s="103" t="s">
        <v>123</v>
      </c>
      <c r="B47" s="104" t="s">
        <v>124</v>
      </c>
      <c r="C47" s="33">
        <v>11</v>
      </c>
      <c r="D47" s="33">
        <v>9</v>
      </c>
      <c r="E47" s="33">
        <v>13</v>
      </c>
      <c r="F47" s="107">
        <v>31</v>
      </c>
      <c r="G47" s="22">
        <f>SUM(C47:E47)</f>
        <v>33</v>
      </c>
    </row>
    <row r="48" spans="1:7" s="13" customFormat="1" x14ac:dyDescent="0.25">
      <c r="A48" s="103" t="s">
        <v>125</v>
      </c>
      <c r="B48" s="104" t="s">
        <v>126</v>
      </c>
      <c r="C48" s="33">
        <v>20</v>
      </c>
      <c r="D48" s="33">
        <v>10</v>
      </c>
      <c r="E48" s="33">
        <v>20</v>
      </c>
      <c r="F48" s="107">
        <v>43</v>
      </c>
      <c r="G48" s="22">
        <f>SUM(C48:E48)</f>
        <v>50</v>
      </c>
    </row>
    <row r="49" spans="1:7" s="13" customFormat="1" x14ac:dyDescent="0.25">
      <c r="A49" s="103" t="s">
        <v>127</v>
      </c>
      <c r="B49" s="104" t="s">
        <v>128</v>
      </c>
      <c r="C49" s="33">
        <v>20</v>
      </c>
      <c r="D49" s="33">
        <v>10</v>
      </c>
      <c r="E49" s="33">
        <v>20</v>
      </c>
      <c r="F49" s="107">
        <v>32</v>
      </c>
      <c r="G49" s="22">
        <f>SUM(C49:E49)</f>
        <v>50</v>
      </c>
    </row>
    <row r="50" spans="1:7" s="13" customFormat="1" x14ac:dyDescent="0.25">
      <c r="A50" s="103" t="s">
        <v>129</v>
      </c>
      <c r="B50" s="104" t="s">
        <v>130</v>
      </c>
      <c r="C50" s="33">
        <v>10</v>
      </c>
      <c r="D50" s="33">
        <v>9</v>
      </c>
      <c r="E50" s="33">
        <v>14</v>
      </c>
      <c r="F50" s="107">
        <v>37</v>
      </c>
      <c r="G50" s="22">
        <f>SUM(C50:E50)</f>
        <v>33</v>
      </c>
    </row>
    <row r="51" spans="1:7" s="13" customFormat="1" x14ac:dyDescent="0.25">
      <c r="A51" s="103" t="s">
        <v>131</v>
      </c>
      <c r="B51" s="104" t="s">
        <v>132</v>
      </c>
      <c r="C51" s="33">
        <v>15</v>
      </c>
      <c r="D51" s="33">
        <v>10</v>
      </c>
      <c r="E51" s="33">
        <v>14</v>
      </c>
      <c r="F51" s="107">
        <v>37</v>
      </c>
      <c r="G51" s="22">
        <f>SUM(C51:E51)</f>
        <v>39</v>
      </c>
    </row>
    <row r="52" spans="1:7" s="13" customFormat="1" x14ac:dyDescent="0.25">
      <c r="A52" s="103" t="s">
        <v>133</v>
      </c>
      <c r="B52" s="104" t="s">
        <v>134</v>
      </c>
      <c r="C52" s="33">
        <v>18</v>
      </c>
      <c r="D52" s="33">
        <v>10</v>
      </c>
      <c r="E52" s="33">
        <v>14</v>
      </c>
      <c r="F52" s="107">
        <v>40</v>
      </c>
      <c r="G52" s="22">
        <f>SUM(C52:E52)</f>
        <v>42</v>
      </c>
    </row>
    <row r="53" spans="1:7" s="13" customFormat="1" x14ac:dyDescent="0.25">
      <c r="A53" s="103" t="s">
        <v>135</v>
      </c>
      <c r="B53" s="104" t="s">
        <v>136</v>
      </c>
      <c r="C53" s="33">
        <v>16</v>
      </c>
      <c r="D53" s="33">
        <v>10</v>
      </c>
      <c r="E53" s="33">
        <v>15</v>
      </c>
      <c r="F53" s="107">
        <v>39</v>
      </c>
      <c r="G53" s="22">
        <f>SUM(C53:E53)</f>
        <v>41</v>
      </c>
    </row>
    <row r="54" spans="1:7" s="13" customFormat="1" x14ac:dyDescent="0.25">
      <c r="A54" s="103" t="s">
        <v>137</v>
      </c>
      <c r="B54" s="104" t="s">
        <v>138</v>
      </c>
      <c r="C54" s="33">
        <v>20</v>
      </c>
      <c r="D54" s="33">
        <v>10</v>
      </c>
      <c r="E54" s="33">
        <v>20</v>
      </c>
      <c r="F54" s="107">
        <v>39</v>
      </c>
      <c r="G54" s="22">
        <f>SUM(C54:E54)</f>
        <v>50</v>
      </c>
    </row>
    <row r="55" spans="1:7" s="13" customFormat="1" x14ac:dyDescent="0.25">
      <c r="A55" s="103" t="s">
        <v>139</v>
      </c>
      <c r="B55" s="104" t="s">
        <v>140</v>
      </c>
      <c r="C55" s="33">
        <v>18</v>
      </c>
      <c r="D55" s="33">
        <v>10</v>
      </c>
      <c r="E55" s="33">
        <v>13</v>
      </c>
      <c r="F55" s="107">
        <v>43</v>
      </c>
      <c r="G55" s="22">
        <f>SUM(C55:E55)</f>
        <v>41</v>
      </c>
    </row>
    <row r="56" spans="1:7" s="13" customFormat="1" x14ac:dyDescent="0.25">
      <c r="A56" s="103" t="s">
        <v>141</v>
      </c>
      <c r="B56" s="104" t="s">
        <v>142</v>
      </c>
      <c r="C56" s="33">
        <v>20</v>
      </c>
      <c r="D56" s="33">
        <v>9</v>
      </c>
      <c r="E56" s="33">
        <v>16</v>
      </c>
      <c r="F56" s="107" t="s">
        <v>459</v>
      </c>
      <c r="G56" s="22">
        <f>SUM(C56:E56)</f>
        <v>45</v>
      </c>
    </row>
    <row r="57" spans="1:7" s="13" customFormat="1" x14ac:dyDescent="0.25">
      <c r="A57" s="103" t="s">
        <v>143</v>
      </c>
      <c r="B57" s="104" t="s">
        <v>144</v>
      </c>
      <c r="C57" s="33">
        <v>20</v>
      </c>
      <c r="D57" s="33">
        <v>10</v>
      </c>
      <c r="E57" s="33">
        <v>20</v>
      </c>
      <c r="F57" s="107">
        <v>40</v>
      </c>
      <c r="G57" s="22">
        <f>SUM(C57:E57)</f>
        <v>50</v>
      </c>
    </row>
    <row r="58" spans="1:7" s="13" customFormat="1" x14ac:dyDescent="0.25">
      <c r="A58" s="103" t="s">
        <v>145</v>
      </c>
      <c r="B58" s="104" t="s">
        <v>146</v>
      </c>
      <c r="C58" s="33">
        <v>20</v>
      </c>
      <c r="D58" s="33">
        <v>10</v>
      </c>
      <c r="E58" s="33">
        <v>16</v>
      </c>
      <c r="F58" s="107">
        <v>35</v>
      </c>
      <c r="G58" s="22">
        <f>SUM(C58:E58)</f>
        <v>46</v>
      </c>
    </row>
    <row r="59" spans="1:7" s="13" customFormat="1" x14ac:dyDescent="0.25">
      <c r="A59" s="103" t="s">
        <v>147</v>
      </c>
      <c r="B59" s="104" t="s">
        <v>148</v>
      </c>
      <c r="C59" s="33">
        <v>20</v>
      </c>
      <c r="D59" s="33">
        <v>10</v>
      </c>
      <c r="E59" s="33">
        <v>20</v>
      </c>
      <c r="F59" s="107">
        <v>31</v>
      </c>
      <c r="G59" s="22">
        <f>SUM(C59:E59)</f>
        <v>50</v>
      </c>
    </row>
    <row r="60" spans="1:7" s="13" customFormat="1" x14ac:dyDescent="0.25">
      <c r="A60" s="103" t="s">
        <v>149</v>
      </c>
      <c r="B60" s="104" t="s">
        <v>150</v>
      </c>
      <c r="C60" s="33">
        <v>13</v>
      </c>
      <c r="D60" s="33">
        <v>9</v>
      </c>
      <c r="E60" s="33">
        <v>14</v>
      </c>
      <c r="F60" s="107">
        <v>41</v>
      </c>
      <c r="G60" s="22">
        <f>SUM(C60:E60)</f>
        <v>36</v>
      </c>
    </row>
    <row r="61" spans="1:7" s="13" customFormat="1" x14ac:dyDescent="0.25">
      <c r="A61" s="103" t="s">
        <v>151</v>
      </c>
      <c r="B61" s="104" t="s">
        <v>152</v>
      </c>
      <c r="C61" s="33">
        <v>20</v>
      </c>
      <c r="D61" s="33">
        <v>10</v>
      </c>
      <c r="E61" s="33">
        <v>19</v>
      </c>
      <c r="F61" s="107">
        <v>39</v>
      </c>
      <c r="G61" s="22">
        <f>SUM(C61:E61)</f>
        <v>49</v>
      </c>
    </row>
    <row r="62" spans="1:7" s="13" customFormat="1" x14ac:dyDescent="0.25">
      <c r="A62" s="103" t="s">
        <v>153</v>
      </c>
      <c r="B62" s="104" t="s">
        <v>154</v>
      </c>
      <c r="C62" s="33">
        <v>18</v>
      </c>
      <c r="D62" s="33">
        <v>9</v>
      </c>
      <c r="E62" s="33">
        <v>16</v>
      </c>
      <c r="F62" s="107">
        <v>31</v>
      </c>
      <c r="G62" s="22">
        <f>SUM(C62:E62)</f>
        <v>43</v>
      </c>
    </row>
    <row r="63" spans="1:7" s="13" customFormat="1" x14ac:dyDescent="0.25">
      <c r="A63" s="103" t="s">
        <v>155</v>
      </c>
      <c r="B63" s="104" t="s">
        <v>156</v>
      </c>
      <c r="C63" s="33">
        <v>18</v>
      </c>
      <c r="D63" s="33">
        <v>10</v>
      </c>
      <c r="E63" s="33">
        <v>17</v>
      </c>
      <c r="F63" s="107">
        <v>31</v>
      </c>
      <c r="G63" s="22">
        <f>SUM(C63:E63)</f>
        <v>45</v>
      </c>
    </row>
    <row r="64" spans="1:7" s="13" customFormat="1" x14ac:dyDescent="0.25">
      <c r="A64" s="103" t="s">
        <v>157</v>
      </c>
      <c r="B64" s="104" t="s">
        <v>158</v>
      </c>
      <c r="C64" s="33">
        <v>2</v>
      </c>
      <c r="D64" s="33">
        <v>9</v>
      </c>
      <c r="E64" s="33">
        <v>10</v>
      </c>
      <c r="F64" s="107">
        <v>47</v>
      </c>
      <c r="G64" s="22">
        <f>SUM(C64:E64)</f>
        <v>21</v>
      </c>
    </row>
    <row r="65" spans="1:7" s="13" customFormat="1" x14ac:dyDescent="0.25">
      <c r="A65" s="103" t="s">
        <v>159</v>
      </c>
      <c r="B65" s="104" t="s">
        <v>160</v>
      </c>
      <c r="C65" s="33">
        <v>17</v>
      </c>
      <c r="D65" s="33">
        <v>9</v>
      </c>
      <c r="E65" s="33">
        <v>12</v>
      </c>
      <c r="F65" s="107">
        <v>41</v>
      </c>
      <c r="G65" s="22">
        <f>SUM(C65:E65)</f>
        <v>38</v>
      </c>
    </row>
    <row r="66" spans="1:7" s="13" customFormat="1" x14ac:dyDescent="0.25">
      <c r="A66" s="103" t="s">
        <v>161</v>
      </c>
      <c r="B66" s="104" t="s">
        <v>162</v>
      </c>
      <c r="C66" s="33">
        <v>10</v>
      </c>
      <c r="D66" s="33">
        <v>11</v>
      </c>
      <c r="E66" s="33">
        <v>8</v>
      </c>
      <c r="F66" s="107">
        <v>43</v>
      </c>
      <c r="G66" s="22">
        <f>SUM(C66:E66)</f>
        <v>29</v>
      </c>
    </row>
    <row r="67" spans="1:7" s="13" customFormat="1" x14ac:dyDescent="0.25">
      <c r="A67" s="103" t="s">
        <v>163</v>
      </c>
      <c r="B67" s="104" t="s">
        <v>164</v>
      </c>
      <c r="C67" s="33">
        <v>20</v>
      </c>
      <c r="D67" s="33">
        <v>10</v>
      </c>
      <c r="E67" s="33">
        <v>19</v>
      </c>
      <c r="F67" s="107">
        <v>29</v>
      </c>
      <c r="G67" s="22">
        <f>SUM(C67:E67)</f>
        <v>49</v>
      </c>
    </row>
    <row r="68" spans="1:7" s="13" customFormat="1" x14ac:dyDescent="0.25">
      <c r="A68" s="103" t="s">
        <v>165</v>
      </c>
      <c r="B68" s="104" t="s">
        <v>166</v>
      </c>
      <c r="C68" s="33">
        <v>20</v>
      </c>
      <c r="D68" s="33">
        <v>10</v>
      </c>
      <c r="E68" s="33">
        <v>19</v>
      </c>
      <c r="F68" s="107">
        <v>38</v>
      </c>
      <c r="G68" s="22">
        <f>SUM(C68:E68)</f>
        <v>49</v>
      </c>
    </row>
    <row r="69" spans="1:7" s="13" customFormat="1" x14ac:dyDescent="0.25">
      <c r="A69" s="103" t="s">
        <v>167</v>
      </c>
      <c r="B69" s="104" t="s">
        <v>168</v>
      </c>
      <c r="C69" s="33">
        <v>18</v>
      </c>
      <c r="D69" s="33">
        <v>10</v>
      </c>
      <c r="E69" s="33">
        <v>17</v>
      </c>
      <c r="F69" s="107">
        <v>32</v>
      </c>
      <c r="G69" s="22">
        <f>SUM(C69:E69)</f>
        <v>45</v>
      </c>
    </row>
    <row r="70" spans="1:7" s="13" customFormat="1" x14ac:dyDescent="0.25">
      <c r="A70" s="103" t="s">
        <v>169</v>
      </c>
      <c r="B70" s="104" t="s">
        <v>170</v>
      </c>
      <c r="C70" s="33">
        <v>13</v>
      </c>
      <c r="D70" s="33">
        <v>8</v>
      </c>
      <c r="E70" s="33">
        <v>10</v>
      </c>
      <c r="F70" s="107">
        <v>40</v>
      </c>
      <c r="G70" s="22">
        <f>SUM(C70:E70)</f>
        <v>31</v>
      </c>
    </row>
    <row r="71" spans="1:7" s="13" customFormat="1" x14ac:dyDescent="0.25">
      <c r="A71" s="103" t="s">
        <v>171</v>
      </c>
      <c r="B71" s="104" t="s">
        <v>172</v>
      </c>
      <c r="C71" s="33">
        <v>18</v>
      </c>
      <c r="D71" s="33">
        <v>10</v>
      </c>
      <c r="E71" s="33">
        <v>17</v>
      </c>
      <c r="F71" s="107">
        <v>37</v>
      </c>
      <c r="G71" s="22">
        <f>SUM(C71:E71)</f>
        <v>45</v>
      </c>
    </row>
    <row r="72" spans="1:7" s="13" customFormat="1" x14ac:dyDescent="0.25">
      <c r="A72" s="103" t="s">
        <v>173</v>
      </c>
      <c r="B72" s="104" t="s">
        <v>174</v>
      </c>
      <c r="C72" s="33">
        <v>10</v>
      </c>
      <c r="D72" s="33">
        <v>9</v>
      </c>
      <c r="E72" s="33">
        <v>19</v>
      </c>
      <c r="F72" s="107">
        <v>32</v>
      </c>
      <c r="G72" s="22">
        <f>SUM(C72:E72)</f>
        <v>38</v>
      </c>
    </row>
    <row r="73" spans="1:7" s="13" customFormat="1" x14ac:dyDescent="0.25">
      <c r="A73" s="103" t="s">
        <v>175</v>
      </c>
      <c r="B73" s="104" t="s">
        <v>176</v>
      </c>
      <c r="C73" s="33">
        <v>9</v>
      </c>
      <c r="D73" s="33">
        <v>9</v>
      </c>
      <c r="E73" s="33">
        <v>11</v>
      </c>
      <c r="F73" s="107">
        <v>34</v>
      </c>
      <c r="G73" s="22">
        <f>SUM(C73:E73)</f>
        <v>29</v>
      </c>
    </row>
    <row r="74" spans="1:7" s="13" customFormat="1" x14ac:dyDescent="0.25">
      <c r="A74" s="103" t="s">
        <v>177</v>
      </c>
      <c r="B74" s="104" t="s">
        <v>178</v>
      </c>
      <c r="C74" s="33">
        <v>20</v>
      </c>
      <c r="D74" s="33">
        <v>10</v>
      </c>
      <c r="E74" s="33">
        <v>18</v>
      </c>
      <c r="F74" s="107">
        <v>31</v>
      </c>
      <c r="G74" s="22">
        <f>SUM(C74:E74)</f>
        <v>48</v>
      </c>
    </row>
    <row r="75" spans="1:7" s="13" customFormat="1" x14ac:dyDescent="0.25">
      <c r="A75" s="103" t="s">
        <v>179</v>
      </c>
      <c r="B75" s="104" t="s">
        <v>180</v>
      </c>
      <c r="C75" s="33">
        <v>13</v>
      </c>
      <c r="D75" s="33">
        <v>10</v>
      </c>
      <c r="E75" s="33">
        <v>10</v>
      </c>
      <c r="F75" s="107">
        <v>33</v>
      </c>
      <c r="G75" s="22">
        <f>SUM(C75:E75)</f>
        <v>33</v>
      </c>
    </row>
    <row r="76" spans="1:7" s="13" customFormat="1" x14ac:dyDescent="0.25">
      <c r="A76" s="103" t="s">
        <v>181</v>
      </c>
      <c r="B76" s="104" t="s">
        <v>182</v>
      </c>
      <c r="C76" s="33">
        <v>19</v>
      </c>
      <c r="D76" s="33">
        <v>10</v>
      </c>
      <c r="E76" s="33">
        <v>20</v>
      </c>
      <c r="F76" s="107">
        <v>33</v>
      </c>
      <c r="G76" s="22">
        <f>SUM(C76:E76)</f>
        <v>49</v>
      </c>
    </row>
    <row r="77" spans="1:7" s="13" customFormat="1" x14ac:dyDescent="0.25">
      <c r="A77" s="103" t="s">
        <v>183</v>
      </c>
      <c r="B77" s="104" t="s">
        <v>184</v>
      </c>
      <c r="C77" s="33">
        <v>16</v>
      </c>
      <c r="D77" s="33">
        <v>9</v>
      </c>
      <c r="E77" s="33">
        <v>9</v>
      </c>
      <c r="F77" s="107">
        <v>39</v>
      </c>
      <c r="G77" s="22">
        <f>SUM(C77:E77)</f>
        <v>34</v>
      </c>
    </row>
    <row r="78" spans="1:7" s="13" customFormat="1" x14ac:dyDescent="0.25">
      <c r="A78" s="103" t="s">
        <v>185</v>
      </c>
      <c r="B78" s="104" t="s">
        <v>186</v>
      </c>
      <c r="C78" s="33">
        <v>14</v>
      </c>
      <c r="D78" s="33">
        <v>9</v>
      </c>
      <c r="E78" s="33">
        <v>15</v>
      </c>
      <c r="F78" s="107">
        <v>50</v>
      </c>
      <c r="G78" s="22">
        <f>SUM(C78:E78)</f>
        <v>38</v>
      </c>
    </row>
    <row r="79" spans="1:7" s="13" customFormat="1" x14ac:dyDescent="0.25">
      <c r="A79" s="103" t="s">
        <v>187</v>
      </c>
      <c r="B79" s="104" t="s">
        <v>188</v>
      </c>
      <c r="C79" s="33">
        <v>10</v>
      </c>
      <c r="D79" s="33">
        <v>5</v>
      </c>
      <c r="E79" s="33">
        <v>13</v>
      </c>
      <c r="F79" s="107">
        <v>37</v>
      </c>
      <c r="G79" s="22">
        <f>SUM(C79:E79)</f>
        <v>28</v>
      </c>
    </row>
    <row r="80" spans="1:7" s="13" customFormat="1" x14ac:dyDescent="0.25">
      <c r="A80" s="103" t="s">
        <v>189</v>
      </c>
      <c r="B80" s="104" t="s">
        <v>190</v>
      </c>
      <c r="C80" s="33">
        <v>14</v>
      </c>
      <c r="D80" s="33">
        <v>9</v>
      </c>
      <c r="E80" s="33">
        <v>15</v>
      </c>
      <c r="F80" s="107">
        <v>41</v>
      </c>
      <c r="G80" s="22">
        <f>SUM(C80:E80)</f>
        <v>38</v>
      </c>
    </row>
    <row r="81" spans="1:7" s="13" customFormat="1" x14ac:dyDescent="0.25">
      <c r="A81" s="103" t="s">
        <v>191</v>
      </c>
      <c r="B81" s="104" t="s">
        <v>192</v>
      </c>
      <c r="C81" s="33">
        <v>3</v>
      </c>
      <c r="D81" s="33">
        <v>9</v>
      </c>
      <c r="E81" s="33">
        <v>14</v>
      </c>
      <c r="F81" s="107">
        <v>37</v>
      </c>
      <c r="G81" s="22">
        <f>SUM(C81:E81)</f>
        <v>26</v>
      </c>
    </row>
    <row r="82" spans="1:7" s="13" customFormat="1" x14ac:dyDescent="0.25">
      <c r="A82" s="103" t="s">
        <v>193</v>
      </c>
      <c r="B82" s="104" t="s">
        <v>194</v>
      </c>
      <c r="C82" s="33">
        <v>10</v>
      </c>
      <c r="D82" s="33">
        <v>10</v>
      </c>
      <c r="E82" s="33">
        <v>12</v>
      </c>
      <c r="F82" s="107">
        <v>42</v>
      </c>
      <c r="G82" s="22">
        <f>SUM(C82:E82)</f>
        <v>32</v>
      </c>
    </row>
    <row r="83" spans="1:7" s="13" customFormat="1" x14ac:dyDescent="0.25">
      <c r="A83" s="103" t="s">
        <v>195</v>
      </c>
      <c r="B83" s="104" t="s">
        <v>196</v>
      </c>
      <c r="C83" s="33">
        <v>20</v>
      </c>
      <c r="D83" s="33">
        <v>10</v>
      </c>
      <c r="E83" s="33">
        <v>18</v>
      </c>
      <c r="F83" s="107">
        <v>43</v>
      </c>
      <c r="G83" s="22">
        <f>SUM(C83:E83)</f>
        <v>48</v>
      </c>
    </row>
    <row r="84" spans="1:7" s="13" customFormat="1" x14ac:dyDescent="0.25">
      <c r="A84" s="103" t="s">
        <v>197</v>
      </c>
      <c r="B84" s="104" t="s">
        <v>198</v>
      </c>
      <c r="C84" s="33">
        <v>20</v>
      </c>
      <c r="D84" s="33">
        <v>10</v>
      </c>
      <c r="E84" s="33">
        <v>20</v>
      </c>
      <c r="F84" s="107">
        <v>42</v>
      </c>
      <c r="G84" s="22">
        <f>SUM(C84:E84)</f>
        <v>50</v>
      </c>
    </row>
    <row r="85" spans="1:7" s="13" customFormat="1" x14ac:dyDescent="0.25">
      <c r="A85" s="103" t="s">
        <v>199</v>
      </c>
      <c r="B85" s="104" t="s">
        <v>200</v>
      </c>
      <c r="C85" s="33">
        <v>8</v>
      </c>
      <c r="D85" s="33">
        <v>8</v>
      </c>
      <c r="E85" s="33">
        <v>11</v>
      </c>
      <c r="F85" s="107">
        <v>45</v>
      </c>
      <c r="G85" s="22">
        <f>SUM(C85:E85)</f>
        <v>27</v>
      </c>
    </row>
    <row r="86" spans="1:7" s="13" customFormat="1" x14ac:dyDescent="0.25">
      <c r="A86" s="103" t="s">
        <v>201</v>
      </c>
      <c r="B86" s="104" t="s">
        <v>202</v>
      </c>
      <c r="C86" s="33">
        <v>14</v>
      </c>
      <c r="D86" s="33">
        <v>10</v>
      </c>
      <c r="E86" s="33">
        <v>19</v>
      </c>
      <c r="F86" s="107">
        <v>44</v>
      </c>
      <c r="G86" s="22">
        <f>SUM(C86:E86)</f>
        <v>43</v>
      </c>
    </row>
    <row r="87" spans="1:7" s="13" customFormat="1" x14ac:dyDescent="0.25">
      <c r="A87" s="103" t="s">
        <v>203</v>
      </c>
      <c r="B87" s="104" t="s">
        <v>204</v>
      </c>
      <c r="C87" s="33">
        <v>17</v>
      </c>
      <c r="D87" s="33">
        <v>9</v>
      </c>
      <c r="E87" s="33">
        <v>19</v>
      </c>
      <c r="F87" s="107">
        <v>40</v>
      </c>
      <c r="G87" s="22">
        <f>SUM(C87:E87)</f>
        <v>45</v>
      </c>
    </row>
    <row r="88" spans="1:7" s="13" customFormat="1" x14ac:dyDescent="0.25">
      <c r="A88" s="103" t="s">
        <v>205</v>
      </c>
      <c r="B88" s="104" t="s">
        <v>206</v>
      </c>
      <c r="C88" s="33">
        <v>14</v>
      </c>
      <c r="D88" s="33">
        <v>9</v>
      </c>
      <c r="E88" s="33">
        <v>8</v>
      </c>
      <c r="F88" s="107">
        <v>36</v>
      </c>
      <c r="G88" s="22">
        <f>SUM(C88:E88)</f>
        <v>31</v>
      </c>
    </row>
    <row r="89" spans="1:7" s="13" customFormat="1" x14ac:dyDescent="0.25">
      <c r="A89" s="103" t="s">
        <v>207</v>
      </c>
      <c r="B89" s="104" t="s">
        <v>208</v>
      </c>
      <c r="C89" s="33">
        <v>18</v>
      </c>
      <c r="D89" s="33">
        <v>10</v>
      </c>
      <c r="E89" s="33">
        <v>19</v>
      </c>
      <c r="F89" s="107">
        <v>44</v>
      </c>
      <c r="G89" s="22">
        <f>SUM(C89:E89)</f>
        <v>47</v>
      </c>
    </row>
    <row r="90" spans="1:7" s="13" customFormat="1" x14ac:dyDescent="0.25">
      <c r="A90" s="103" t="s">
        <v>209</v>
      </c>
      <c r="B90" s="104" t="s">
        <v>210</v>
      </c>
      <c r="C90" s="33">
        <v>16</v>
      </c>
      <c r="D90" s="33">
        <v>10</v>
      </c>
      <c r="E90" s="33">
        <v>13</v>
      </c>
      <c r="F90" s="107">
        <v>42</v>
      </c>
      <c r="G90" s="22">
        <f>SUM(C90:E90)</f>
        <v>39</v>
      </c>
    </row>
    <row r="91" spans="1:7" s="13" customFormat="1" x14ac:dyDescent="0.25">
      <c r="A91" s="103" t="s">
        <v>211</v>
      </c>
      <c r="B91" s="104" t="s">
        <v>212</v>
      </c>
      <c r="C91" s="33">
        <v>18</v>
      </c>
      <c r="D91" s="33">
        <v>10</v>
      </c>
      <c r="E91" s="33">
        <v>19</v>
      </c>
      <c r="F91" s="107">
        <v>42</v>
      </c>
      <c r="G91" s="22">
        <f>SUM(C91:E91)</f>
        <v>47</v>
      </c>
    </row>
    <row r="92" spans="1:7" s="13" customFormat="1" x14ac:dyDescent="0.25">
      <c r="A92" s="103" t="s">
        <v>213</v>
      </c>
      <c r="B92" s="104" t="s">
        <v>214</v>
      </c>
      <c r="C92" s="33">
        <v>8</v>
      </c>
      <c r="D92" s="33">
        <v>8</v>
      </c>
      <c r="E92" s="33">
        <v>9</v>
      </c>
      <c r="F92" s="107">
        <v>33</v>
      </c>
      <c r="G92" s="22">
        <f>SUM(C92:E92)</f>
        <v>25</v>
      </c>
    </row>
    <row r="93" spans="1:7" s="13" customFormat="1" x14ac:dyDescent="0.25">
      <c r="A93" s="103" t="s">
        <v>215</v>
      </c>
      <c r="B93" s="104" t="s">
        <v>216</v>
      </c>
      <c r="C93" s="33">
        <v>18</v>
      </c>
      <c r="D93" s="33">
        <v>10</v>
      </c>
      <c r="E93" s="33">
        <v>18</v>
      </c>
      <c r="F93" s="107">
        <v>36</v>
      </c>
      <c r="G93" s="22">
        <f>SUM(C93:E93)</f>
        <v>46</v>
      </c>
    </row>
    <row r="94" spans="1:7" s="13" customFormat="1" x14ac:dyDescent="0.25">
      <c r="A94" s="103" t="s">
        <v>217</v>
      </c>
      <c r="B94" s="104" t="s">
        <v>218</v>
      </c>
      <c r="C94" s="33">
        <v>20</v>
      </c>
      <c r="D94" s="33">
        <v>10</v>
      </c>
      <c r="E94" s="33">
        <v>19</v>
      </c>
      <c r="F94" s="107">
        <v>40</v>
      </c>
      <c r="G94" s="22">
        <f>SUM(C94:E94)</f>
        <v>49</v>
      </c>
    </row>
    <row r="95" spans="1:7" s="13" customFormat="1" x14ac:dyDescent="0.25">
      <c r="A95" s="103" t="s">
        <v>219</v>
      </c>
      <c r="B95" s="104" t="s">
        <v>220</v>
      </c>
      <c r="C95" s="33">
        <v>16</v>
      </c>
      <c r="D95" s="33">
        <v>10</v>
      </c>
      <c r="E95" s="33">
        <v>15</v>
      </c>
      <c r="F95" s="107">
        <v>43</v>
      </c>
      <c r="G95" s="22">
        <f>SUM(C95:E95)</f>
        <v>41</v>
      </c>
    </row>
    <row r="96" spans="1:7" s="13" customFormat="1" x14ac:dyDescent="0.25">
      <c r="A96" s="103" t="s">
        <v>221</v>
      </c>
      <c r="B96" s="104" t="s">
        <v>222</v>
      </c>
      <c r="C96" s="33">
        <v>16</v>
      </c>
      <c r="D96" s="33">
        <v>10</v>
      </c>
      <c r="E96" s="33">
        <v>19</v>
      </c>
      <c r="F96" s="107">
        <v>39</v>
      </c>
      <c r="G96" s="22">
        <f>SUM(C96:E96)</f>
        <v>45</v>
      </c>
    </row>
    <row r="97" spans="1:7" s="13" customFormat="1" x14ac:dyDescent="0.25">
      <c r="A97" s="103" t="s">
        <v>223</v>
      </c>
      <c r="B97" s="104" t="s">
        <v>224</v>
      </c>
      <c r="C97" s="33">
        <v>14</v>
      </c>
      <c r="D97" s="33">
        <v>9</v>
      </c>
      <c r="E97" s="33">
        <v>12</v>
      </c>
      <c r="F97" s="107">
        <v>39</v>
      </c>
      <c r="G97" s="22">
        <f>SUM(C97:E97)</f>
        <v>35</v>
      </c>
    </row>
    <row r="98" spans="1:7" s="13" customFormat="1" x14ac:dyDescent="0.25">
      <c r="A98" s="103" t="s">
        <v>225</v>
      </c>
      <c r="B98" s="104" t="s">
        <v>226</v>
      </c>
      <c r="C98" s="33">
        <v>9</v>
      </c>
      <c r="D98" s="33">
        <v>10</v>
      </c>
      <c r="E98" s="33">
        <v>8</v>
      </c>
      <c r="F98" s="107">
        <v>43</v>
      </c>
      <c r="G98" s="22">
        <f>SUM(C98:E98)</f>
        <v>27</v>
      </c>
    </row>
    <row r="99" spans="1:7" s="13" customFormat="1" x14ac:dyDescent="0.25">
      <c r="A99" s="103" t="s">
        <v>227</v>
      </c>
      <c r="B99" s="104" t="s">
        <v>228</v>
      </c>
      <c r="C99" s="33">
        <v>19</v>
      </c>
      <c r="D99" s="33">
        <v>10</v>
      </c>
      <c r="E99" s="33">
        <v>18</v>
      </c>
      <c r="F99" s="107">
        <v>38</v>
      </c>
      <c r="G99" s="22">
        <f>SUM(C99:E99)</f>
        <v>47</v>
      </c>
    </row>
    <row r="100" spans="1:7" s="13" customFormat="1" x14ac:dyDescent="0.25">
      <c r="A100" s="103" t="s">
        <v>229</v>
      </c>
      <c r="B100" s="104" t="s">
        <v>230</v>
      </c>
      <c r="C100" s="33">
        <v>20</v>
      </c>
      <c r="D100" s="33">
        <v>10</v>
      </c>
      <c r="E100" s="33">
        <v>20</v>
      </c>
      <c r="F100" s="107">
        <v>39</v>
      </c>
      <c r="G100" s="22">
        <f>SUM(C100:E100)</f>
        <v>50</v>
      </c>
    </row>
    <row r="101" spans="1:7" s="13" customFormat="1" x14ac:dyDescent="0.25">
      <c r="A101" s="103" t="s">
        <v>231</v>
      </c>
      <c r="B101" s="104" t="s">
        <v>232</v>
      </c>
      <c r="C101" s="33">
        <v>17</v>
      </c>
      <c r="D101" s="33">
        <v>10</v>
      </c>
      <c r="E101" s="33">
        <v>16</v>
      </c>
      <c r="F101" s="107">
        <v>30</v>
      </c>
      <c r="G101" s="22">
        <f>SUM(C101:E101)</f>
        <v>43</v>
      </c>
    </row>
    <row r="102" spans="1:7" s="13" customFormat="1" x14ac:dyDescent="0.25">
      <c r="A102" s="103" t="s">
        <v>233</v>
      </c>
      <c r="B102" s="104" t="s">
        <v>234</v>
      </c>
      <c r="C102" s="33">
        <v>17</v>
      </c>
      <c r="D102" s="33">
        <v>10</v>
      </c>
      <c r="E102" s="33">
        <v>13</v>
      </c>
      <c r="F102" s="107">
        <v>36</v>
      </c>
      <c r="G102" s="22">
        <f>SUM(C102:E102)</f>
        <v>40</v>
      </c>
    </row>
    <row r="103" spans="1:7" s="13" customFormat="1" x14ac:dyDescent="0.25">
      <c r="A103" s="103" t="s">
        <v>235</v>
      </c>
      <c r="B103" s="104" t="s">
        <v>236</v>
      </c>
      <c r="C103" s="33">
        <v>20</v>
      </c>
      <c r="D103" s="33">
        <v>9</v>
      </c>
      <c r="E103" s="33">
        <v>20</v>
      </c>
      <c r="F103" s="107">
        <v>42</v>
      </c>
      <c r="G103" s="22">
        <f>SUM(C103:E103)</f>
        <v>49</v>
      </c>
    </row>
    <row r="104" spans="1:7" s="13" customFormat="1" x14ac:dyDescent="0.25">
      <c r="A104" s="103" t="s">
        <v>237</v>
      </c>
      <c r="B104" s="104" t="s">
        <v>238</v>
      </c>
      <c r="C104" s="33">
        <v>16</v>
      </c>
      <c r="D104" s="33">
        <v>10</v>
      </c>
      <c r="E104" s="33">
        <v>20</v>
      </c>
      <c r="F104" s="107">
        <v>41</v>
      </c>
      <c r="G104" s="22">
        <f>SUM(C104:E104)</f>
        <v>46</v>
      </c>
    </row>
    <row r="105" spans="1:7" s="13" customFormat="1" x14ac:dyDescent="0.25">
      <c r="A105" s="103" t="s">
        <v>239</v>
      </c>
      <c r="B105" s="104" t="s">
        <v>240</v>
      </c>
      <c r="C105" s="33">
        <v>16</v>
      </c>
      <c r="D105" s="33">
        <v>10</v>
      </c>
      <c r="E105" s="33">
        <v>11</v>
      </c>
      <c r="F105" s="107">
        <v>39</v>
      </c>
      <c r="G105" s="22">
        <f>SUM(C105:E105)</f>
        <v>37</v>
      </c>
    </row>
    <row r="106" spans="1:7" s="13" customFormat="1" x14ac:dyDescent="0.25">
      <c r="A106" s="103" t="s">
        <v>241</v>
      </c>
      <c r="B106" s="104" t="s">
        <v>242</v>
      </c>
      <c r="C106" s="33">
        <v>18</v>
      </c>
      <c r="D106" s="33">
        <v>10</v>
      </c>
      <c r="E106" s="33">
        <v>19</v>
      </c>
      <c r="F106" s="107">
        <v>30</v>
      </c>
      <c r="G106" s="22">
        <f>SUM(C106:E106)</f>
        <v>47</v>
      </c>
    </row>
    <row r="107" spans="1:7" s="13" customFormat="1" x14ac:dyDescent="0.25">
      <c r="A107" s="103" t="s">
        <v>243</v>
      </c>
      <c r="B107" s="104" t="s">
        <v>244</v>
      </c>
      <c r="C107" s="33">
        <v>20</v>
      </c>
      <c r="D107" s="33">
        <v>10</v>
      </c>
      <c r="E107" s="33">
        <v>19</v>
      </c>
      <c r="F107" s="107">
        <v>33</v>
      </c>
      <c r="G107" s="22">
        <f>SUM(C107:E107)</f>
        <v>49</v>
      </c>
    </row>
    <row r="108" spans="1:7" s="13" customFormat="1" x14ac:dyDescent="0.25">
      <c r="A108" s="103" t="s">
        <v>245</v>
      </c>
      <c r="B108" s="104" t="s">
        <v>246</v>
      </c>
      <c r="C108" s="33">
        <v>15</v>
      </c>
      <c r="D108" s="33">
        <v>10</v>
      </c>
      <c r="E108" s="33">
        <v>13</v>
      </c>
      <c r="F108" s="107">
        <v>35</v>
      </c>
      <c r="G108" s="22">
        <f>SUM(C108:E108)</f>
        <v>38</v>
      </c>
    </row>
    <row r="109" spans="1:7" s="13" customFormat="1" x14ac:dyDescent="0.25">
      <c r="A109" s="103" t="s">
        <v>247</v>
      </c>
      <c r="B109" s="104" t="s">
        <v>248</v>
      </c>
      <c r="C109" s="33">
        <v>20</v>
      </c>
      <c r="D109" s="33">
        <v>10</v>
      </c>
      <c r="E109" s="33">
        <v>20</v>
      </c>
      <c r="F109" s="107">
        <v>30</v>
      </c>
      <c r="G109" s="22">
        <f>SUM(C109:E109)</f>
        <v>50</v>
      </c>
    </row>
    <row r="110" spans="1:7" s="13" customFormat="1" x14ac:dyDescent="0.25">
      <c r="A110" s="103" t="s">
        <v>249</v>
      </c>
      <c r="B110" s="104" t="s">
        <v>250</v>
      </c>
      <c r="C110" s="33">
        <v>18</v>
      </c>
      <c r="D110" s="33">
        <v>10</v>
      </c>
      <c r="E110" s="33">
        <v>15</v>
      </c>
      <c r="F110" s="107">
        <v>41</v>
      </c>
      <c r="G110" s="22">
        <f>SUM(C110:E110)</f>
        <v>43</v>
      </c>
    </row>
    <row r="111" spans="1:7" s="13" customFormat="1" x14ac:dyDescent="0.25">
      <c r="A111" s="103" t="s">
        <v>251</v>
      </c>
      <c r="B111" s="104" t="s">
        <v>252</v>
      </c>
      <c r="C111" s="33">
        <v>18</v>
      </c>
      <c r="D111" s="33">
        <v>10</v>
      </c>
      <c r="E111" s="33">
        <v>10</v>
      </c>
      <c r="F111" s="107">
        <v>42</v>
      </c>
      <c r="G111" s="22">
        <f>SUM(C111:E111)</f>
        <v>38</v>
      </c>
    </row>
    <row r="112" spans="1:7" s="13" customFormat="1" x14ac:dyDescent="0.25">
      <c r="A112" s="103" t="s">
        <v>253</v>
      </c>
      <c r="B112" s="104" t="s">
        <v>254</v>
      </c>
      <c r="C112" s="33">
        <v>18</v>
      </c>
      <c r="D112" s="33">
        <v>9</v>
      </c>
      <c r="E112" s="33">
        <v>14</v>
      </c>
      <c r="F112" s="107">
        <v>38</v>
      </c>
      <c r="G112" s="22">
        <f>SUM(C112:E112)</f>
        <v>41</v>
      </c>
    </row>
    <row r="113" spans="1:7" s="13" customFormat="1" x14ac:dyDescent="0.25">
      <c r="A113" s="103" t="s">
        <v>255</v>
      </c>
      <c r="B113" s="104" t="s">
        <v>256</v>
      </c>
      <c r="C113" s="33">
        <v>18</v>
      </c>
      <c r="D113" s="33">
        <v>10</v>
      </c>
      <c r="E113" s="33">
        <v>13</v>
      </c>
      <c r="F113" s="107">
        <v>23</v>
      </c>
      <c r="G113" s="22">
        <f>SUM(C113:E113)</f>
        <v>41</v>
      </c>
    </row>
    <row r="114" spans="1:7" s="13" customFormat="1" x14ac:dyDescent="0.25">
      <c r="A114" s="103" t="s">
        <v>257</v>
      </c>
      <c r="B114" s="104" t="s">
        <v>258</v>
      </c>
      <c r="C114" s="33">
        <v>20</v>
      </c>
      <c r="D114" s="33">
        <v>10</v>
      </c>
      <c r="E114" s="33">
        <v>20</v>
      </c>
      <c r="F114" s="107">
        <v>41</v>
      </c>
      <c r="G114" s="22">
        <f>SUM(C114:E114)</f>
        <v>50</v>
      </c>
    </row>
    <row r="115" spans="1:7" s="13" customFormat="1" x14ac:dyDescent="0.25">
      <c r="A115" s="103" t="s">
        <v>259</v>
      </c>
      <c r="B115" s="104" t="s">
        <v>260</v>
      </c>
      <c r="C115" s="33">
        <v>20</v>
      </c>
      <c r="D115" s="33">
        <v>10</v>
      </c>
      <c r="E115" s="33">
        <v>19</v>
      </c>
      <c r="F115" s="107">
        <v>37</v>
      </c>
      <c r="G115" s="22">
        <f>SUM(C115:E115)</f>
        <v>49</v>
      </c>
    </row>
    <row r="116" spans="1:7" s="13" customFormat="1" x14ac:dyDescent="0.25">
      <c r="A116" s="103" t="s">
        <v>261</v>
      </c>
      <c r="B116" s="104" t="s">
        <v>262</v>
      </c>
      <c r="C116" s="33">
        <v>18</v>
      </c>
      <c r="D116" s="33">
        <v>10</v>
      </c>
      <c r="E116" s="33">
        <v>18</v>
      </c>
      <c r="F116" s="107">
        <v>37</v>
      </c>
      <c r="G116" s="22">
        <f>SUM(C116:E116)</f>
        <v>46</v>
      </c>
    </row>
    <row r="117" spans="1:7" s="13" customFormat="1" x14ac:dyDescent="0.25">
      <c r="A117" s="103" t="s">
        <v>263</v>
      </c>
      <c r="B117" s="104" t="s">
        <v>264</v>
      </c>
      <c r="C117" s="33">
        <v>18</v>
      </c>
      <c r="D117" s="33">
        <v>10</v>
      </c>
      <c r="E117" s="33">
        <v>19</v>
      </c>
      <c r="F117" s="107">
        <v>42</v>
      </c>
      <c r="G117" s="22">
        <f>SUM(C117:E117)</f>
        <v>47</v>
      </c>
    </row>
    <row r="118" spans="1:7" s="13" customFormat="1" x14ac:dyDescent="0.25">
      <c r="A118" s="103" t="s">
        <v>265</v>
      </c>
      <c r="B118" s="104" t="s">
        <v>266</v>
      </c>
      <c r="C118" s="33">
        <v>17</v>
      </c>
      <c r="D118" s="33">
        <v>10</v>
      </c>
      <c r="E118" s="33">
        <v>20</v>
      </c>
      <c r="F118" s="107">
        <v>32</v>
      </c>
      <c r="G118" s="22">
        <f>SUM(C118:E118)</f>
        <v>47</v>
      </c>
    </row>
    <row r="119" spans="1:7" s="13" customFormat="1" x14ac:dyDescent="0.25">
      <c r="A119" s="103" t="s">
        <v>267</v>
      </c>
      <c r="B119" s="104" t="s">
        <v>268</v>
      </c>
      <c r="C119" s="33">
        <v>20</v>
      </c>
      <c r="D119" s="33">
        <v>10</v>
      </c>
      <c r="E119" s="33">
        <v>19</v>
      </c>
      <c r="F119" s="107">
        <v>37</v>
      </c>
      <c r="G119" s="22">
        <f>SUM(C119:E119)</f>
        <v>49</v>
      </c>
    </row>
    <row r="120" spans="1:7" s="13" customFormat="1" x14ac:dyDescent="0.25">
      <c r="A120" s="103" t="s">
        <v>269</v>
      </c>
      <c r="B120" s="104" t="s">
        <v>270</v>
      </c>
      <c r="C120" s="33">
        <v>19</v>
      </c>
      <c r="D120" s="33">
        <v>9</v>
      </c>
      <c r="E120" s="33">
        <v>12</v>
      </c>
      <c r="F120" s="107">
        <v>37</v>
      </c>
      <c r="G120" s="22">
        <f>SUM(C120:E120)</f>
        <v>40</v>
      </c>
    </row>
    <row r="121" spans="1:7" s="13" customFormat="1" x14ac:dyDescent="0.25">
      <c r="A121" s="103" t="s">
        <v>271</v>
      </c>
      <c r="B121" s="104" t="s">
        <v>272</v>
      </c>
      <c r="C121" s="33">
        <v>15</v>
      </c>
      <c r="D121" s="33">
        <v>10</v>
      </c>
      <c r="E121" s="33">
        <v>18</v>
      </c>
      <c r="F121" s="107">
        <v>32</v>
      </c>
      <c r="G121" s="22">
        <f>SUM(C121:E121)</f>
        <v>43</v>
      </c>
    </row>
    <row r="122" spans="1:7" s="13" customFormat="1" x14ac:dyDescent="0.25">
      <c r="A122" s="103" t="s">
        <v>273</v>
      </c>
      <c r="B122" s="104" t="s">
        <v>274</v>
      </c>
      <c r="C122" s="33">
        <v>18</v>
      </c>
      <c r="D122" s="33">
        <v>10</v>
      </c>
      <c r="E122" s="33">
        <v>15</v>
      </c>
      <c r="F122" s="107">
        <v>43</v>
      </c>
      <c r="G122" s="22">
        <f>SUM(C122:E122)</f>
        <v>43</v>
      </c>
    </row>
    <row r="123" spans="1:7" s="13" customFormat="1" x14ac:dyDescent="0.25">
      <c r="A123" s="103" t="s">
        <v>275</v>
      </c>
      <c r="B123" s="104" t="s">
        <v>276</v>
      </c>
      <c r="C123" s="33">
        <v>12</v>
      </c>
      <c r="D123" s="33">
        <v>10</v>
      </c>
      <c r="E123" s="33">
        <v>16</v>
      </c>
      <c r="F123" s="107">
        <v>43</v>
      </c>
      <c r="G123" s="22">
        <f>SUM(C123:E123)</f>
        <v>38</v>
      </c>
    </row>
    <row r="124" spans="1:7" s="13" customFormat="1" x14ac:dyDescent="0.25">
      <c r="A124" s="103" t="s">
        <v>277</v>
      </c>
      <c r="B124" s="104" t="s">
        <v>278</v>
      </c>
      <c r="C124" s="33">
        <v>16</v>
      </c>
      <c r="D124" s="33">
        <v>10</v>
      </c>
      <c r="E124" s="33">
        <v>18</v>
      </c>
      <c r="F124" s="107">
        <v>35</v>
      </c>
      <c r="G124" s="22">
        <f>SUM(C124:E124)</f>
        <v>44</v>
      </c>
    </row>
    <row r="125" spans="1:7" s="13" customFormat="1" x14ac:dyDescent="0.25">
      <c r="A125" s="103" t="s">
        <v>279</v>
      </c>
      <c r="B125" s="104" t="s">
        <v>280</v>
      </c>
      <c r="C125" s="33">
        <v>17</v>
      </c>
      <c r="D125" s="33">
        <v>10</v>
      </c>
      <c r="E125" s="33">
        <v>16</v>
      </c>
      <c r="F125" s="107">
        <v>41</v>
      </c>
      <c r="G125" s="22">
        <f>SUM(C125:E125)</f>
        <v>43</v>
      </c>
    </row>
    <row r="126" spans="1:7" s="13" customFormat="1" x14ac:dyDescent="0.25">
      <c r="A126" s="103" t="s">
        <v>281</v>
      </c>
      <c r="B126" s="104" t="s">
        <v>282</v>
      </c>
      <c r="C126" s="33">
        <v>14</v>
      </c>
      <c r="D126" s="33">
        <v>9</v>
      </c>
      <c r="E126" s="33">
        <v>6</v>
      </c>
      <c r="F126" s="107">
        <v>38</v>
      </c>
      <c r="G126" s="22">
        <f>SUM(C126:E126)</f>
        <v>29</v>
      </c>
    </row>
    <row r="127" spans="1:7" s="13" customFormat="1" x14ac:dyDescent="0.25">
      <c r="A127" s="103" t="s">
        <v>283</v>
      </c>
      <c r="B127" s="104" t="s">
        <v>284</v>
      </c>
      <c r="C127" s="33">
        <v>20</v>
      </c>
      <c r="D127" s="33">
        <v>10</v>
      </c>
      <c r="E127" s="33">
        <v>19</v>
      </c>
      <c r="F127" s="107">
        <v>41</v>
      </c>
      <c r="G127" s="22">
        <f>SUM(C127:E127)</f>
        <v>49</v>
      </c>
    </row>
    <row r="128" spans="1:7" s="13" customFormat="1" x14ac:dyDescent="0.25">
      <c r="A128" s="103" t="s">
        <v>285</v>
      </c>
      <c r="B128" s="104" t="s">
        <v>286</v>
      </c>
      <c r="C128" s="33">
        <v>20</v>
      </c>
      <c r="D128" s="33">
        <v>10</v>
      </c>
      <c r="E128" s="33">
        <v>20</v>
      </c>
      <c r="F128" s="107">
        <v>44</v>
      </c>
      <c r="G128" s="22">
        <f>SUM(C128:E128)</f>
        <v>50</v>
      </c>
    </row>
    <row r="129" spans="1:7" s="13" customFormat="1" x14ac:dyDescent="0.25">
      <c r="A129" s="103" t="s">
        <v>287</v>
      </c>
      <c r="B129" s="104" t="s">
        <v>288</v>
      </c>
      <c r="C129" s="33">
        <v>20</v>
      </c>
      <c r="D129" s="33">
        <v>10</v>
      </c>
      <c r="E129" s="33">
        <v>20</v>
      </c>
      <c r="F129" s="107">
        <v>39</v>
      </c>
      <c r="G129" s="22">
        <f>SUM(C129:E129)</f>
        <v>50</v>
      </c>
    </row>
    <row r="130" spans="1:7" s="13" customFormat="1" x14ac:dyDescent="0.25">
      <c r="A130" s="103" t="s">
        <v>289</v>
      </c>
      <c r="B130" s="104" t="s">
        <v>290</v>
      </c>
      <c r="C130" s="33">
        <v>15</v>
      </c>
      <c r="D130" s="33">
        <v>9</v>
      </c>
      <c r="E130" s="33">
        <v>15</v>
      </c>
      <c r="F130" s="107">
        <v>39</v>
      </c>
      <c r="G130" s="22">
        <f>SUM(C130:E130)</f>
        <v>39</v>
      </c>
    </row>
    <row r="131" spans="1:7" s="13" customFormat="1" x14ac:dyDescent="0.25">
      <c r="A131" s="103" t="s">
        <v>291</v>
      </c>
      <c r="B131" s="104" t="s">
        <v>292</v>
      </c>
      <c r="C131" s="33">
        <v>13</v>
      </c>
      <c r="D131" s="33">
        <v>9</v>
      </c>
      <c r="E131" s="33">
        <v>6</v>
      </c>
      <c r="F131" s="107">
        <v>40</v>
      </c>
      <c r="G131" s="22">
        <f>SUM(C131:E131)</f>
        <v>28</v>
      </c>
    </row>
    <row r="132" spans="1:7" s="13" customFormat="1" x14ac:dyDescent="0.25">
      <c r="A132" s="103" t="s">
        <v>293</v>
      </c>
      <c r="B132" s="104" t="s">
        <v>294</v>
      </c>
      <c r="C132" s="33">
        <v>18</v>
      </c>
      <c r="D132" s="33">
        <v>10</v>
      </c>
      <c r="E132" s="33">
        <v>12</v>
      </c>
      <c r="F132" s="107">
        <v>38</v>
      </c>
      <c r="G132" s="22">
        <f>SUM(C132:E132)</f>
        <v>40</v>
      </c>
    </row>
    <row r="133" spans="1:7" s="13" customFormat="1" x14ac:dyDescent="0.25">
      <c r="A133" s="103" t="s">
        <v>295</v>
      </c>
      <c r="B133" s="104" t="s">
        <v>296</v>
      </c>
      <c r="C133" s="33">
        <v>19</v>
      </c>
      <c r="D133" s="33">
        <v>8</v>
      </c>
      <c r="E133" s="33">
        <v>18</v>
      </c>
      <c r="F133" s="107">
        <v>39</v>
      </c>
      <c r="G133" s="22">
        <f>SUM(C133:E133)</f>
        <v>45</v>
      </c>
    </row>
    <row r="134" spans="1:7" s="13" customFormat="1" x14ac:dyDescent="0.25">
      <c r="A134" s="103" t="s">
        <v>297</v>
      </c>
      <c r="B134" s="104" t="s">
        <v>298</v>
      </c>
      <c r="C134" s="33">
        <v>18</v>
      </c>
      <c r="D134" s="33">
        <v>10</v>
      </c>
      <c r="E134" s="33">
        <v>11</v>
      </c>
      <c r="F134" s="107">
        <v>38</v>
      </c>
      <c r="G134" s="22">
        <f>SUM(C134:E134)</f>
        <v>39</v>
      </c>
    </row>
    <row r="135" spans="1:7" s="13" customFormat="1" x14ac:dyDescent="0.25">
      <c r="A135" s="103" t="s">
        <v>299</v>
      </c>
      <c r="B135" s="104" t="s">
        <v>300</v>
      </c>
      <c r="C135" s="33">
        <v>20</v>
      </c>
      <c r="D135" s="33">
        <v>10</v>
      </c>
      <c r="E135" s="33">
        <v>20</v>
      </c>
      <c r="F135" s="107">
        <v>31</v>
      </c>
      <c r="G135" s="22">
        <f>SUM(C135:E135)</f>
        <v>50</v>
      </c>
    </row>
    <row r="136" spans="1:7" s="13" customFormat="1" x14ac:dyDescent="0.25">
      <c r="A136" s="103" t="s">
        <v>301</v>
      </c>
      <c r="B136" s="104" t="s">
        <v>302</v>
      </c>
      <c r="C136" s="33">
        <v>20</v>
      </c>
      <c r="D136" s="33">
        <v>10</v>
      </c>
      <c r="E136" s="33">
        <v>20</v>
      </c>
      <c r="F136" s="107">
        <v>33</v>
      </c>
      <c r="G136" s="22">
        <f>SUM(C136:E136)</f>
        <v>50</v>
      </c>
    </row>
    <row r="137" spans="1:7" s="13" customFormat="1" x14ac:dyDescent="0.25">
      <c r="A137" s="103" t="s">
        <v>303</v>
      </c>
      <c r="B137" s="104" t="s">
        <v>304</v>
      </c>
      <c r="C137" s="33">
        <v>20</v>
      </c>
      <c r="D137" s="33">
        <v>10</v>
      </c>
      <c r="E137" s="33">
        <v>20</v>
      </c>
      <c r="F137" s="107">
        <v>38</v>
      </c>
      <c r="G137" s="22">
        <f>SUM(C137:E137)</f>
        <v>50</v>
      </c>
    </row>
    <row r="138" spans="1:7" s="13" customFormat="1" x14ac:dyDescent="0.25">
      <c r="A138" s="103" t="s">
        <v>305</v>
      </c>
      <c r="B138" s="104" t="s">
        <v>306</v>
      </c>
      <c r="C138" s="33">
        <v>15</v>
      </c>
      <c r="D138" s="33">
        <v>9</v>
      </c>
      <c r="E138" s="33">
        <v>17</v>
      </c>
      <c r="F138" s="107">
        <v>40</v>
      </c>
      <c r="G138" s="22">
        <f>SUM(C138:E138)</f>
        <v>41</v>
      </c>
    </row>
    <row r="139" spans="1:7" s="13" customFormat="1" x14ac:dyDescent="0.25">
      <c r="A139" s="103" t="s">
        <v>307</v>
      </c>
      <c r="B139" s="104" t="s">
        <v>308</v>
      </c>
      <c r="C139" s="33">
        <v>12</v>
      </c>
      <c r="D139" s="33">
        <v>10</v>
      </c>
      <c r="E139" s="33">
        <v>18</v>
      </c>
      <c r="F139" s="107">
        <v>32</v>
      </c>
      <c r="G139" s="22">
        <f>SUM(C139:E139)</f>
        <v>40</v>
      </c>
    </row>
    <row r="140" spans="1:7" s="13" customFormat="1" x14ac:dyDescent="0.25">
      <c r="A140" s="103" t="s">
        <v>309</v>
      </c>
      <c r="B140" s="104" t="s">
        <v>310</v>
      </c>
      <c r="C140" s="33">
        <v>18</v>
      </c>
      <c r="D140" s="33">
        <v>9</v>
      </c>
      <c r="E140" s="33">
        <v>17</v>
      </c>
      <c r="F140" s="107">
        <v>30</v>
      </c>
      <c r="G140" s="22">
        <f>SUM(C140:E140)</f>
        <v>44</v>
      </c>
    </row>
    <row r="141" spans="1:7" s="13" customFormat="1" x14ac:dyDescent="0.25">
      <c r="A141" s="103" t="s">
        <v>311</v>
      </c>
      <c r="B141" s="104" t="s">
        <v>312</v>
      </c>
      <c r="C141" s="33">
        <v>18</v>
      </c>
      <c r="D141" s="33">
        <v>10</v>
      </c>
      <c r="E141" s="33">
        <v>18</v>
      </c>
      <c r="F141" s="107">
        <v>35</v>
      </c>
      <c r="G141" s="22">
        <f>SUM(C141:E141)</f>
        <v>46</v>
      </c>
    </row>
    <row r="142" spans="1:7" s="13" customFormat="1" x14ac:dyDescent="0.25">
      <c r="A142" s="103" t="s">
        <v>313</v>
      </c>
      <c r="B142" s="104" t="s">
        <v>314</v>
      </c>
      <c r="C142" s="33">
        <v>18</v>
      </c>
      <c r="D142" s="33">
        <v>10</v>
      </c>
      <c r="E142" s="33">
        <v>19</v>
      </c>
      <c r="F142" s="107">
        <v>42</v>
      </c>
      <c r="G142" s="22">
        <f>SUM(C142:E142)</f>
        <v>47</v>
      </c>
    </row>
    <row r="143" spans="1:7" s="13" customFormat="1" x14ac:dyDescent="0.25">
      <c r="A143" s="103" t="s">
        <v>315</v>
      </c>
      <c r="B143" s="104" t="s">
        <v>316</v>
      </c>
      <c r="C143" s="33">
        <v>11</v>
      </c>
      <c r="D143" s="33">
        <v>10</v>
      </c>
      <c r="E143" s="33">
        <v>9</v>
      </c>
      <c r="F143" s="107">
        <v>44</v>
      </c>
      <c r="G143" s="22">
        <f>SUM(C143:E143)</f>
        <v>30</v>
      </c>
    </row>
    <row r="144" spans="1:7" s="13" customFormat="1" x14ac:dyDescent="0.25">
      <c r="A144" s="103" t="s">
        <v>317</v>
      </c>
      <c r="B144" s="104" t="s">
        <v>318</v>
      </c>
      <c r="C144" s="33">
        <v>19</v>
      </c>
      <c r="D144" s="33">
        <v>10</v>
      </c>
      <c r="E144" s="33">
        <v>19</v>
      </c>
      <c r="F144" s="107">
        <v>43</v>
      </c>
      <c r="G144" s="22">
        <f>SUM(C144:E144)</f>
        <v>48</v>
      </c>
    </row>
    <row r="145" spans="1:7" s="13" customFormat="1" x14ac:dyDescent="0.25">
      <c r="A145" s="103" t="s">
        <v>319</v>
      </c>
      <c r="B145" s="104" t="s">
        <v>320</v>
      </c>
      <c r="C145" s="33">
        <v>17</v>
      </c>
      <c r="D145" s="33">
        <v>10</v>
      </c>
      <c r="E145" s="33">
        <v>15</v>
      </c>
      <c r="F145" s="107">
        <v>38</v>
      </c>
      <c r="G145" s="22">
        <f>SUM(C145:E145)</f>
        <v>42</v>
      </c>
    </row>
    <row r="146" spans="1:7" s="13" customFormat="1" x14ac:dyDescent="0.25">
      <c r="A146" s="103" t="s">
        <v>321</v>
      </c>
      <c r="B146" s="104" t="s">
        <v>322</v>
      </c>
      <c r="C146" s="33">
        <v>18</v>
      </c>
      <c r="D146" s="33">
        <v>10</v>
      </c>
      <c r="E146" s="33">
        <v>18</v>
      </c>
      <c r="F146" s="107">
        <v>43</v>
      </c>
      <c r="G146" s="22">
        <f>SUM(C146:E146)</f>
        <v>46</v>
      </c>
    </row>
    <row r="147" spans="1:7" s="13" customFormat="1" x14ac:dyDescent="0.25">
      <c r="A147" s="103" t="s">
        <v>323</v>
      </c>
      <c r="B147" s="104" t="s">
        <v>324</v>
      </c>
      <c r="C147" s="33">
        <v>20</v>
      </c>
      <c r="D147" s="33">
        <v>10</v>
      </c>
      <c r="E147" s="33">
        <v>20</v>
      </c>
      <c r="F147" s="107">
        <v>36</v>
      </c>
      <c r="G147" s="22">
        <f>SUM(C147:E147)</f>
        <v>50</v>
      </c>
    </row>
    <row r="148" spans="1:7" s="13" customFormat="1" x14ac:dyDescent="0.25">
      <c r="A148" s="103" t="s">
        <v>325</v>
      </c>
      <c r="B148" s="104" t="s">
        <v>326</v>
      </c>
      <c r="C148" s="33">
        <v>11</v>
      </c>
      <c r="D148" s="33">
        <v>10</v>
      </c>
      <c r="E148" s="33">
        <v>16</v>
      </c>
      <c r="F148" s="107">
        <v>36</v>
      </c>
      <c r="G148" s="22">
        <f>SUM(C148:E148)</f>
        <v>37</v>
      </c>
    </row>
    <row r="149" spans="1:7" s="13" customFormat="1" x14ac:dyDescent="0.25">
      <c r="A149" s="103" t="s">
        <v>327</v>
      </c>
      <c r="B149" s="104" t="s">
        <v>328</v>
      </c>
      <c r="C149" s="33">
        <v>18</v>
      </c>
      <c r="D149" s="33">
        <v>10</v>
      </c>
      <c r="E149" s="33">
        <v>20</v>
      </c>
      <c r="F149" s="107">
        <v>39</v>
      </c>
      <c r="G149" s="22">
        <f>SUM(C149:E149)</f>
        <v>48</v>
      </c>
    </row>
    <row r="150" spans="1:7" s="13" customFormat="1" x14ac:dyDescent="0.25">
      <c r="A150" s="103" t="s">
        <v>329</v>
      </c>
      <c r="B150" s="104" t="s">
        <v>330</v>
      </c>
      <c r="C150" s="33">
        <v>20</v>
      </c>
      <c r="D150" s="33">
        <v>10</v>
      </c>
      <c r="E150" s="33">
        <v>20</v>
      </c>
      <c r="F150" s="107">
        <v>40</v>
      </c>
      <c r="G150" s="22">
        <f>SUM(C150:E150)</f>
        <v>50</v>
      </c>
    </row>
    <row r="151" spans="1:7" s="13" customFormat="1" x14ac:dyDescent="0.25">
      <c r="A151" s="103" t="s">
        <v>331</v>
      </c>
      <c r="B151" s="104" t="s">
        <v>332</v>
      </c>
      <c r="C151" s="33">
        <v>14</v>
      </c>
      <c r="D151" s="33">
        <v>10</v>
      </c>
      <c r="E151" s="33">
        <v>14</v>
      </c>
      <c r="F151" s="107">
        <v>43</v>
      </c>
      <c r="G151" s="22">
        <f>SUM(C151:E151)</f>
        <v>38</v>
      </c>
    </row>
    <row r="152" spans="1:7" s="13" customFormat="1" x14ac:dyDescent="0.25">
      <c r="A152" s="103" t="s">
        <v>333</v>
      </c>
      <c r="B152" s="104" t="s">
        <v>334</v>
      </c>
      <c r="C152" s="33">
        <v>18</v>
      </c>
      <c r="D152" s="33">
        <v>9</v>
      </c>
      <c r="E152" s="33">
        <v>19</v>
      </c>
      <c r="F152" s="107">
        <v>35</v>
      </c>
      <c r="G152" s="22">
        <f>SUM(C152:E152)</f>
        <v>46</v>
      </c>
    </row>
    <row r="153" spans="1:7" s="13" customFormat="1" x14ac:dyDescent="0.25">
      <c r="A153" s="103" t="s">
        <v>335</v>
      </c>
      <c r="B153" s="104" t="s">
        <v>336</v>
      </c>
      <c r="C153" s="33">
        <v>20</v>
      </c>
      <c r="D153" s="33">
        <v>10</v>
      </c>
      <c r="E153" s="33">
        <v>17</v>
      </c>
      <c r="F153" s="107">
        <v>41</v>
      </c>
      <c r="G153" s="22">
        <f>SUM(C153:E153)</f>
        <v>47</v>
      </c>
    </row>
    <row r="154" spans="1:7" s="13" customFormat="1" x14ac:dyDescent="0.25">
      <c r="A154" s="103" t="s">
        <v>337</v>
      </c>
      <c r="B154" s="104" t="s">
        <v>338</v>
      </c>
      <c r="C154" s="33">
        <v>8</v>
      </c>
      <c r="D154" s="33">
        <v>10</v>
      </c>
      <c r="E154" s="33">
        <v>13</v>
      </c>
      <c r="F154" s="107">
        <v>40</v>
      </c>
      <c r="G154" s="22">
        <f>SUM(C154:E154)</f>
        <v>31</v>
      </c>
    </row>
    <row r="155" spans="1:7" s="13" customFormat="1" x14ac:dyDescent="0.25">
      <c r="A155" s="103" t="s">
        <v>339</v>
      </c>
      <c r="B155" s="104" t="s">
        <v>340</v>
      </c>
      <c r="C155" s="33">
        <v>16</v>
      </c>
      <c r="D155" s="33">
        <v>10</v>
      </c>
      <c r="E155" s="33">
        <v>7</v>
      </c>
      <c r="F155" s="107">
        <v>44</v>
      </c>
      <c r="G155" s="22">
        <f>SUM(C155:E155)</f>
        <v>33</v>
      </c>
    </row>
    <row r="156" spans="1:7" s="13" customFormat="1" x14ac:dyDescent="0.25">
      <c r="A156" s="103" t="s">
        <v>341</v>
      </c>
      <c r="B156" s="104" t="s">
        <v>342</v>
      </c>
      <c r="C156" s="33">
        <v>20</v>
      </c>
      <c r="D156" s="33">
        <v>9</v>
      </c>
      <c r="E156" s="33">
        <v>19</v>
      </c>
      <c r="F156" s="107">
        <v>45</v>
      </c>
      <c r="G156" s="22">
        <f>SUM(C156:E156)</f>
        <v>48</v>
      </c>
    </row>
    <row r="157" spans="1:7" s="13" customFormat="1" x14ac:dyDescent="0.25">
      <c r="A157" s="103" t="s">
        <v>343</v>
      </c>
      <c r="B157" s="104" t="s">
        <v>344</v>
      </c>
      <c r="C157" s="33">
        <v>20</v>
      </c>
      <c r="D157" s="33">
        <v>9</v>
      </c>
      <c r="E157" s="33">
        <v>19</v>
      </c>
      <c r="F157" s="107">
        <v>31</v>
      </c>
      <c r="G157" s="22">
        <f>SUM(C157:E157)</f>
        <v>48</v>
      </c>
    </row>
    <row r="158" spans="1:7" s="13" customFormat="1" x14ac:dyDescent="0.25">
      <c r="A158" s="103" t="s">
        <v>345</v>
      </c>
      <c r="B158" s="104" t="s">
        <v>346</v>
      </c>
      <c r="C158" s="33">
        <v>6</v>
      </c>
      <c r="D158" s="33">
        <v>8</v>
      </c>
      <c r="E158" s="33">
        <v>12</v>
      </c>
      <c r="F158" s="107">
        <v>39</v>
      </c>
      <c r="G158" s="22">
        <f>SUM(C158:E158)</f>
        <v>26</v>
      </c>
    </row>
    <row r="159" spans="1:7" s="13" customFormat="1" x14ac:dyDescent="0.25">
      <c r="A159" s="103" t="s">
        <v>347</v>
      </c>
      <c r="B159" s="104" t="s">
        <v>348</v>
      </c>
      <c r="C159" s="33">
        <v>18</v>
      </c>
      <c r="D159" s="33">
        <v>9</v>
      </c>
      <c r="E159" s="33">
        <v>11</v>
      </c>
      <c r="F159" s="107">
        <v>31</v>
      </c>
      <c r="G159" s="22">
        <f>SUM(C159:E159)</f>
        <v>38</v>
      </c>
    </row>
    <row r="160" spans="1:7" s="13" customFormat="1" x14ac:dyDescent="0.25">
      <c r="A160" s="103" t="s">
        <v>349</v>
      </c>
      <c r="B160" s="104" t="s">
        <v>350</v>
      </c>
      <c r="C160" s="33">
        <v>20</v>
      </c>
      <c r="D160" s="33">
        <v>10</v>
      </c>
      <c r="E160" s="33">
        <v>15</v>
      </c>
      <c r="F160" s="107">
        <v>48</v>
      </c>
      <c r="G160" s="22">
        <f>SUM(C160:E160)</f>
        <v>45</v>
      </c>
    </row>
    <row r="161" spans="1:7" s="13" customFormat="1" x14ac:dyDescent="0.25">
      <c r="A161" s="103" t="s">
        <v>351</v>
      </c>
      <c r="B161" s="104" t="s">
        <v>352</v>
      </c>
      <c r="C161" s="33">
        <v>11</v>
      </c>
      <c r="D161" s="33">
        <v>10</v>
      </c>
      <c r="E161" s="33">
        <v>15</v>
      </c>
      <c r="F161" s="107">
        <v>39</v>
      </c>
      <c r="G161" s="22">
        <f>SUM(C161:E161)</f>
        <v>36</v>
      </c>
    </row>
    <row r="162" spans="1:7" s="13" customFormat="1" x14ac:dyDescent="0.25">
      <c r="A162" s="103" t="s">
        <v>353</v>
      </c>
      <c r="B162" s="104" t="s">
        <v>354</v>
      </c>
      <c r="C162" s="33">
        <v>20</v>
      </c>
      <c r="D162" s="33">
        <v>10</v>
      </c>
      <c r="E162" s="33">
        <v>20</v>
      </c>
      <c r="F162" s="107">
        <v>42</v>
      </c>
      <c r="G162" s="22">
        <f>SUM(C162:E162)</f>
        <v>50</v>
      </c>
    </row>
    <row r="163" spans="1:7" s="13" customFormat="1" x14ac:dyDescent="0.25">
      <c r="A163" s="103" t="s">
        <v>355</v>
      </c>
      <c r="B163" s="104" t="s">
        <v>356</v>
      </c>
      <c r="C163" s="33">
        <v>19</v>
      </c>
      <c r="D163" s="33">
        <v>10</v>
      </c>
      <c r="E163" s="33">
        <v>15</v>
      </c>
      <c r="F163" s="107">
        <v>38</v>
      </c>
      <c r="G163" s="22">
        <f>SUM(C163:E163)</f>
        <v>44</v>
      </c>
    </row>
    <row r="164" spans="1:7" s="13" customFormat="1" x14ac:dyDescent="0.25">
      <c r="A164" s="103" t="s">
        <v>357</v>
      </c>
      <c r="B164" s="104" t="s">
        <v>358</v>
      </c>
      <c r="C164" s="33">
        <v>20</v>
      </c>
      <c r="D164" s="33">
        <v>10</v>
      </c>
      <c r="E164" s="33">
        <v>18</v>
      </c>
      <c r="F164" s="107">
        <v>23</v>
      </c>
      <c r="G164" s="22">
        <f>SUM(C164:E164)</f>
        <v>48</v>
      </c>
    </row>
    <row r="165" spans="1:7" s="13" customFormat="1" x14ac:dyDescent="0.25">
      <c r="A165" s="103" t="s">
        <v>359</v>
      </c>
      <c r="B165" s="104" t="s">
        <v>360</v>
      </c>
      <c r="C165" s="33">
        <v>12</v>
      </c>
      <c r="D165" s="33">
        <v>10</v>
      </c>
      <c r="E165" s="33">
        <v>10</v>
      </c>
      <c r="F165" s="107">
        <v>36</v>
      </c>
      <c r="G165" s="22">
        <f>SUM(C165:E165)</f>
        <v>32</v>
      </c>
    </row>
    <row r="166" spans="1:7" s="13" customFormat="1" x14ac:dyDescent="0.25">
      <c r="A166" s="103" t="s">
        <v>361</v>
      </c>
      <c r="B166" s="104" t="s">
        <v>362</v>
      </c>
      <c r="C166" s="33">
        <v>12</v>
      </c>
      <c r="D166" s="33">
        <v>5</v>
      </c>
      <c r="E166" s="33">
        <v>9</v>
      </c>
      <c r="F166" s="107">
        <v>36</v>
      </c>
      <c r="G166" s="22">
        <f>SUM(C166:E166)</f>
        <v>26</v>
      </c>
    </row>
    <row r="167" spans="1:7" s="13" customFormat="1" x14ac:dyDescent="0.25">
      <c r="A167" s="103" t="s">
        <v>363</v>
      </c>
      <c r="B167" s="104" t="s">
        <v>364</v>
      </c>
      <c r="C167" s="33">
        <v>16</v>
      </c>
      <c r="D167" s="33">
        <v>10</v>
      </c>
      <c r="E167" s="33">
        <v>15</v>
      </c>
      <c r="F167" s="107">
        <v>44</v>
      </c>
      <c r="G167" s="22">
        <f>SUM(C167:E167)</f>
        <v>41</v>
      </c>
    </row>
    <row r="168" spans="1:7" s="13" customFormat="1" x14ac:dyDescent="0.25">
      <c r="A168" s="103" t="s">
        <v>365</v>
      </c>
      <c r="B168" s="104" t="s">
        <v>366</v>
      </c>
      <c r="C168" s="33">
        <v>15</v>
      </c>
      <c r="D168" s="33">
        <v>10</v>
      </c>
      <c r="E168" s="33">
        <v>12</v>
      </c>
      <c r="F168" s="107">
        <v>37</v>
      </c>
      <c r="G168" s="22">
        <f>SUM(C168:E168)</f>
        <v>37</v>
      </c>
    </row>
    <row r="169" spans="1:7" s="13" customFormat="1" x14ac:dyDescent="0.25">
      <c r="A169" s="103" t="s">
        <v>367</v>
      </c>
      <c r="B169" s="104" t="s">
        <v>368</v>
      </c>
      <c r="C169" s="33">
        <v>14</v>
      </c>
      <c r="D169" s="33">
        <v>10</v>
      </c>
      <c r="E169" s="33">
        <v>11</v>
      </c>
      <c r="F169" s="107">
        <v>39</v>
      </c>
      <c r="G169" s="22">
        <f>SUM(C169:E169)</f>
        <v>35</v>
      </c>
    </row>
    <row r="170" spans="1:7" s="13" customFormat="1" x14ac:dyDescent="0.25">
      <c r="A170" s="103" t="s">
        <v>369</v>
      </c>
      <c r="B170" s="104" t="s">
        <v>370</v>
      </c>
      <c r="C170" s="33">
        <v>20</v>
      </c>
      <c r="D170" s="33">
        <v>10</v>
      </c>
      <c r="E170" s="33">
        <v>17</v>
      </c>
      <c r="F170" s="107">
        <v>35</v>
      </c>
      <c r="G170" s="22">
        <f>SUM(C170:E170)</f>
        <v>47</v>
      </c>
    </row>
    <row r="171" spans="1:7" s="13" customFormat="1" x14ac:dyDescent="0.25">
      <c r="A171" s="103" t="s">
        <v>371</v>
      </c>
      <c r="B171" s="104" t="s">
        <v>372</v>
      </c>
      <c r="C171" s="33">
        <v>18</v>
      </c>
      <c r="D171" s="33">
        <v>10</v>
      </c>
      <c r="E171" s="33">
        <v>20</v>
      </c>
      <c r="F171" s="107">
        <v>33</v>
      </c>
      <c r="G171" s="22">
        <f>SUM(C171:E171)</f>
        <v>48</v>
      </c>
    </row>
    <row r="172" spans="1:7" s="13" customFormat="1" x14ac:dyDescent="0.25">
      <c r="A172" s="103" t="s">
        <v>373</v>
      </c>
      <c r="B172" s="104" t="s">
        <v>374</v>
      </c>
      <c r="C172" s="33">
        <v>12</v>
      </c>
      <c r="D172" s="33">
        <v>10</v>
      </c>
      <c r="E172" s="33">
        <v>3</v>
      </c>
      <c r="F172" s="107">
        <v>30</v>
      </c>
      <c r="G172" s="22">
        <f>SUM(C172:E172)</f>
        <v>25</v>
      </c>
    </row>
    <row r="173" spans="1:7" s="13" customFormat="1" x14ac:dyDescent="0.25">
      <c r="A173" s="103" t="s">
        <v>375</v>
      </c>
      <c r="B173" s="104" t="s">
        <v>376</v>
      </c>
      <c r="C173" s="33">
        <v>20</v>
      </c>
      <c r="D173" s="33">
        <v>10</v>
      </c>
      <c r="E173" s="33">
        <v>20</v>
      </c>
      <c r="F173" s="107">
        <v>43</v>
      </c>
      <c r="G173" s="22">
        <f>SUM(C173:E173)</f>
        <v>50</v>
      </c>
    </row>
    <row r="174" spans="1:7" s="13" customFormat="1" x14ac:dyDescent="0.25">
      <c r="A174" s="103" t="s">
        <v>377</v>
      </c>
      <c r="B174" s="104" t="s">
        <v>378</v>
      </c>
      <c r="C174" s="33">
        <v>20</v>
      </c>
      <c r="D174" s="33">
        <v>10</v>
      </c>
      <c r="E174" s="33">
        <v>17</v>
      </c>
      <c r="F174" s="107">
        <v>38</v>
      </c>
      <c r="G174" s="22">
        <f>SUM(C174:E174)</f>
        <v>47</v>
      </c>
    </row>
    <row r="175" spans="1:7" s="13" customFormat="1" x14ac:dyDescent="0.25">
      <c r="A175" s="103" t="s">
        <v>379</v>
      </c>
      <c r="B175" s="104" t="s">
        <v>380</v>
      </c>
      <c r="C175" s="33">
        <v>11</v>
      </c>
      <c r="D175" s="33">
        <v>9</v>
      </c>
      <c r="E175" s="33">
        <v>18</v>
      </c>
      <c r="F175" s="107">
        <v>26</v>
      </c>
      <c r="G175" s="22">
        <f>SUM(C175:E175)</f>
        <v>38</v>
      </c>
    </row>
    <row r="176" spans="1:7" s="13" customFormat="1" x14ac:dyDescent="0.25">
      <c r="A176" s="103" t="s">
        <v>381</v>
      </c>
      <c r="B176" s="104" t="s">
        <v>382</v>
      </c>
      <c r="C176" s="33">
        <v>15</v>
      </c>
      <c r="D176" s="33">
        <v>10</v>
      </c>
      <c r="E176" s="33">
        <v>11</v>
      </c>
      <c r="F176" s="107">
        <v>35</v>
      </c>
      <c r="G176" s="22">
        <f>SUM(C176:E176)</f>
        <v>36</v>
      </c>
    </row>
    <row r="177" spans="1:7" s="13" customFormat="1" x14ac:dyDescent="0.25">
      <c r="A177" s="103" t="s">
        <v>383</v>
      </c>
      <c r="B177" s="104" t="s">
        <v>384</v>
      </c>
      <c r="C177" s="33">
        <v>20</v>
      </c>
      <c r="D177" s="33">
        <v>10</v>
      </c>
      <c r="E177" s="33">
        <v>19</v>
      </c>
      <c r="F177" s="107" t="s">
        <v>428</v>
      </c>
      <c r="G177" s="22">
        <f>SUM(C177:E177)</f>
        <v>49</v>
      </c>
    </row>
    <row r="178" spans="1:7" s="13" customFormat="1" x14ac:dyDescent="0.25">
      <c r="A178" s="103" t="s">
        <v>385</v>
      </c>
      <c r="B178" s="104" t="s">
        <v>386</v>
      </c>
      <c r="C178" s="33">
        <v>17</v>
      </c>
      <c r="D178" s="33">
        <v>10</v>
      </c>
      <c r="E178" s="33">
        <v>20</v>
      </c>
      <c r="F178" s="107">
        <v>33</v>
      </c>
      <c r="G178" s="22">
        <f>SUM(C178:E178)</f>
        <v>47</v>
      </c>
    </row>
    <row r="179" spans="1:7" s="13" customFormat="1" x14ac:dyDescent="0.25">
      <c r="A179" s="103" t="s">
        <v>387</v>
      </c>
      <c r="B179" s="104" t="s">
        <v>388</v>
      </c>
      <c r="C179" s="33"/>
      <c r="D179" s="33">
        <v>5</v>
      </c>
      <c r="E179" s="33">
        <v>6</v>
      </c>
      <c r="F179" s="107">
        <v>29</v>
      </c>
      <c r="G179" s="22">
        <f>SUM(C179:E179)</f>
        <v>11</v>
      </c>
    </row>
    <row r="180" spans="1:7" s="13" customFormat="1" x14ac:dyDescent="0.25">
      <c r="A180" s="103" t="s">
        <v>389</v>
      </c>
      <c r="B180" s="104" t="s">
        <v>390</v>
      </c>
      <c r="C180" s="33">
        <v>18</v>
      </c>
      <c r="D180" s="33">
        <v>9</v>
      </c>
      <c r="E180" s="33">
        <v>18</v>
      </c>
      <c r="F180" s="107">
        <v>35</v>
      </c>
      <c r="G180" s="22">
        <f>SUM(C180:E180)</f>
        <v>45</v>
      </c>
    </row>
    <row r="181" spans="1:7" s="13" customFormat="1" x14ac:dyDescent="0.25">
      <c r="A181" s="103" t="s">
        <v>391</v>
      </c>
      <c r="B181" s="104" t="s">
        <v>392</v>
      </c>
      <c r="C181" s="33">
        <v>16</v>
      </c>
      <c r="D181" s="33">
        <v>9</v>
      </c>
      <c r="E181" s="33">
        <v>16</v>
      </c>
      <c r="F181" s="107">
        <v>47</v>
      </c>
      <c r="G181" s="22">
        <f>SUM(C181:E181)</f>
        <v>41</v>
      </c>
    </row>
    <row r="182" spans="1:7" s="13" customFormat="1" x14ac:dyDescent="0.25">
      <c r="A182" s="103" t="s">
        <v>393</v>
      </c>
      <c r="B182" s="104" t="s">
        <v>394</v>
      </c>
      <c r="C182" s="33">
        <v>18</v>
      </c>
      <c r="D182" s="33">
        <v>10</v>
      </c>
      <c r="E182" s="33">
        <v>18</v>
      </c>
      <c r="F182" s="107">
        <v>42</v>
      </c>
      <c r="G182" s="22">
        <f>SUM(C182:E182)</f>
        <v>46</v>
      </c>
    </row>
    <row r="183" spans="1:7" s="13" customFormat="1" x14ac:dyDescent="0.25">
      <c r="A183" s="103" t="s">
        <v>395</v>
      </c>
      <c r="B183" s="104" t="s">
        <v>396</v>
      </c>
      <c r="C183" s="33">
        <v>8</v>
      </c>
      <c r="D183" s="33">
        <v>9</v>
      </c>
      <c r="E183" s="33">
        <v>10</v>
      </c>
      <c r="F183" s="107">
        <v>34</v>
      </c>
      <c r="G183" s="22">
        <f>SUM(C183:E183)</f>
        <v>27</v>
      </c>
    </row>
    <row r="184" spans="1:7" s="13" customFormat="1" x14ac:dyDescent="0.25">
      <c r="A184" s="103" t="s">
        <v>397</v>
      </c>
      <c r="B184" s="104" t="s">
        <v>398</v>
      </c>
      <c r="C184" s="33">
        <v>15</v>
      </c>
      <c r="D184" s="33">
        <v>8</v>
      </c>
      <c r="E184" s="33">
        <v>9</v>
      </c>
      <c r="F184" s="107">
        <v>41</v>
      </c>
      <c r="G184" s="22">
        <f>SUM(C184:E184)</f>
        <v>32</v>
      </c>
    </row>
    <row r="185" spans="1:7" s="13" customFormat="1" x14ac:dyDescent="0.25">
      <c r="A185" s="103" t="s">
        <v>399</v>
      </c>
      <c r="B185" s="104" t="s">
        <v>400</v>
      </c>
      <c r="C185" s="33">
        <v>19</v>
      </c>
      <c r="D185" s="33">
        <v>10</v>
      </c>
      <c r="E185" s="33">
        <v>18</v>
      </c>
      <c r="F185" s="107">
        <v>38</v>
      </c>
      <c r="G185" s="22">
        <f>SUM(C185:E185)</f>
        <v>47</v>
      </c>
    </row>
    <row r="186" spans="1:7" s="13" customFormat="1" x14ac:dyDescent="0.25">
      <c r="A186" s="103" t="s">
        <v>401</v>
      </c>
      <c r="B186" s="104" t="s">
        <v>402</v>
      </c>
      <c r="C186" s="33">
        <v>20</v>
      </c>
      <c r="D186" s="33">
        <v>8</v>
      </c>
      <c r="E186" s="33">
        <v>20</v>
      </c>
      <c r="F186" s="107">
        <v>43</v>
      </c>
      <c r="G186" s="22">
        <f>SUM(C186:E186)</f>
        <v>48</v>
      </c>
    </row>
    <row r="187" spans="1:7" s="13" customFormat="1" x14ac:dyDescent="0.25">
      <c r="A187" s="103" t="s">
        <v>403</v>
      </c>
      <c r="B187" s="104" t="s">
        <v>404</v>
      </c>
      <c r="C187" s="33">
        <v>6</v>
      </c>
      <c r="D187" s="33">
        <v>9</v>
      </c>
      <c r="E187" s="33">
        <v>12</v>
      </c>
      <c r="F187" s="107">
        <v>32</v>
      </c>
      <c r="G187" s="22">
        <f>SUM(C187:E187)</f>
        <v>27</v>
      </c>
    </row>
    <row r="188" spans="1:7" s="13" customFormat="1" x14ac:dyDescent="0.25">
      <c r="A188" s="103" t="s">
        <v>405</v>
      </c>
      <c r="B188" s="104" t="s">
        <v>406</v>
      </c>
      <c r="C188" s="33">
        <v>18</v>
      </c>
      <c r="D188" s="33">
        <v>9</v>
      </c>
      <c r="E188" s="33">
        <v>14</v>
      </c>
      <c r="F188" s="107">
        <v>32</v>
      </c>
      <c r="G188" s="22">
        <f>SUM(C188:E188)</f>
        <v>41</v>
      </c>
    </row>
    <row r="189" spans="1:7" s="13" customFormat="1" x14ac:dyDescent="0.25">
      <c r="A189" s="103" t="s">
        <v>407</v>
      </c>
      <c r="B189" s="104" t="s">
        <v>408</v>
      </c>
      <c r="C189" s="33">
        <v>20</v>
      </c>
      <c r="D189" s="33">
        <v>10</v>
      </c>
      <c r="E189" s="33">
        <v>19</v>
      </c>
      <c r="F189" s="107">
        <v>39</v>
      </c>
      <c r="G189" s="22">
        <f>SUM(C189:E189)</f>
        <v>49</v>
      </c>
    </row>
    <row r="190" spans="1:7" s="13" customFormat="1" x14ac:dyDescent="0.25">
      <c r="A190" s="103" t="s">
        <v>409</v>
      </c>
      <c r="B190" s="104" t="s">
        <v>410</v>
      </c>
      <c r="C190" s="33">
        <v>8</v>
      </c>
      <c r="D190" s="33">
        <v>10</v>
      </c>
      <c r="E190" s="33">
        <v>5</v>
      </c>
      <c r="F190" s="107">
        <v>34</v>
      </c>
      <c r="G190" s="22">
        <f>SUM(C190:E190)</f>
        <v>23</v>
      </c>
    </row>
    <row r="191" spans="1:7" s="13" customFormat="1" x14ac:dyDescent="0.25">
      <c r="A191" s="103" t="s">
        <v>411</v>
      </c>
      <c r="B191" s="104" t="s">
        <v>412</v>
      </c>
      <c r="C191" s="33">
        <v>16</v>
      </c>
      <c r="D191" s="33">
        <v>10</v>
      </c>
      <c r="E191" s="33">
        <v>10</v>
      </c>
      <c r="F191" s="107">
        <v>36</v>
      </c>
      <c r="G191" s="22">
        <f>SUM(C191:E191)</f>
        <v>36</v>
      </c>
    </row>
    <row r="192" spans="1:7" s="13" customFormat="1" x14ac:dyDescent="0.25">
      <c r="A192" s="103" t="s">
        <v>413</v>
      </c>
      <c r="B192" s="104" t="s">
        <v>414</v>
      </c>
      <c r="C192" s="33">
        <v>20</v>
      </c>
      <c r="D192" s="33">
        <v>9</v>
      </c>
      <c r="E192" s="33">
        <v>17</v>
      </c>
      <c r="F192" s="107">
        <v>42</v>
      </c>
      <c r="G192" s="22">
        <f>SUM(C192:E192)</f>
        <v>46</v>
      </c>
    </row>
    <row r="193" spans="1:7" s="13" customFormat="1" x14ac:dyDescent="0.25">
      <c r="A193" s="103" t="s">
        <v>415</v>
      </c>
      <c r="B193" s="104" t="s">
        <v>416</v>
      </c>
      <c r="C193" s="33">
        <v>20</v>
      </c>
      <c r="D193" s="33">
        <v>8</v>
      </c>
      <c r="E193" s="33">
        <v>18</v>
      </c>
      <c r="F193" s="107">
        <v>26</v>
      </c>
      <c r="G193" s="22">
        <f>SUM(C193:E193)</f>
        <v>46</v>
      </c>
    </row>
    <row r="194" spans="1:7" s="13" customFormat="1" x14ac:dyDescent="0.25">
      <c r="A194" s="103" t="s">
        <v>417</v>
      </c>
      <c r="B194" s="104" t="s">
        <v>418</v>
      </c>
      <c r="C194" s="33">
        <v>20</v>
      </c>
      <c r="D194" s="33">
        <v>10</v>
      </c>
      <c r="E194" s="33">
        <v>19</v>
      </c>
      <c r="F194" s="107">
        <v>29</v>
      </c>
      <c r="G194" s="22">
        <f>SUM(C194:E194)</f>
        <v>49</v>
      </c>
    </row>
    <row r="195" spans="1:7" s="13" customFormat="1" x14ac:dyDescent="0.25">
      <c r="A195" s="103" t="s">
        <v>419</v>
      </c>
      <c r="B195" s="104" t="s">
        <v>420</v>
      </c>
      <c r="C195" s="33">
        <v>16</v>
      </c>
      <c r="D195" s="33">
        <v>10</v>
      </c>
      <c r="E195" s="33">
        <v>18</v>
      </c>
      <c r="F195" s="107">
        <v>32</v>
      </c>
      <c r="G195" s="22">
        <f>SUM(C195:E195)</f>
        <v>44</v>
      </c>
    </row>
    <row r="196" spans="1:7" s="13" customFormat="1" ht="15.75" x14ac:dyDescent="0.25">
      <c r="A196" s="135" t="s">
        <v>43</v>
      </c>
      <c r="B196" s="136"/>
      <c r="C196" s="29">
        <f t="shared" ref="C196:E196" si="1">COUNTA(C16:C195)</f>
        <v>178</v>
      </c>
      <c r="D196" s="30">
        <f t="shared" si="1"/>
        <v>180</v>
      </c>
      <c r="E196" s="30">
        <f t="shared" si="1"/>
        <v>179</v>
      </c>
      <c r="F196" s="31">
        <f>COUNT(F16:F195)</f>
        <v>178</v>
      </c>
      <c r="G196" s="32"/>
    </row>
    <row r="197" spans="1:7" s="13" customFormat="1" ht="15.75" x14ac:dyDescent="0.25">
      <c r="A197" s="135" t="s">
        <v>4</v>
      </c>
      <c r="B197" s="136"/>
      <c r="C197" s="121">
        <f t="shared" ref="C197:F197" si="2">COUNTIF(C16:C195,"&gt;"&amp;C15)</f>
        <v>149</v>
      </c>
      <c r="D197" s="47">
        <f t="shared" si="2"/>
        <v>175</v>
      </c>
      <c r="E197" s="47">
        <f t="shared" si="2"/>
        <v>138</v>
      </c>
      <c r="F197" s="23">
        <f t="shared" si="2"/>
        <v>178</v>
      </c>
      <c r="G197" s="128"/>
    </row>
    <row r="198" spans="1:7" s="13" customFormat="1" ht="15.75" x14ac:dyDescent="0.25">
      <c r="A198" s="135" t="s">
        <v>48</v>
      </c>
      <c r="B198" s="136"/>
      <c r="C198" s="121">
        <f t="shared" ref="C198:E198" si="3">ROUND(C197*100/C196,0)</f>
        <v>84</v>
      </c>
      <c r="D198" s="121">
        <f t="shared" si="3"/>
        <v>97</v>
      </c>
      <c r="E198" s="47">
        <f t="shared" si="3"/>
        <v>77</v>
      </c>
      <c r="F198" s="23">
        <f>ROUND(F197*100/F196,0)</f>
        <v>100</v>
      </c>
      <c r="G198" s="128"/>
    </row>
    <row r="199" spans="1:7" s="13" customFormat="1" x14ac:dyDescent="0.25">
      <c r="A199" s="139" t="s">
        <v>14</v>
      </c>
      <c r="B199" s="140"/>
      <c r="C199" s="121" t="str">
        <f>IF(C198&gt;=80,"3",IF(C198&gt;=70,"2",IF(C198&gt;=60,"1","-")))</f>
        <v>3</v>
      </c>
      <c r="D199" s="47" t="str">
        <f t="shared" ref="D199:F199" si="4">IF(D198&gt;=80,"3",IF(D198&gt;=70,"2",IF(D198&gt;=60,"1","-")))</f>
        <v>3</v>
      </c>
      <c r="E199" s="47" t="str">
        <f t="shared" si="4"/>
        <v>2</v>
      </c>
      <c r="F199" s="23" t="str">
        <f t="shared" si="4"/>
        <v>3</v>
      </c>
      <c r="G199" s="128"/>
    </row>
    <row r="200" spans="1:7" s="13" customFormat="1" x14ac:dyDescent="0.25">
      <c r="A200" s="9"/>
      <c r="B200" s="9"/>
      <c r="C200" s="18" t="str">
        <f>C13</f>
        <v>CO1</v>
      </c>
      <c r="D200" s="18" t="s">
        <v>0</v>
      </c>
      <c r="E200" s="18" t="s">
        <v>0</v>
      </c>
      <c r="F200" s="49"/>
      <c r="G200" s="10"/>
    </row>
    <row r="201" spans="1:7" s="13" customFormat="1" x14ac:dyDescent="0.25">
      <c r="A201" s="9"/>
      <c r="B201" s="9"/>
      <c r="C201" s="10"/>
      <c r="D201" s="10"/>
      <c r="E201" s="11"/>
      <c r="F201" s="49"/>
      <c r="G201" s="10"/>
    </row>
    <row r="202" spans="1:7" s="13" customFormat="1" ht="18.75" x14ac:dyDescent="0.3">
      <c r="A202" s="122"/>
      <c r="B202" s="119" t="s">
        <v>15</v>
      </c>
      <c r="C202" s="120"/>
      <c r="D202" s="14" t="s">
        <v>18</v>
      </c>
      <c r="E202" s="14"/>
      <c r="F202" s="49"/>
      <c r="G202" s="10"/>
    </row>
    <row r="203" spans="1:7" s="13" customFormat="1" ht="20.25" x14ac:dyDescent="0.3">
      <c r="A203" s="123" t="s">
        <v>16</v>
      </c>
      <c r="B203" s="17" t="s">
        <v>35</v>
      </c>
      <c r="C203" s="17" t="s">
        <v>14</v>
      </c>
      <c r="D203" s="17" t="s">
        <v>35</v>
      </c>
      <c r="E203" s="17" t="s">
        <v>14</v>
      </c>
      <c r="F203" s="49"/>
      <c r="G203" s="10"/>
    </row>
    <row r="204" spans="1:7" s="13" customFormat="1" ht="20.25" x14ac:dyDescent="0.3">
      <c r="A204" s="123" t="s">
        <v>31</v>
      </c>
      <c r="B204" s="18">
        <f>AVERAGE(C198,D198,E198)</f>
        <v>86</v>
      </c>
      <c r="C204" s="47" t="str">
        <f>IF(B204&gt;=80,"3",IF(B204&gt;=70,"2",IF(B204&gt;=60,"1",IF(B204&lt;=59,"-"))))</f>
        <v>3</v>
      </c>
      <c r="D204" s="47">
        <f>(B204*0.3)+($F$198*0.7)</f>
        <v>95.8</v>
      </c>
      <c r="E204" s="47" t="str">
        <f t="shared" ref="E204" si="5">IF(D204&gt;=80,"3",IF(D204&gt;=70,"2",IF(D204&gt;=60,"1",IF(D204&lt;59,"-"))))</f>
        <v>3</v>
      </c>
      <c r="F204" s="49"/>
      <c r="G204" s="10"/>
    </row>
  </sheetData>
  <mergeCells count="19">
    <mergeCell ref="A199:B199"/>
    <mergeCell ref="A12:B12"/>
    <mergeCell ref="A13:B13"/>
    <mergeCell ref="A14:B14"/>
    <mergeCell ref="A196:B196"/>
    <mergeCell ref="A197:B197"/>
    <mergeCell ref="A198:B198"/>
    <mergeCell ref="A7:D7"/>
    <mergeCell ref="D8:E8"/>
    <mergeCell ref="D9:E9"/>
    <mergeCell ref="C10:E10"/>
    <mergeCell ref="A11:B11"/>
    <mergeCell ref="C11:E11"/>
    <mergeCell ref="A1:G1"/>
    <mergeCell ref="A2:G2"/>
    <mergeCell ref="A3:G3"/>
    <mergeCell ref="A4:G4"/>
    <mergeCell ref="A5:G5"/>
    <mergeCell ref="A6:B6"/>
  </mergeCells>
  <conditionalFormatting sqref="B16:B75">
    <cfRule type="duplicateValues" dxfId="17" priority="7"/>
  </conditionalFormatting>
  <conditionalFormatting sqref="B16:B75">
    <cfRule type="duplicateValues" dxfId="16" priority="6"/>
  </conditionalFormatting>
  <conditionalFormatting sqref="B76:B80 B82:B136">
    <cfRule type="duplicateValues" dxfId="15" priority="5"/>
  </conditionalFormatting>
  <conditionalFormatting sqref="B76:B80">
    <cfRule type="duplicateValues" dxfId="14" priority="4"/>
  </conditionalFormatting>
  <conditionalFormatting sqref="B81">
    <cfRule type="duplicateValues" dxfId="13" priority="3"/>
  </conditionalFormatting>
  <conditionalFormatting sqref="B81">
    <cfRule type="duplicateValues" dxfId="12" priority="2"/>
  </conditionalFormatting>
  <conditionalFormatting sqref="B81">
    <cfRule type="duplicateValues" dxfId="11" priority="1"/>
  </conditionalFormatting>
  <conditionalFormatting sqref="B137:B195">
    <cfRule type="duplicateValues" dxfId="10" priority="8"/>
  </conditionalFormatting>
  <conditionalFormatting sqref="B16:B80 B82:B195">
    <cfRule type="duplicateValues" dxfId="9" priority="9"/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6" sqref="E16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8" t="str">
        <f>'21MBA812'!A5:G5</f>
        <v>French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'21MBA811'!D204</f>
        <v>12.4</v>
      </c>
      <c r="E5" s="24" t="str">
        <f>'21MBA811'!E204</f>
        <v>-</v>
      </c>
      <c r="F5" s="24">
        <f>'21MBA811'!F204</f>
        <v>73.72</v>
      </c>
      <c r="G5" s="24" t="str">
        <f>'21MBA811'!G204</f>
        <v>2</v>
      </c>
    </row>
    <row r="9" spans="1:13" ht="15.75" thickBot="1" x14ac:dyDescent="0.3">
      <c r="B9" s="126"/>
      <c r="C9" s="125" t="s">
        <v>6</v>
      </c>
      <c r="D9" s="125" t="s">
        <v>7</v>
      </c>
      <c r="E9" s="125" t="s">
        <v>5</v>
      </c>
      <c r="F9" s="125" t="s">
        <v>12</v>
      </c>
      <c r="G9" s="125" t="s">
        <v>13</v>
      </c>
      <c r="H9" s="125" t="s">
        <v>44</v>
      </c>
      <c r="I9" s="125" t="s">
        <v>45</v>
      </c>
      <c r="J9" s="125" t="s">
        <v>46</v>
      </c>
      <c r="K9" s="125" t="s">
        <v>47</v>
      </c>
      <c r="L9" s="125" t="s">
        <v>58</v>
      </c>
      <c r="M9" s="125" t="s">
        <v>59</v>
      </c>
    </row>
    <row r="10" spans="1:13" ht="15.75" thickBot="1" x14ac:dyDescent="0.3">
      <c r="B10" s="125" t="s">
        <v>8</v>
      </c>
      <c r="C10" s="109">
        <v>2</v>
      </c>
      <c r="D10" s="110">
        <v>1</v>
      </c>
      <c r="E10" s="110">
        <v>3</v>
      </c>
      <c r="F10" s="110">
        <v>1</v>
      </c>
      <c r="G10" s="110">
        <v>3</v>
      </c>
      <c r="H10" s="110">
        <v>1</v>
      </c>
      <c r="I10" s="110"/>
      <c r="J10" s="110">
        <v>1</v>
      </c>
      <c r="K10" s="110">
        <v>1</v>
      </c>
      <c r="L10" s="110">
        <v>1</v>
      </c>
      <c r="M10" s="110">
        <v>3</v>
      </c>
    </row>
    <row r="11" spans="1:13" x14ac:dyDescent="0.25">
      <c r="B11" s="6"/>
      <c r="C11" s="7" t="s">
        <v>23</v>
      </c>
      <c r="D11" s="7" t="s">
        <v>24</v>
      </c>
      <c r="E11" s="7" t="s">
        <v>25</v>
      </c>
      <c r="F11" s="7" t="s">
        <v>26</v>
      </c>
      <c r="G11" s="8" t="s">
        <v>27</v>
      </c>
    </row>
    <row r="12" spans="1:13" x14ac:dyDescent="0.25">
      <c r="B12" s="35"/>
      <c r="C12" s="35"/>
      <c r="D12" s="35"/>
      <c r="E12" s="35"/>
      <c r="F12" s="35"/>
      <c r="G12" s="35"/>
    </row>
    <row r="13" spans="1:13" x14ac:dyDescent="0.25">
      <c r="B13" s="35"/>
      <c r="C13" s="35"/>
      <c r="D13" s="35"/>
      <c r="E13" s="35"/>
      <c r="F13" s="35"/>
      <c r="G13" s="35"/>
    </row>
    <row r="14" spans="1:13" x14ac:dyDescent="0.25">
      <c r="A14" s="153" t="s">
        <v>29</v>
      </c>
      <c r="B14" s="153"/>
      <c r="C14" s="150" t="s">
        <v>6</v>
      </c>
      <c r="D14" s="150" t="s">
        <v>7</v>
      </c>
      <c r="E14" s="150" t="s">
        <v>5</v>
      </c>
      <c r="F14" s="150" t="s">
        <v>12</v>
      </c>
      <c r="G14" s="150" t="s">
        <v>13</v>
      </c>
      <c r="H14" s="150" t="s">
        <v>44</v>
      </c>
      <c r="I14" s="150" t="s">
        <v>45</v>
      </c>
      <c r="J14" s="150" t="s">
        <v>46</v>
      </c>
      <c r="K14" s="150" t="s">
        <v>47</v>
      </c>
      <c r="L14" s="150" t="s">
        <v>58</v>
      </c>
      <c r="M14" s="150" t="s">
        <v>59</v>
      </c>
    </row>
    <row r="15" spans="1:13" x14ac:dyDescent="0.25">
      <c r="A15" s="152" t="s">
        <v>28</v>
      </c>
      <c r="B15" s="152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x14ac:dyDescent="0.25">
      <c r="A16" s="125" t="s">
        <v>8</v>
      </c>
      <c r="B16" s="20">
        <f>F5</f>
        <v>73.72</v>
      </c>
      <c r="C16" s="66">
        <f>C10*$B$16/3</f>
        <v>49.146666666666668</v>
      </c>
      <c r="D16" s="66">
        <f>D10*$B$16/3</f>
        <v>24.573333333333334</v>
      </c>
      <c r="E16" s="66">
        <f>E10*$B$16/3</f>
        <v>73.72</v>
      </c>
      <c r="F16" s="66">
        <f>F10*$B$16/3</f>
        <v>24.573333333333334</v>
      </c>
      <c r="G16" s="66">
        <f>G10*$B$16/3</f>
        <v>73.72</v>
      </c>
      <c r="H16" s="66">
        <f>H10*$B$16/3</f>
        <v>24.573333333333334</v>
      </c>
      <c r="I16" s="66">
        <f>I10*$B$16/3</f>
        <v>0</v>
      </c>
      <c r="J16" s="66">
        <f>J10*$B$16/3</f>
        <v>24.573333333333334</v>
      </c>
      <c r="K16" s="66">
        <f>K10*$B$16/3</f>
        <v>24.573333333333334</v>
      </c>
      <c r="L16" s="66">
        <f>L10*$B$16/3</f>
        <v>24.573333333333334</v>
      </c>
      <c r="M16" s="66">
        <f>M10*$B$16/3</f>
        <v>73.72</v>
      </c>
    </row>
    <row r="17" spans="1:13" x14ac:dyDescent="0.25">
      <c r="A17" s="125" t="s">
        <v>30</v>
      </c>
      <c r="B17" s="21"/>
      <c r="C17" s="68">
        <f>AVERAGE(C16:C16)</f>
        <v>49.146666666666668</v>
      </c>
      <c r="D17" s="68">
        <f>AVERAGE(D16:D16)</f>
        <v>24.573333333333334</v>
      </c>
      <c r="E17" s="68">
        <f>AVERAGE(E16:E16)</f>
        <v>73.72</v>
      </c>
      <c r="F17" s="68">
        <f>AVERAGE(F16:F16)</f>
        <v>24.573333333333334</v>
      </c>
      <c r="G17" s="68">
        <f>AVERAGE(G16:G16)</f>
        <v>73.72</v>
      </c>
      <c r="H17" s="68">
        <f>AVERAGE(H16:H16)</f>
        <v>24.573333333333334</v>
      </c>
      <c r="I17" s="68">
        <f>AVERAGE(I16:I16)</f>
        <v>0</v>
      </c>
      <c r="J17" s="68">
        <f>AVERAGE(J16:J16)</f>
        <v>24.573333333333334</v>
      </c>
      <c r="K17" s="68">
        <f>AVERAGE(K16:K16)</f>
        <v>24.573333333333334</v>
      </c>
      <c r="L17" s="68">
        <f>AVERAGE(L16:L16)</f>
        <v>24.573333333333334</v>
      </c>
      <c r="M17" s="68">
        <f>AVERAGE(M16:M16)</f>
        <v>73.72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D19" s="35"/>
      <c r="E19" s="6"/>
      <c r="F19" s="6"/>
      <c r="G19" s="6"/>
      <c r="H19" s="6"/>
      <c r="I19" s="6"/>
    </row>
    <row r="20" spans="1:13" x14ac:dyDescent="0.25">
      <c r="D20" s="35"/>
      <c r="E20" s="35"/>
      <c r="F20" s="35"/>
      <c r="G20" s="35"/>
    </row>
  </sheetData>
  <mergeCells count="13">
    <mergeCell ref="H14:H15"/>
    <mergeCell ref="I14:I15"/>
    <mergeCell ref="J14:J15"/>
    <mergeCell ref="K14:K15"/>
    <mergeCell ref="L14:L15"/>
    <mergeCell ref="M14:M15"/>
    <mergeCell ref="A14:B14"/>
    <mergeCell ref="C14:C15"/>
    <mergeCell ref="D14:D15"/>
    <mergeCell ref="E14:E15"/>
    <mergeCell ref="F14:F15"/>
    <mergeCell ref="G14:G15"/>
    <mergeCell ref="A15:B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selection sqref="A1:G3"/>
    </sheetView>
  </sheetViews>
  <sheetFormatPr defaultRowHeight="15" x14ac:dyDescent="0.25"/>
  <cols>
    <col min="1" max="1" width="25.42578125" style="1" customWidth="1"/>
    <col min="2" max="2" width="31.140625" style="1" customWidth="1"/>
    <col min="3" max="5" width="8.7109375" style="2" customWidth="1"/>
    <col min="6" max="6" width="15.7109375" style="50" bestFit="1" customWidth="1"/>
    <col min="7" max="7" width="26.28515625" style="2" customWidth="1"/>
    <col min="8" max="16384" width="9.140625" style="36"/>
  </cols>
  <sheetData>
    <row r="1" spans="1:7" ht="33" customHeight="1" x14ac:dyDescent="0.35">
      <c r="A1" s="147" t="s">
        <v>422</v>
      </c>
      <c r="B1" s="147"/>
      <c r="C1" s="147"/>
      <c r="D1" s="147"/>
      <c r="E1" s="147"/>
      <c r="F1" s="147"/>
      <c r="G1" s="147"/>
    </row>
    <row r="2" spans="1:7" ht="15" customHeight="1" x14ac:dyDescent="0.3">
      <c r="A2" s="145" t="s">
        <v>423</v>
      </c>
      <c r="B2" s="145"/>
      <c r="C2" s="145"/>
      <c r="D2" s="145"/>
      <c r="E2" s="145"/>
      <c r="F2" s="145"/>
      <c r="G2" s="145"/>
    </row>
    <row r="3" spans="1:7" ht="15" customHeight="1" x14ac:dyDescent="0.3">
      <c r="A3" s="145" t="s">
        <v>424</v>
      </c>
      <c r="B3" s="145"/>
      <c r="C3" s="145"/>
      <c r="D3" s="145"/>
      <c r="E3" s="145"/>
      <c r="F3" s="145"/>
      <c r="G3" s="145"/>
    </row>
    <row r="4" spans="1:7" ht="15" customHeight="1" x14ac:dyDescent="0.3">
      <c r="A4" s="148" t="s">
        <v>52</v>
      </c>
      <c r="B4" s="148"/>
      <c r="C4" s="148"/>
      <c r="D4" s="148"/>
      <c r="E4" s="148"/>
      <c r="F4" s="148"/>
      <c r="G4" s="148"/>
    </row>
    <row r="5" spans="1:7" ht="28.5" customHeight="1" x14ac:dyDescent="0.3">
      <c r="A5" s="149" t="s">
        <v>460</v>
      </c>
      <c r="B5" s="149"/>
      <c r="C5" s="149"/>
      <c r="D5" s="149"/>
      <c r="E5" s="149"/>
      <c r="F5" s="149"/>
      <c r="G5" s="149"/>
    </row>
    <row r="6" spans="1:7" ht="15" customHeight="1" x14ac:dyDescent="0.3">
      <c r="A6" s="145" t="s">
        <v>51</v>
      </c>
      <c r="B6" s="145"/>
      <c r="C6" s="118"/>
      <c r="D6" s="118"/>
      <c r="E6" s="118"/>
      <c r="F6" s="118" t="s">
        <v>462</v>
      </c>
      <c r="G6" s="118"/>
    </row>
    <row r="7" spans="1:7" ht="15" customHeight="1" x14ac:dyDescent="0.3">
      <c r="A7" s="145" t="s">
        <v>461</v>
      </c>
      <c r="B7" s="145"/>
      <c r="C7" s="145"/>
      <c r="D7" s="145"/>
      <c r="E7" s="118"/>
      <c r="F7" s="118" t="s">
        <v>433</v>
      </c>
      <c r="G7" s="118"/>
    </row>
    <row r="8" spans="1:7" ht="15" customHeight="1" x14ac:dyDescent="0.3">
      <c r="A8" s="118"/>
      <c r="B8" s="118"/>
      <c r="C8" s="118"/>
      <c r="D8" s="145" t="s">
        <v>434</v>
      </c>
      <c r="E8" s="145"/>
      <c r="F8" s="118"/>
      <c r="G8" s="118"/>
    </row>
    <row r="9" spans="1:7" ht="15" customHeight="1" x14ac:dyDescent="0.3">
      <c r="A9" s="118"/>
      <c r="B9" s="118"/>
      <c r="C9" s="118"/>
      <c r="D9" s="145" t="s">
        <v>435</v>
      </c>
      <c r="E9" s="145"/>
      <c r="F9" s="118"/>
      <c r="G9" s="118"/>
    </row>
    <row r="10" spans="1:7" ht="18.75" x14ac:dyDescent="0.3">
      <c r="A10" s="53"/>
      <c r="B10" s="53"/>
      <c r="C10" s="146"/>
      <c r="D10" s="146"/>
      <c r="E10" s="146"/>
      <c r="F10" s="51"/>
      <c r="G10" s="70"/>
    </row>
    <row r="11" spans="1:7" ht="18.75" x14ac:dyDescent="0.3">
      <c r="A11" s="133"/>
      <c r="B11" s="134"/>
      <c r="C11" s="143" t="s">
        <v>36</v>
      </c>
      <c r="D11" s="144"/>
      <c r="E11" s="144"/>
      <c r="F11" s="51"/>
      <c r="G11" s="70"/>
    </row>
    <row r="12" spans="1:7" s="13" customFormat="1" ht="15.75" x14ac:dyDescent="0.25">
      <c r="A12" s="135" t="s">
        <v>20</v>
      </c>
      <c r="B12" s="136"/>
      <c r="C12" s="47">
        <v>1</v>
      </c>
      <c r="D12" s="47">
        <v>2</v>
      </c>
      <c r="E12" s="47">
        <v>3</v>
      </c>
      <c r="F12" s="47" t="s">
        <v>39</v>
      </c>
      <c r="G12" s="47" t="s">
        <v>453</v>
      </c>
    </row>
    <row r="13" spans="1:7" s="13" customFormat="1" ht="15.75" x14ac:dyDescent="0.25">
      <c r="A13" s="137" t="s">
        <v>21</v>
      </c>
      <c r="B13" s="138"/>
      <c r="C13" s="18" t="s">
        <v>0</v>
      </c>
      <c r="D13" s="18" t="s">
        <v>1</v>
      </c>
      <c r="E13" s="18" t="s">
        <v>2</v>
      </c>
      <c r="F13" s="47" t="s">
        <v>19</v>
      </c>
      <c r="G13" s="47" t="s">
        <v>19</v>
      </c>
    </row>
    <row r="14" spans="1:7" s="13" customFormat="1" ht="15.75" x14ac:dyDescent="0.25">
      <c r="A14" s="135" t="s">
        <v>22</v>
      </c>
      <c r="B14" s="136"/>
      <c r="C14" s="47">
        <v>25</v>
      </c>
      <c r="D14" s="47">
        <v>25</v>
      </c>
      <c r="E14" s="47">
        <v>0</v>
      </c>
      <c r="F14" s="47">
        <v>50</v>
      </c>
      <c r="G14" s="47">
        <v>50</v>
      </c>
    </row>
    <row r="15" spans="1:7" s="13" customFormat="1" ht="22.5" customHeight="1" x14ac:dyDescent="0.25">
      <c r="A15" s="25" t="s">
        <v>49</v>
      </c>
      <c r="B15" s="25" t="s">
        <v>50</v>
      </c>
      <c r="C15" s="26">
        <f>C14*0.64</f>
        <v>16</v>
      </c>
      <c r="D15" s="26">
        <f t="shared" ref="D15:E15" si="0">D14*0.64</f>
        <v>16</v>
      </c>
      <c r="E15" s="26">
        <f t="shared" si="0"/>
        <v>0</v>
      </c>
      <c r="F15" s="48">
        <f>F14*0.357142</f>
        <v>17.857099999999999</v>
      </c>
      <c r="G15" s="28"/>
    </row>
    <row r="16" spans="1:7" s="13" customFormat="1" x14ac:dyDescent="0.25">
      <c r="A16" s="103" t="s">
        <v>60</v>
      </c>
      <c r="B16" s="104" t="s">
        <v>61</v>
      </c>
      <c r="C16" s="33">
        <v>20</v>
      </c>
      <c r="D16" s="33">
        <v>18</v>
      </c>
      <c r="E16" s="33"/>
      <c r="F16" s="107">
        <v>34</v>
      </c>
      <c r="G16" s="22">
        <f>SUM(C16:E16)</f>
        <v>38</v>
      </c>
    </row>
    <row r="17" spans="1:7" s="13" customFormat="1" x14ac:dyDescent="0.25">
      <c r="A17" s="103" t="s">
        <v>62</v>
      </c>
      <c r="B17" s="104" t="s">
        <v>63</v>
      </c>
      <c r="C17" s="33">
        <v>15</v>
      </c>
      <c r="D17" s="33">
        <v>21</v>
      </c>
      <c r="E17" s="33"/>
      <c r="F17" s="107">
        <v>28</v>
      </c>
      <c r="G17" s="22">
        <f>SUM(C17:E17)</f>
        <v>36</v>
      </c>
    </row>
    <row r="18" spans="1:7" s="13" customFormat="1" x14ac:dyDescent="0.25">
      <c r="A18" s="103" t="s">
        <v>64</v>
      </c>
      <c r="B18" s="104" t="s">
        <v>65</v>
      </c>
      <c r="C18" s="33">
        <v>16</v>
      </c>
      <c r="D18" s="33">
        <v>22</v>
      </c>
      <c r="E18" s="33"/>
      <c r="F18" s="107">
        <v>40</v>
      </c>
      <c r="G18" s="22">
        <f>SUM(C18:E18)</f>
        <v>38</v>
      </c>
    </row>
    <row r="19" spans="1:7" s="13" customFormat="1" x14ac:dyDescent="0.25">
      <c r="A19" s="103" t="s">
        <v>66</v>
      </c>
      <c r="B19" s="104" t="s">
        <v>67</v>
      </c>
      <c r="C19" s="33">
        <v>15</v>
      </c>
      <c r="D19" s="33">
        <v>17</v>
      </c>
      <c r="E19" s="33"/>
      <c r="F19" s="107">
        <v>37</v>
      </c>
      <c r="G19" s="22">
        <f>SUM(C19:E19)</f>
        <v>32</v>
      </c>
    </row>
    <row r="20" spans="1:7" s="13" customFormat="1" x14ac:dyDescent="0.25">
      <c r="A20" s="103" t="s">
        <v>68</v>
      </c>
      <c r="B20" s="104" t="s">
        <v>69</v>
      </c>
      <c r="C20" s="33">
        <v>23</v>
      </c>
      <c r="D20" s="33">
        <v>16</v>
      </c>
      <c r="E20" s="33"/>
      <c r="F20" s="107">
        <v>38</v>
      </c>
      <c r="G20" s="22">
        <f>SUM(C20:E20)</f>
        <v>39</v>
      </c>
    </row>
    <row r="21" spans="1:7" s="13" customFormat="1" x14ac:dyDescent="0.25">
      <c r="A21" s="103" t="s">
        <v>70</v>
      </c>
      <c r="B21" s="104" t="s">
        <v>71</v>
      </c>
      <c r="C21" s="33">
        <v>22</v>
      </c>
      <c r="D21" s="33">
        <v>16</v>
      </c>
      <c r="E21" s="33"/>
      <c r="F21" s="107">
        <v>26</v>
      </c>
      <c r="G21" s="22">
        <f>SUM(C21:E21)</f>
        <v>38</v>
      </c>
    </row>
    <row r="22" spans="1:7" s="13" customFormat="1" x14ac:dyDescent="0.25">
      <c r="A22" s="103" t="s">
        <v>72</v>
      </c>
      <c r="B22" s="104" t="s">
        <v>73</v>
      </c>
      <c r="C22" s="33">
        <v>23</v>
      </c>
      <c r="D22" s="33">
        <v>22</v>
      </c>
      <c r="E22" s="33"/>
      <c r="F22" s="107">
        <v>33</v>
      </c>
      <c r="G22" s="22">
        <f>SUM(C22:E22)</f>
        <v>45</v>
      </c>
    </row>
    <row r="23" spans="1:7" s="13" customFormat="1" x14ac:dyDescent="0.25">
      <c r="A23" s="103" t="s">
        <v>74</v>
      </c>
      <c r="B23" s="104" t="s">
        <v>75</v>
      </c>
      <c r="C23" s="33">
        <v>17</v>
      </c>
      <c r="D23" s="33">
        <v>18.5</v>
      </c>
      <c r="E23" s="33"/>
      <c r="F23" s="107">
        <v>29</v>
      </c>
      <c r="G23" s="22">
        <f>SUM(C23:E23)</f>
        <v>35.5</v>
      </c>
    </row>
    <row r="24" spans="1:7" s="13" customFormat="1" x14ac:dyDescent="0.25">
      <c r="A24" s="103" t="s">
        <v>77</v>
      </c>
      <c r="B24" s="104" t="s">
        <v>78</v>
      </c>
      <c r="C24" s="33">
        <v>21</v>
      </c>
      <c r="D24" s="33">
        <v>18</v>
      </c>
      <c r="E24" s="33"/>
      <c r="F24" s="107">
        <v>38</v>
      </c>
      <c r="G24" s="22">
        <f>SUM(C24:E24)</f>
        <v>39</v>
      </c>
    </row>
    <row r="25" spans="1:7" s="13" customFormat="1" x14ac:dyDescent="0.25">
      <c r="A25" s="103" t="s">
        <v>79</v>
      </c>
      <c r="B25" s="104" t="s">
        <v>80</v>
      </c>
      <c r="C25" s="33">
        <v>19</v>
      </c>
      <c r="D25" s="33">
        <v>20</v>
      </c>
      <c r="E25" s="33"/>
      <c r="F25" s="107">
        <v>38</v>
      </c>
      <c r="G25" s="22">
        <f>SUM(C25:E25)</f>
        <v>39</v>
      </c>
    </row>
    <row r="26" spans="1:7" s="13" customFormat="1" x14ac:dyDescent="0.25">
      <c r="A26" s="103" t="s">
        <v>81</v>
      </c>
      <c r="B26" s="104" t="s">
        <v>82</v>
      </c>
      <c r="C26" s="33">
        <v>18</v>
      </c>
      <c r="D26" s="33">
        <v>19.5</v>
      </c>
      <c r="E26" s="33"/>
      <c r="F26" s="107">
        <v>34</v>
      </c>
      <c r="G26" s="22">
        <f>SUM(C26:E26)</f>
        <v>37.5</v>
      </c>
    </row>
    <row r="27" spans="1:7" s="13" customFormat="1" x14ac:dyDescent="0.25">
      <c r="A27" s="103" t="s">
        <v>83</v>
      </c>
      <c r="B27" s="104" t="s">
        <v>84</v>
      </c>
      <c r="C27" s="33">
        <v>15</v>
      </c>
      <c r="D27" s="33">
        <v>19</v>
      </c>
      <c r="E27" s="33"/>
      <c r="F27" s="107">
        <v>40</v>
      </c>
      <c r="G27" s="22">
        <f>SUM(C27:E27)</f>
        <v>34</v>
      </c>
    </row>
    <row r="28" spans="1:7" s="13" customFormat="1" x14ac:dyDescent="0.25">
      <c r="A28" s="103" t="s">
        <v>85</v>
      </c>
      <c r="B28" s="104" t="s">
        <v>86</v>
      </c>
      <c r="C28" s="33">
        <v>15</v>
      </c>
      <c r="D28" s="33">
        <v>21.5</v>
      </c>
      <c r="E28" s="33"/>
      <c r="F28" s="107">
        <v>37</v>
      </c>
      <c r="G28" s="22">
        <f>SUM(C28:E28)</f>
        <v>36.5</v>
      </c>
    </row>
    <row r="29" spans="1:7" s="13" customFormat="1" x14ac:dyDescent="0.25">
      <c r="A29" s="103" t="s">
        <v>87</v>
      </c>
      <c r="B29" s="104" t="s">
        <v>88</v>
      </c>
      <c r="C29" s="33">
        <v>20</v>
      </c>
      <c r="D29" s="33">
        <v>18</v>
      </c>
      <c r="E29" s="33"/>
      <c r="F29" s="107">
        <v>30</v>
      </c>
      <c r="G29" s="22">
        <f>SUM(C29:E29)</f>
        <v>38</v>
      </c>
    </row>
    <row r="30" spans="1:7" s="13" customFormat="1" x14ac:dyDescent="0.25">
      <c r="A30" s="103" t="s">
        <v>89</v>
      </c>
      <c r="B30" s="104" t="s">
        <v>90</v>
      </c>
      <c r="C30" s="33">
        <v>21</v>
      </c>
      <c r="D30" s="33">
        <v>20</v>
      </c>
      <c r="E30" s="33"/>
      <c r="F30" s="107">
        <v>41</v>
      </c>
      <c r="G30" s="22">
        <f>SUM(C30:E30)</f>
        <v>41</v>
      </c>
    </row>
    <row r="31" spans="1:7" s="13" customFormat="1" x14ac:dyDescent="0.25">
      <c r="A31" s="103" t="s">
        <v>91</v>
      </c>
      <c r="B31" s="104" t="s">
        <v>92</v>
      </c>
      <c r="C31" s="33">
        <v>16</v>
      </c>
      <c r="D31" s="33">
        <v>23</v>
      </c>
      <c r="E31" s="33"/>
      <c r="F31" s="107">
        <v>36</v>
      </c>
      <c r="G31" s="22">
        <f>SUM(C31:E31)</f>
        <v>39</v>
      </c>
    </row>
    <row r="32" spans="1:7" s="13" customFormat="1" x14ac:dyDescent="0.25">
      <c r="A32" s="103" t="s">
        <v>93</v>
      </c>
      <c r="B32" s="104" t="s">
        <v>94</v>
      </c>
      <c r="C32" s="33">
        <v>14</v>
      </c>
      <c r="D32" s="33">
        <v>18</v>
      </c>
      <c r="E32" s="33"/>
      <c r="F32" s="107">
        <v>35</v>
      </c>
      <c r="G32" s="22">
        <f>SUM(C32:E32)</f>
        <v>32</v>
      </c>
    </row>
    <row r="33" spans="1:7" s="13" customFormat="1" x14ac:dyDescent="0.25">
      <c r="A33" s="103" t="s">
        <v>95</v>
      </c>
      <c r="B33" s="104" t="s">
        <v>96</v>
      </c>
      <c r="C33" s="33">
        <v>23</v>
      </c>
      <c r="D33" s="33">
        <v>23.5</v>
      </c>
      <c r="E33" s="33"/>
      <c r="F33" s="107">
        <v>26</v>
      </c>
      <c r="G33" s="22">
        <f>SUM(C33:E33)</f>
        <v>46.5</v>
      </c>
    </row>
    <row r="34" spans="1:7" s="13" customFormat="1" x14ac:dyDescent="0.25">
      <c r="A34" s="103" t="s">
        <v>97</v>
      </c>
      <c r="B34" s="104" t="s">
        <v>98</v>
      </c>
      <c r="C34" s="33">
        <v>20</v>
      </c>
      <c r="D34" s="33">
        <v>20</v>
      </c>
      <c r="E34" s="33"/>
      <c r="F34" s="107">
        <v>34</v>
      </c>
      <c r="G34" s="22">
        <f>SUM(C34:E34)</f>
        <v>40</v>
      </c>
    </row>
    <row r="35" spans="1:7" s="13" customFormat="1" x14ac:dyDescent="0.25">
      <c r="A35" s="103" t="s">
        <v>99</v>
      </c>
      <c r="B35" s="104" t="s">
        <v>100</v>
      </c>
      <c r="C35" s="33">
        <v>14</v>
      </c>
      <c r="D35" s="33">
        <v>20.5</v>
      </c>
      <c r="E35" s="33"/>
      <c r="F35" s="107">
        <v>35</v>
      </c>
      <c r="G35" s="22">
        <f>SUM(C35:E35)</f>
        <v>34.5</v>
      </c>
    </row>
    <row r="36" spans="1:7" s="13" customFormat="1" x14ac:dyDescent="0.25">
      <c r="A36" s="103" t="s">
        <v>101</v>
      </c>
      <c r="B36" s="104" t="s">
        <v>102</v>
      </c>
      <c r="C36" s="33">
        <v>15</v>
      </c>
      <c r="D36" s="33">
        <v>18.5</v>
      </c>
      <c r="E36" s="33"/>
      <c r="F36" s="107">
        <v>33</v>
      </c>
      <c r="G36" s="22">
        <f>SUM(C36:E36)</f>
        <v>33.5</v>
      </c>
    </row>
    <row r="37" spans="1:7" s="13" customFormat="1" x14ac:dyDescent="0.25">
      <c r="A37" s="103" t="s">
        <v>103</v>
      </c>
      <c r="B37" s="104" t="s">
        <v>104</v>
      </c>
      <c r="C37" s="33">
        <v>25</v>
      </c>
      <c r="D37" s="33">
        <v>17</v>
      </c>
      <c r="E37" s="33"/>
      <c r="F37" s="107">
        <v>34</v>
      </c>
      <c r="G37" s="22">
        <f>SUM(C37:E37)</f>
        <v>42</v>
      </c>
    </row>
    <row r="38" spans="1:7" s="13" customFormat="1" x14ac:dyDescent="0.25">
      <c r="A38" s="103" t="s">
        <v>105</v>
      </c>
      <c r="B38" s="104" t="s">
        <v>106</v>
      </c>
      <c r="C38" s="33">
        <v>21</v>
      </c>
      <c r="D38" s="33">
        <v>16</v>
      </c>
      <c r="E38" s="33"/>
      <c r="F38" s="107">
        <v>39</v>
      </c>
      <c r="G38" s="22">
        <f>SUM(C38:E38)</f>
        <v>37</v>
      </c>
    </row>
    <row r="39" spans="1:7" s="13" customFormat="1" x14ac:dyDescent="0.25">
      <c r="A39" s="103" t="s">
        <v>107</v>
      </c>
      <c r="B39" s="104" t="s">
        <v>108</v>
      </c>
      <c r="C39" s="33">
        <v>15</v>
      </c>
      <c r="D39" s="33">
        <v>21</v>
      </c>
      <c r="E39" s="33"/>
      <c r="F39" s="107">
        <v>36</v>
      </c>
      <c r="G39" s="22">
        <f>SUM(C39:E39)</f>
        <v>36</v>
      </c>
    </row>
    <row r="40" spans="1:7" s="13" customFormat="1" x14ac:dyDescent="0.25">
      <c r="A40" s="103" t="s">
        <v>109</v>
      </c>
      <c r="B40" s="104" t="s">
        <v>110</v>
      </c>
      <c r="C40" s="33">
        <v>16</v>
      </c>
      <c r="D40" s="33">
        <v>18</v>
      </c>
      <c r="E40" s="33"/>
      <c r="F40" s="107">
        <v>33</v>
      </c>
      <c r="G40" s="22">
        <f>SUM(C40:E40)</f>
        <v>34</v>
      </c>
    </row>
    <row r="41" spans="1:7" s="13" customFormat="1" x14ac:dyDescent="0.25">
      <c r="A41" s="103" t="s">
        <v>111</v>
      </c>
      <c r="B41" s="104" t="s">
        <v>112</v>
      </c>
      <c r="C41" s="33">
        <v>15</v>
      </c>
      <c r="D41" s="33">
        <v>20.5</v>
      </c>
      <c r="E41" s="33"/>
      <c r="F41" s="107">
        <v>34</v>
      </c>
      <c r="G41" s="22">
        <f>SUM(C41:E41)</f>
        <v>35.5</v>
      </c>
    </row>
    <row r="42" spans="1:7" s="13" customFormat="1" x14ac:dyDescent="0.25">
      <c r="A42" s="103" t="s">
        <v>113</v>
      </c>
      <c r="B42" s="104" t="s">
        <v>114</v>
      </c>
      <c r="C42" s="33">
        <v>16</v>
      </c>
      <c r="D42" s="33">
        <v>20</v>
      </c>
      <c r="E42" s="33"/>
      <c r="F42" s="107">
        <v>38</v>
      </c>
      <c r="G42" s="22">
        <f>SUM(C42:E42)</f>
        <v>36</v>
      </c>
    </row>
    <row r="43" spans="1:7" s="13" customFormat="1" x14ac:dyDescent="0.25">
      <c r="A43" s="103" t="s">
        <v>115</v>
      </c>
      <c r="B43" s="104" t="s">
        <v>116</v>
      </c>
      <c r="C43" s="33">
        <v>22</v>
      </c>
      <c r="D43" s="33">
        <v>19</v>
      </c>
      <c r="E43" s="33"/>
      <c r="F43" s="107">
        <v>39</v>
      </c>
      <c r="G43" s="22">
        <f>SUM(C43:E43)</f>
        <v>41</v>
      </c>
    </row>
    <row r="44" spans="1:7" s="13" customFormat="1" x14ac:dyDescent="0.25">
      <c r="A44" s="103" t="s">
        <v>117</v>
      </c>
      <c r="B44" s="104" t="s">
        <v>118</v>
      </c>
      <c r="C44" s="33">
        <v>19</v>
      </c>
      <c r="D44" s="33">
        <v>20.5</v>
      </c>
      <c r="E44" s="33"/>
      <c r="F44" s="107">
        <v>31</v>
      </c>
      <c r="G44" s="22">
        <f>SUM(C44:E44)</f>
        <v>39.5</v>
      </c>
    </row>
    <row r="45" spans="1:7" s="13" customFormat="1" x14ac:dyDescent="0.25">
      <c r="A45" s="103" t="s">
        <v>119</v>
      </c>
      <c r="B45" s="104" t="s">
        <v>120</v>
      </c>
      <c r="C45" s="33">
        <v>18</v>
      </c>
      <c r="D45" s="33">
        <v>17</v>
      </c>
      <c r="E45" s="33"/>
      <c r="F45" s="107">
        <v>33</v>
      </c>
      <c r="G45" s="22">
        <f>SUM(C45:E45)</f>
        <v>35</v>
      </c>
    </row>
    <row r="46" spans="1:7" s="13" customFormat="1" x14ac:dyDescent="0.25">
      <c r="A46" s="103" t="s">
        <v>121</v>
      </c>
      <c r="B46" s="104" t="s">
        <v>122</v>
      </c>
      <c r="C46" s="33">
        <v>15</v>
      </c>
      <c r="D46" s="33">
        <v>23</v>
      </c>
      <c r="E46" s="33"/>
      <c r="F46" s="107">
        <v>38</v>
      </c>
      <c r="G46" s="22">
        <f>SUM(C46:E46)</f>
        <v>38</v>
      </c>
    </row>
    <row r="47" spans="1:7" s="13" customFormat="1" x14ac:dyDescent="0.25">
      <c r="A47" s="103" t="s">
        <v>123</v>
      </c>
      <c r="B47" s="104" t="s">
        <v>124</v>
      </c>
      <c r="C47" s="33">
        <v>18</v>
      </c>
      <c r="D47" s="33">
        <v>21.5</v>
      </c>
      <c r="E47" s="33"/>
      <c r="F47" s="107">
        <v>29</v>
      </c>
      <c r="G47" s="22">
        <f>SUM(C47:E47)</f>
        <v>39.5</v>
      </c>
    </row>
    <row r="48" spans="1:7" s="13" customFormat="1" x14ac:dyDescent="0.25">
      <c r="A48" s="103" t="s">
        <v>125</v>
      </c>
      <c r="B48" s="104" t="s">
        <v>126</v>
      </c>
      <c r="C48" s="33">
        <v>14</v>
      </c>
      <c r="D48" s="33">
        <v>19</v>
      </c>
      <c r="E48" s="33"/>
      <c r="F48" s="107">
        <v>32</v>
      </c>
      <c r="G48" s="22">
        <f>SUM(C48:E48)</f>
        <v>33</v>
      </c>
    </row>
    <row r="49" spans="1:7" s="13" customFormat="1" x14ac:dyDescent="0.25">
      <c r="A49" s="103" t="s">
        <v>127</v>
      </c>
      <c r="B49" s="104" t="s">
        <v>128</v>
      </c>
      <c r="C49" s="33">
        <v>16</v>
      </c>
      <c r="D49" s="33">
        <v>18</v>
      </c>
      <c r="E49" s="33"/>
      <c r="F49" s="107">
        <v>27</v>
      </c>
      <c r="G49" s="22">
        <f>SUM(C49:E49)</f>
        <v>34</v>
      </c>
    </row>
    <row r="50" spans="1:7" s="13" customFormat="1" x14ac:dyDescent="0.25">
      <c r="A50" s="103" t="s">
        <v>129</v>
      </c>
      <c r="B50" s="104" t="s">
        <v>130</v>
      </c>
      <c r="C50" s="33">
        <v>21</v>
      </c>
      <c r="D50" s="33">
        <v>19</v>
      </c>
      <c r="E50" s="33"/>
      <c r="F50" s="107">
        <v>28</v>
      </c>
      <c r="G50" s="22">
        <f>SUM(C50:E50)</f>
        <v>40</v>
      </c>
    </row>
    <row r="51" spans="1:7" s="13" customFormat="1" x14ac:dyDescent="0.25">
      <c r="A51" s="103" t="s">
        <v>131</v>
      </c>
      <c r="B51" s="104" t="s">
        <v>132</v>
      </c>
      <c r="C51" s="33">
        <v>21</v>
      </c>
      <c r="D51" s="33">
        <v>20.5</v>
      </c>
      <c r="E51" s="33"/>
      <c r="F51" s="107">
        <v>36</v>
      </c>
      <c r="G51" s="22">
        <f>SUM(C51:E51)</f>
        <v>41.5</v>
      </c>
    </row>
    <row r="52" spans="1:7" s="13" customFormat="1" x14ac:dyDescent="0.25">
      <c r="A52" s="103" t="s">
        <v>133</v>
      </c>
      <c r="B52" s="104" t="s">
        <v>134</v>
      </c>
      <c r="C52" s="33">
        <v>23</v>
      </c>
      <c r="D52" s="33">
        <v>17</v>
      </c>
      <c r="E52" s="33"/>
      <c r="F52" s="107">
        <v>38</v>
      </c>
      <c r="G52" s="22">
        <f>SUM(C52:E52)</f>
        <v>40</v>
      </c>
    </row>
    <row r="53" spans="1:7" s="13" customFormat="1" x14ac:dyDescent="0.25">
      <c r="A53" s="103" t="s">
        <v>135</v>
      </c>
      <c r="B53" s="104" t="s">
        <v>136</v>
      </c>
      <c r="C53" s="33">
        <v>22</v>
      </c>
      <c r="D53" s="33">
        <v>17.5</v>
      </c>
      <c r="E53" s="33"/>
      <c r="F53" s="107">
        <v>40</v>
      </c>
      <c r="G53" s="22">
        <f>SUM(C53:E53)</f>
        <v>39.5</v>
      </c>
    </row>
    <row r="54" spans="1:7" s="13" customFormat="1" x14ac:dyDescent="0.25">
      <c r="A54" s="103" t="s">
        <v>137</v>
      </c>
      <c r="B54" s="104" t="s">
        <v>138</v>
      </c>
      <c r="C54" s="33">
        <v>23</v>
      </c>
      <c r="D54" s="33">
        <v>18</v>
      </c>
      <c r="E54" s="33"/>
      <c r="F54" s="107">
        <v>34</v>
      </c>
      <c r="G54" s="22">
        <f>SUM(C54:E54)</f>
        <v>41</v>
      </c>
    </row>
    <row r="55" spans="1:7" s="13" customFormat="1" x14ac:dyDescent="0.25">
      <c r="A55" s="103" t="s">
        <v>139</v>
      </c>
      <c r="B55" s="104" t="s">
        <v>140</v>
      </c>
      <c r="C55" s="33">
        <v>18</v>
      </c>
      <c r="D55" s="33">
        <v>21</v>
      </c>
      <c r="E55" s="33"/>
      <c r="F55" s="107">
        <v>41</v>
      </c>
      <c r="G55" s="22">
        <f>SUM(C55:E55)</f>
        <v>39</v>
      </c>
    </row>
    <row r="56" spans="1:7" s="13" customFormat="1" x14ac:dyDescent="0.25">
      <c r="A56" s="103" t="s">
        <v>141</v>
      </c>
      <c r="B56" s="104" t="s">
        <v>142</v>
      </c>
      <c r="C56" s="33">
        <v>14</v>
      </c>
      <c r="D56" s="33">
        <v>20.5</v>
      </c>
      <c r="E56" s="33"/>
      <c r="F56" s="107">
        <v>39</v>
      </c>
      <c r="G56" s="22">
        <f>SUM(C56:E56)</f>
        <v>34.5</v>
      </c>
    </row>
    <row r="57" spans="1:7" s="13" customFormat="1" x14ac:dyDescent="0.25">
      <c r="A57" s="103" t="s">
        <v>143</v>
      </c>
      <c r="B57" s="104" t="s">
        <v>144</v>
      </c>
      <c r="C57" s="33">
        <v>21</v>
      </c>
      <c r="D57" s="33">
        <v>20.5</v>
      </c>
      <c r="E57" s="33"/>
      <c r="F57" s="107">
        <v>27</v>
      </c>
      <c r="G57" s="22">
        <f>SUM(C57:E57)</f>
        <v>41.5</v>
      </c>
    </row>
    <row r="58" spans="1:7" s="13" customFormat="1" x14ac:dyDescent="0.25">
      <c r="A58" s="103" t="s">
        <v>145</v>
      </c>
      <c r="B58" s="104" t="s">
        <v>146</v>
      </c>
      <c r="C58" s="33">
        <v>21</v>
      </c>
      <c r="D58" s="33">
        <v>20</v>
      </c>
      <c r="E58" s="33"/>
      <c r="F58" s="107">
        <v>33</v>
      </c>
      <c r="G58" s="22">
        <f>SUM(C58:E58)</f>
        <v>41</v>
      </c>
    </row>
    <row r="59" spans="1:7" s="13" customFormat="1" x14ac:dyDescent="0.25">
      <c r="A59" s="103" t="s">
        <v>147</v>
      </c>
      <c r="B59" s="104" t="s">
        <v>148</v>
      </c>
      <c r="C59" s="33">
        <v>16</v>
      </c>
      <c r="D59" s="33">
        <v>21.5</v>
      </c>
      <c r="E59" s="33"/>
      <c r="F59" s="107">
        <v>30</v>
      </c>
      <c r="G59" s="22">
        <f>SUM(C59:E59)</f>
        <v>37.5</v>
      </c>
    </row>
    <row r="60" spans="1:7" s="13" customFormat="1" x14ac:dyDescent="0.25">
      <c r="A60" s="103" t="s">
        <v>149</v>
      </c>
      <c r="B60" s="104" t="s">
        <v>150</v>
      </c>
      <c r="C60" s="33">
        <v>20</v>
      </c>
      <c r="D60" s="33">
        <v>16</v>
      </c>
      <c r="E60" s="33"/>
      <c r="F60" s="107">
        <v>34</v>
      </c>
      <c r="G60" s="22">
        <f>SUM(C60:E60)</f>
        <v>36</v>
      </c>
    </row>
    <row r="61" spans="1:7" s="13" customFormat="1" x14ac:dyDescent="0.25">
      <c r="A61" s="103" t="s">
        <v>151</v>
      </c>
      <c r="B61" s="104" t="s">
        <v>152</v>
      </c>
      <c r="C61" s="33">
        <v>15</v>
      </c>
      <c r="D61" s="33">
        <v>19</v>
      </c>
      <c r="E61" s="33"/>
      <c r="F61" s="107">
        <v>25</v>
      </c>
      <c r="G61" s="22">
        <f>SUM(C61:E61)</f>
        <v>34</v>
      </c>
    </row>
    <row r="62" spans="1:7" s="13" customFormat="1" x14ac:dyDescent="0.25">
      <c r="A62" s="103" t="s">
        <v>153</v>
      </c>
      <c r="B62" s="104" t="s">
        <v>154</v>
      </c>
      <c r="C62" s="33">
        <v>16</v>
      </c>
      <c r="D62" s="33">
        <v>15.5</v>
      </c>
      <c r="E62" s="33"/>
      <c r="F62" s="107">
        <v>24</v>
      </c>
      <c r="G62" s="22">
        <f>SUM(C62:E62)</f>
        <v>31.5</v>
      </c>
    </row>
    <row r="63" spans="1:7" s="13" customFormat="1" x14ac:dyDescent="0.25">
      <c r="A63" s="103" t="s">
        <v>155</v>
      </c>
      <c r="B63" s="104" t="s">
        <v>156</v>
      </c>
      <c r="C63" s="33">
        <v>15</v>
      </c>
      <c r="D63" s="33">
        <v>20</v>
      </c>
      <c r="E63" s="33"/>
      <c r="F63" s="107">
        <v>40</v>
      </c>
      <c r="G63" s="22">
        <f>SUM(C63:E63)</f>
        <v>35</v>
      </c>
    </row>
    <row r="64" spans="1:7" s="13" customFormat="1" x14ac:dyDescent="0.25">
      <c r="A64" s="103" t="s">
        <v>157</v>
      </c>
      <c r="B64" s="104" t="s">
        <v>158</v>
      </c>
      <c r="C64" s="33">
        <v>15</v>
      </c>
      <c r="D64" s="33">
        <v>18.5</v>
      </c>
      <c r="E64" s="33"/>
      <c r="F64" s="107">
        <v>32</v>
      </c>
      <c r="G64" s="22">
        <f>SUM(C64:E64)</f>
        <v>33.5</v>
      </c>
    </row>
    <row r="65" spans="1:7" s="13" customFormat="1" x14ac:dyDescent="0.25">
      <c r="A65" s="103" t="s">
        <v>159</v>
      </c>
      <c r="B65" s="104" t="s">
        <v>160</v>
      </c>
      <c r="C65" s="33">
        <v>19</v>
      </c>
      <c r="D65" s="33">
        <v>19.5</v>
      </c>
      <c r="E65" s="33"/>
      <c r="F65" s="107">
        <v>38</v>
      </c>
      <c r="G65" s="22">
        <f>SUM(C65:E65)</f>
        <v>38.5</v>
      </c>
    </row>
    <row r="66" spans="1:7" s="13" customFormat="1" x14ac:dyDescent="0.25">
      <c r="A66" s="103" t="s">
        <v>161</v>
      </c>
      <c r="B66" s="104" t="s">
        <v>162</v>
      </c>
      <c r="C66" s="33">
        <v>21</v>
      </c>
      <c r="D66" s="33">
        <v>18</v>
      </c>
      <c r="E66" s="33"/>
      <c r="F66" s="107">
        <v>31</v>
      </c>
      <c r="G66" s="22">
        <f>SUM(C66:E66)</f>
        <v>39</v>
      </c>
    </row>
    <row r="67" spans="1:7" s="13" customFormat="1" x14ac:dyDescent="0.25">
      <c r="A67" s="103" t="s">
        <v>163</v>
      </c>
      <c r="B67" s="104" t="s">
        <v>164</v>
      </c>
      <c r="C67" s="33">
        <v>19</v>
      </c>
      <c r="D67" s="33">
        <v>23</v>
      </c>
      <c r="E67" s="33"/>
      <c r="F67" s="107">
        <v>31</v>
      </c>
      <c r="G67" s="22">
        <f>SUM(C67:E67)</f>
        <v>42</v>
      </c>
    </row>
    <row r="68" spans="1:7" s="13" customFormat="1" x14ac:dyDescent="0.25">
      <c r="A68" s="103" t="s">
        <v>165</v>
      </c>
      <c r="B68" s="104" t="s">
        <v>166</v>
      </c>
      <c r="C68" s="33">
        <v>18</v>
      </c>
      <c r="D68" s="33">
        <v>21</v>
      </c>
      <c r="E68" s="33"/>
      <c r="F68" s="107">
        <v>38</v>
      </c>
      <c r="G68" s="22">
        <f>SUM(C68:E68)</f>
        <v>39</v>
      </c>
    </row>
    <row r="69" spans="1:7" s="13" customFormat="1" x14ac:dyDescent="0.25">
      <c r="A69" s="103" t="s">
        <v>167</v>
      </c>
      <c r="B69" s="104" t="s">
        <v>168</v>
      </c>
      <c r="C69" s="33">
        <v>14</v>
      </c>
      <c r="D69" s="33">
        <v>18.5</v>
      </c>
      <c r="E69" s="33"/>
      <c r="F69" s="107">
        <v>31</v>
      </c>
      <c r="G69" s="22">
        <f>SUM(C69:E69)</f>
        <v>32.5</v>
      </c>
    </row>
    <row r="70" spans="1:7" s="13" customFormat="1" x14ac:dyDescent="0.25">
      <c r="A70" s="103" t="s">
        <v>169</v>
      </c>
      <c r="B70" s="104" t="s">
        <v>170</v>
      </c>
      <c r="C70" s="33">
        <v>16</v>
      </c>
      <c r="D70" s="33">
        <v>21</v>
      </c>
      <c r="E70" s="33"/>
      <c r="F70" s="107">
        <v>36</v>
      </c>
      <c r="G70" s="22">
        <f>SUM(C70:E70)</f>
        <v>37</v>
      </c>
    </row>
    <row r="71" spans="1:7" s="13" customFormat="1" x14ac:dyDescent="0.25">
      <c r="A71" s="103" t="s">
        <v>171</v>
      </c>
      <c r="B71" s="104" t="s">
        <v>172</v>
      </c>
      <c r="C71" s="33">
        <v>17</v>
      </c>
      <c r="D71" s="33">
        <v>18</v>
      </c>
      <c r="E71" s="33"/>
      <c r="F71" s="107">
        <v>31</v>
      </c>
      <c r="G71" s="22">
        <f>SUM(C71:E71)</f>
        <v>35</v>
      </c>
    </row>
    <row r="72" spans="1:7" s="13" customFormat="1" x14ac:dyDescent="0.25">
      <c r="A72" s="103" t="s">
        <v>173</v>
      </c>
      <c r="B72" s="104" t="s">
        <v>174</v>
      </c>
      <c r="C72" s="33">
        <v>20</v>
      </c>
      <c r="D72" s="33">
        <v>18.5</v>
      </c>
      <c r="E72" s="33"/>
      <c r="F72" s="107">
        <v>34</v>
      </c>
      <c r="G72" s="22">
        <f>SUM(C72:E72)</f>
        <v>38.5</v>
      </c>
    </row>
    <row r="73" spans="1:7" s="13" customFormat="1" x14ac:dyDescent="0.25">
      <c r="A73" s="103" t="s">
        <v>175</v>
      </c>
      <c r="B73" s="104" t="s">
        <v>176</v>
      </c>
      <c r="C73" s="33">
        <v>16</v>
      </c>
      <c r="D73" s="33">
        <v>21.5</v>
      </c>
      <c r="E73" s="33"/>
      <c r="F73" s="107">
        <v>36</v>
      </c>
      <c r="G73" s="22">
        <f>SUM(C73:E73)</f>
        <v>37.5</v>
      </c>
    </row>
    <row r="74" spans="1:7" s="13" customFormat="1" x14ac:dyDescent="0.25">
      <c r="A74" s="103" t="s">
        <v>177</v>
      </c>
      <c r="B74" s="104" t="s">
        <v>178</v>
      </c>
      <c r="C74" s="33">
        <v>24</v>
      </c>
      <c r="D74" s="33">
        <v>20</v>
      </c>
      <c r="E74" s="33"/>
      <c r="F74" s="107">
        <v>32</v>
      </c>
      <c r="G74" s="22">
        <f>SUM(C74:E74)</f>
        <v>44</v>
      </c>
    </row>
    <row r="75" spans="1:7" s="13" customFormat="1" x14ac:dyDescent="0.25">
      <c r="A75" s="103" t="s">
        <v>179</v>
      </c>
      <c r="B75" s="104" t="s">
        <v>180</v>
      </c>
      <c r="C75" s="33">
        <v>22</v>
      </c>
      <c r="D75" s="33">
        <v>21</v>
      </c>
      <c r="E75" s="33"/>
      <c r="F75" s="107">
        <v>29</v>
      </c>
      <c r="G75" s="22">
        <f>SUM(C75:E75)</f>
        <v>43</v>
      </c>
    </row>
    <row r="76" spans="1:7" s="13" customFormat="1" x14ac:dyDescent="0.25">
      <c r="A76" s="103" t="s">
        <v>181</v>
      </c>
      <c r="B76" s="104" t="s">
        <v>182</v>
      </c>
      <c r="C76" s="33">
        <v>23</v>
      </c>
      <c r="D76" s="33">
        <v>23</v>
      </c>
      <c r="E76" s="33"/>
      <c r="F76" s="107">
        <v>25</v>
      </c>
      <c r="G76" s="22">
        <f>SUM(C76:E76)</f>
        <v>46</v>
      </c>
    </row>
    <row r="77" spans="1:7" s="13" customFormat="1" x14ac:dyDescent="0.25">
      <c r="A77" s="103" t="s">
        <v>183</v>
      </c>
      <c r="B77" s="104" t="s">
        <v>184</v>
      </c>
      <c r="C77" s="33">
        <v>20</v>
      </c>
      <c r="D77" s="33">
        <v>20.5</v>
      </c>
      <c r="E77" s="33"/>
      <c r="F77" s="107">
        <v>32</v>
      </c>
      <c r="G77" s="22">
        <f>SUM(C77:E77)</f>
        <v>40.5</v>
      </c>
    </row>
    <row r="78" spans="1:7" s="13" customFormat="1" x14ac:dyDescent="0.25">
      <c r="A78" s="103" t="s">
        <v>185</v>
      </c>
      <c r="B78" s="104" t="s">
        <v>186</v>
      </c>
      <c r="C78" s="33">
        <v>22</v>
      </c>
      <c r="D78" s="33">
        <v>18</v>
      </c>
      <c r="E78" s="33"/>
      <c r="F78" s="107">
        <v>27</v>
      </c>
      <c r="G78" s="22">
        <f>SUM(C78:E78)</f>
        <v>40</v>
      </c>
    </row>
    <row r="79" spans="1:7" s="13" customFormat="1" x14ac:dyDescent="0.25">
      <c r="A79" s="103" t="s">
        <v>187</v>
      </c>
      <c r="B79" s="104" t="s">
        <v>188</v>
      </c>
      <c r="C79" s="33">
        <v>21</v>
      </c>
      <c r="D79" s="33">
        <v>18</v>
      </c>
      <c r="E79" s="33"/>
      <c r="F79" s="107">
        <v>34</v>
      </c>
      <c r="G79" s="22">
        <f>SUM(C79:E79)</f>
        <v>39</v>
      </c>
    </row>
    <row r="80" spans="1:7" s="13" customFormat="1" x14ac:dyDescent="0.25">
      <c r="A80" s="103" t="s">
        <v>189</v>
      </c>
      <c r="B80" s="104" t="s">
        <v>190</v>
      </c>
      <c r="C80" s="33">
        <v>15</v>
      </c>
      <c r="D80" s="33">
        <v>21.5</v>
      </c>
      <c r="E80" s="33"/>
      <c r="F80" s="107">
        <v>39</v>
      </c>
      <c r="G80" s="22">
        <f>SUM(C80:E80)</f>
        <v>36.5</v>
      </c>
    </row>
    <row r="81" spans="1:7" s="13" customFormat="1" x14ac:dyDescent="0.25">
      <c r="A81" s="103" t="s">
        <v>191</v>
      </c>
      <c r="B81" s="104" t="s">
        <v>192</v>
      </c>
      <c r="C81" s="33">
        <v>21</v>
      </c>
      <c r="D81" s="33">
        <v>18.5</v>
      </c>
      <c r="E81" s="33"/>
      <c r="F81" s="107">
        <v>38</v>
      </c>
      <c r="G81" s="22">
        <f>SUM(C81:E81)</f>
        <v>39.5</v>
      </c>
    </row>
    <row r="82" spans="1:7" s="13" customFormat="1" x14ac:dyDescent="0.25">
      <c r="A82" s="103" t="s">
        <v>193</v>
      </c>
      <c r="B82" s="104" t="s">
        <v>194</v>
      </c>
      <c r="C82" s="33">
        <v>19</v>
      </c>
      <c r="D82" s="33">
        <v>21</v>
      </c>
      <c r="E82" s="33"/>
      <c r="F82" s="107">
        <v>35</v>
      </c>
      <c r="G82" s="22">
        <f>SUM(C82:E82)</f>
        <v>40</v>
      </c>
    </row>
    <row r="83" spans="1:7" s="13" customFormat="1" x14ac:dyDescent="0.25">
      <c r="A83" s="103" t="s">
        <v>195</v>
      </c>
      <c r="B83" s="104" t="s">
        <v>196</v>
      </c>
      <c r="C83" s="33">
        <v>16</v>
      </c>
      <c r="D83" s="33">
        <v>22.5</v>
      </c>
      <c r="E83" s="33"/>
      <c r="F83" s="107">
        <v>28</v>
      </c>
      <c r="G83" s="22">
        <f>SUM(C83:E83)</f>
        <v>38.5</v>
      </c>
    </row>
    <row r="84" spans="1:7" s="13" customFormat="1" x14ac:dyDescent="0.25">
      <c r="A84" s="103" t="s">
        <v>197</v>
      </c>
      <c r="B84" s="104" t="s">
        <v>198</v>
      </c>
      <c r="C84" s="33">
        <v>14</v>
      </c>
      <c r="D84" s="33">
        <v>21</v>
      </c>
      <c r="E84" s="33"/>
      <c r="F84" s="107">
        <v>37</v>
      </c>
      <c r="G84" s="22">
        <f>SUM(C84:E84)</f>
        <v>35</v>
      </c>
    </row>
    <row r="85" spans="1:7" s="13" customFormat="1" x14ac:dyDescent="0.25">
      <c r="A85" s="103" t="s">
        <v>199</v>
      </c>
      <c r="B85" s="104" t="s">
        <v>200</v>
      </c>
      <c r="C85" s="33">
        <v>17</v>
      </c>
      <c r="D85" s="33">
        <v>22</v>
      </c>
      <c r="E85" s="33"/>
      <c r="F85" s="107">
        <v>42</v>
      </c>
      <c r="G85" s="22">
        <f>SUM(C85:E85)</f>
        <v>39</v>
      </c>
    </row>
    <row r="86" spans="1:7" s="13" customFormat="1" x14ac:dyDescent="0.25">
      <c r="A86" s="103" t="s">
        <v>201</v>
      </c>
      <c r="B86" s="104" t="s">
        <v>202</v>
      </c>
      <c r="C86" s="33">
        <v>23</v>
      </c>
      <c r="D86" s="33">
        <v>18</v>
      </c>
      <c r="E86" s="33"/>
      <c r="F86" s="107">
        <v>33</v>
      </c>
      <c r="G86" s="22">
        <f>SUM(C86:E86)</f>
        <v>41</v>
      </c>
    </row>
    <row r="87" spans="1:7" s="13" customFormat="1" x14ac:dyDescent="0.25">
      <c r="A87" s="103" t="s">
        <v>203</v>
      </c>
      <c r="B87" s="104" t="s">
        <v>204</v>
      </c>
      <c r="C87" s="33">
        <v>16</v>
      </c>
      <c r="D87" s="33">
        <v>20.5</v>
      </c>
      <c r="E87" s="33"/>
      <c r="F87" s="107">
        <v>34</v>
      </c>
      <c r="G87" s="22">
        <f>SUM(C87:E87)</f>
        <v>36.5</v>
      </c>
    </row>
    <row r="88" spans="1:7" s="13" customFormat="1" x14ac:dyDescent="0.25">
      <c r="A88" s="103" t="s">
        <v>205</v>
      </c>
      <c r="B88" s="104" t="s">
        <v>206</v>
      </c>
      <c r="C88" s="33">
        <v>19</v>
      </c>
      <c r="D88" s="33">
        <v>21</v>
      </c>
      <c r="E88" s="33"/>
      <c r="F88" s="107">
        <v>38</v>
      </c>
      <c r="G88" s="22">
        <f>SUM(C88:E88)</f>
        <v>40</v>
      </c>
    </row>
    <row r="89" spans="1:7" s="13" customFormat="1" x14ac:dyDescent="0.25">
      <c r="A89" s="103" t="s">
        <v>207</v>
      </c>
      <c r="B89" s="104" t="s">
        <v>208</v>
      </c>
      <c r="C89" s="33">
        <v>14</v>
      </c>
      <c r="D89" s="33">
        <v>14</v>
      </c>
      <c r="E89" s="33"/>
      <c r="F89" s="107">
        <v>35</v>
      </c>
      <c r="G89" s="22">
        <f>SUM(C89:E89)</f>
        <v>28</v>
      </c>
    </row>
    <row r="90" spans="1:7" s="13" customFormat="1" x14ac:dyDescent="0.25">
      <c r="A90" s="103" t="s">
        <v>209</v>
      </c>
      <c r="B90" s="104" t="s">
        <v>210</v>
      </c>
      <c r="C90" s="33">
        <v>22</v>
      </c>
      <c r="D90" s="33">
        <v>14</v>
      </c>
      <c r="E90" s="33"/>
      <c r="F90" s="107">
        <v>40</v>
      </c>
      <c r="G90" s="22">
        <f>SUM(C90:E90)</f>
        <v>36</v>
      </c>
    </row>
    <row r="91" spans="1:7" s="13" customFormat="1" x14ac:dyDescent="0.25">
      <c r="A91" s="103" t="s">
        <v>211</v>
      </c>
      <c r="B91" s="104" t="s">
        <v>212</v>
      </c>
      <c r="C91" s="33">
        <v>15</v>
      </c>
      <c r="D91" s="33">
        <v>17</v>
      </c>
      <c r="E91" s="33"/>
      <c r="F91" s="107">
        <v>32</v>
      </c>
      <c r="G91" s="22">
        <f>SUM(C91:E91)</f>
        <v>32</v>
      </c>
    </row>
    <row r="92" spans="1:7" s="13" customFormat="1" x14ac:dyDescent="0.25">
      <c r="A92" s="103" t="s">
        <v>213</v>
      </c>
      <c r="B92" s="104" t="s">
        <v>214</v>
      </c>
      <c r="C92" s="33">
        <v>20</v>
      </c>
      <c r="D92" s="33">
        <v>19</v>
      </c>
      <c r="E92" s="33"/>
      <c r="F92" s="107">
        <v>29</v>
      </c>
      <c r="G92" s="22">
        <f>SUM(C92:E92)</f>
        <v>39</v>
      </c>
    </row>
    <row r="93" spans="1:7" s="13" customFormat="1" x14ac:dyDescent="0.25">
      <c r="A93" s="103" t="s">
        <v>215</v>
      </c>
      <c r="B93" s="104" t="s">
        <v>216</v>
      </c>
      <c r="C93" s="33">
        <v>15</v>
      </c>
      <c r="D93" s="33">
        <v>19</v>
      </c>
      <c r="E93" s="33"/>
      <c r="F93" s="107">
        <v>33</v>
      </c>
      <c r="G93" s="22">
        <f>SUM(C93:E93)</f>
        <v>34</v>
      </c>
    </row>
    <row r="94" spans="1:7" s="13" customFormat="1" x14ac:dyDescent="0.25">
      <c r="A94" s="103" t="s">
        <v>217</v>
      </c>
      <c r="B94" s="104" t="s">
        <v>218</v>
      </c>
      <c r="C94" s="33">
        <v>21</v>
      </c>
      <c r="D94" s="33">
        <v>15</v>
      </c>
      <c r="E94" s="33"/>
      <c r="F94" s="107">
        <v>38</v>
      </c>
      <c r="G94" s="22">
        <f>SUM(C94:E94)</f>
        <v>36</v>
      </c>
    </row>
    <row r="95" spans="1:7" s="13" customFormat="1" x14ac:dyDescent="0.25">
      <c r="A95" s="103" t="s">
        <v>219</v>
      </c>
      <c r="B95" s="104" t="s">
        <v>220</v>
      </c>
      <c r="C95" s="33">
        <v>23</v>
      </c>
      <c r="D95" s="33">
        <v>17.5</v>
      </c>
      <c r="E95" s="33"/>
      <c r="F95" s="107">
        <v>38</v>
      </c>
      <c r="G95" s="22">
        <f>SUM(C95:E95)</f>
        <v>40.5</v>
      </c>
    </row>
    <row r="96" spans="1:7" s="13" customFormat="1" x14ac:dyDescent="0.25">
      <c r="A96" s="103" t="s">
        <v>221</v>
      </c>
      <c r="B96" s="104" t="s">
        <v>222</v>
      </c>
      <c r="C96" s="33">
        <v>16</v>
      </c>
      <c r="D96" s="33">
        <v>21.5</v>
      </c>
      <c r="E96" s="33"/>
      <c r="F96" s="107">
        <v>40</v>
      </c>
      <c r="G96" s="22">
        <f>SUM(C96:E96)</f>
        <v>37.5</v>
      </c>
    </row>
    <row r="97" spans="1:7" s="13" customFormat="1" x14ac:dyDescent="0.25">
      <c r="A97" s="103" t="s">
        <v>223</v>
      </c>
      <c r="B97" s="104" t="s">
        <v>224</v>
      </c>
      <c r="C97" s="33">
        <v>16</v>
      </c>
      <c r="D97" s="33">
        <v>20.5</v>
      </c>
      <c r="E97" s="33"/>
      <c r="F97" s="107">
        <v>38</v>
      </c>
      <c r="G97" s="22">
        <f>SUM(C97:E97)</f>
        <v>36.5</v>
      </c>
    </row>
    <row r="98" spans="1:7" s="13" customFormat="1" x14ac:dyDescent="0.25">
      <c r="A98" s="103" t="s">
        <v>225</v>
      </c>
      <c r="B98" s="104" t="s">
        <v>226</v>
      </c>
      <c r="C98" s="33">
        <v>15</v>
      </c>
      <c r="D98" s="33">
        <v>16.5</v>
      </c>
      <c r="E98" s="33"/>
      <c r="F98" s="107">
        <v>31</v>
      </c>
      <c r="G98" s="22">
        <f>SUM(C98:E98)</f>
        <v>31.5</v>
      </c>
    </row>
    <row r="99" spans="1:7" s="13" customFormat="1" x14ac:dyDescent="0.25">
      <c r="A99" s="103" t="s">
        <v>227</v>
      </c>
      <c r="B99" s="104" t="s">
        <v>228</v>
      </c>
      <c r="C99" s="33">
        <v>16</v>
      </c>
      <c r="D99" s="33">
        <v>22.5</v>
      </c>
      <c r="E99" s="33"/>
      <c r="F99" s="107">
        <v>40</v>
      </c>
      <c r="G99" s="22">
        <f>SUM(C99:E99)</f>
        <v>38.5</v>
      </c>
    </row>
    <row r="100" spans="1:7" s="13" customFormat="1" x14ac:dyDescent="0.25">
      <c r="A100" s="103" t="s">
        <v>229</v>
      </c>
      <c r="B100" s="104" t="s">
        <v>230</v>
      </c>
      <c r="C100" s="33">
        <v>15</v>
      </c>
      <c r="D100" s="33">
        <v>17</v>
      </c>
      <c r="E100" s="33"/>
      <c r="F100" s="107">
        <v>33</v>
      </c>
      <c r="G100" s="22">
        <f>SUM(C100:E100)</f>
        <v>32</v>
      </c>
    </row>
    <row r="101" spans="1:7" s="13" customFormat="1" x14ac:dyDescent="0.25">
      <c r="A101" s="103" t="s">
        <v>231</v>
      </c>
      <c r="B101" s="104" t="s">
        <v>232</v>
      </c>
      <c r="C101" s="33">
        <v>15</v>
      </c>
      <c r="D101" s="33">
        <v>22</v>
      </c>
      <c r="E101" s="33"/>
      <c r="F101" s="107">
        <v>39</v>
      </c>
      <c r="G101" s="22">
        <f>SUM(C101:E101)</f>
        <v>37</v>
      </c>
    </row>
    <row r="102" spans="1:7" s="13" customFormat="1" x14ac:dyDescent="0.25">
      <c r="A102" s="103" t="s">
        <v>233</v>
      </c>
      <c r="B102" s="104" t="s">
        <v>234</v>
      </c>
      <c r="C102" s="33">
        <v>19</v>
      </c>
      <c r="D102" s="33">
        <v>22.5</v>
      </c>
      <c r="E102" s="33"/>
      <c r="F102" s="107">
        <v>34</v>
      </c>
      <c r="G102" s="22">
        <f>SUM(C102:E102)</f>
        <v>41.5</v>
      </c>
    </row>
    <row r="103" spans="1:7" s="13" customFormat="1" x14ac:dyDescent="0.25">
      <c r="A103" s="103" t="s">
        <v>235</v>
      </c>
      <c r="B103" s="104" t="s">
        <v>236</v>
      </c>
      <c r="C103" s="33">
        <v>20</v>
      </c>
      <c r="D103" s="33">
        <v>20</v>
      </c>
      <c r="E103" s="33"/>
      <c r="F103" s="107">
        <v>37</v>
      </c>
      <c r="G103" s="22">
        <f>SUM(C103:E103)</f>
        <v>40</v>
      </c>
    </row>
    <row r="104" spans="1:7" s="13" customFormat="1" x14ac:dyDescent="0.25">
      <c r="A104" s="103" t="s">
        <v>237</v>
      </c>
      <c r="B104" s="104" t="s">
        <v>238</v>
      </c>
      <c r="C104" s="33">
        <v>20</v>
      </c>
      <c r="D104" s="33">
        <v>18</v>
      </c>
      <c r="E104" s="33"/>
      <c r="F104" s="107">
        <v>43</v>
      </c>
      <c r="G104" s="22">
        <f>SUM(C104:E104)</f>
        <v>38</v>
      </c>
    </row>
    <row r="105" spans="1:7" s="13" customFormat="1" x14ac:dyDescent="0.25">
      <c r="A105" s="103" t="s">
        <v>239</v>
      </c>
      <c r="B105" s="104" t="s">
        <v>240</v>
      </c>
      <c r="C105" s="33">
        <v>18</v>
      </c>
      <c r="D105" s="33">
        <v>22</v>
      </c>
      <c r="E105" s="33"/>
      <c r="F105" s="107">
        <v>31</v>
      </c>
      <c r="G105" s="22">
        <f>SUM(C105:E105)</f>
        <v>40</v>
      </c>
    </row>
    <row r="106" spans="1:7" s="13" customFormat="1" x14ac:dyDescent="0.25">
      <c r="A106" s="103" t="s">
        <v>241</v>
      </c>
      <c r="B106" s="104" t="s">
        <v>242</v>
      </c>
      <c r="C106" s="33">
        <v>21</v>
      </c>
      <c r="D106" s="33">
        <v>17.5</v>
      </c>
      <c r="E106" s="33"/>
      <c r="F106" s="107">
        <v>38</v>
      </c>
      <c r="G106" s="22">
        <f>SUM(C106:E106)</f>
        <v>38.5</v>
      </c>
    </row>
    <row r="107" spans="1:7" s="13" customFormat="1" x14ac:dyDescent="0.25">
      <c r="A107" s="103" t="s">
        <v>243</v>
      </c>
      <c r="B107" s="104" t="s">
        <v>244</v>
      </c>
      <c r="C107" s="33">
        <v>18</v>
      </c>
      <c r="D107" s="33">
        <v>18</v>
      </c>
      <c r="E107" s="33"/>
      <c r="F107" s="107">
        <v>32</v>
      </c>
      <c r="G107" s="22">
        <f>SUM(C107:E107)</f>
        <v>36</v>
      </c>
    </row>
    <row r="108" spans="1:7" s="13" customFormat="1" x14ac:dyDescent="0.25">
      <c r="A108" s="103" t="s">
        <v>245</v>
      </c>
      <c r="B108" s="104" t="s">
        <v>246</v>
      </c>
      <c r="C108" s="33">
        <v>23</v>
      </c>
      <c r="D108" s="33">
        <v>19</v>
      </c>
      <c r="E108" s="33"/>
      <c r="F108" s="107">
        <v>20</v>
      </c>
      <c r="G108" s="22">
        <f>SUM(C108:E108)</f>
        <v>42</v>
      </c>
    </row>
    <row r="109" spans="1:7" s="13" customFormat="1" x14ac:dyDescent="0.25">
      <c r="A109" s="103" t="s">
        <v>247</v>
      </c>
      <c r="B109" s="104" t="s">
        <v>248</v>
      </c>
      <c r="C109" s="33">
        <v>15</v>
      </c>
      <c r="D109" s="33">
        <v>20</v>
      </c>
      <c r="E109" s="33"/>
      <c r="F109" s="107">
        <v>30</v>
      </c>
      <c r="G109" s="22">
        <f>SUM(C109:E109)</f>
        <v>35</v>
      </c>
    </row>
    <row r="110" spans="1:7" s="13" customFormat="1" x14ac:dyDescent="0.25">
      <c r="A110" s="103" t="s">
        <v>249</v>
      </c>
      <c r="B110" s="104" t="s">
        <v>250</v>
      </c>
      <c r="C110" s="33">
        <v>15</v>
      </c>
      <c r="D110" s="33">
        <v>19.5</v>
      </c>
      <c r="E110" s="33"/>
      <c r="F110" s="107">
        <v>38</v>
      </c>
      <c r="G110" s="22">
        <f>SUM(C110:E110)</f>
        <v>34.5</v>
      </c>
    </row>
    <row r="111" spans="1:7" s="13" customFormat="1" x14ac:dyDescent="0.25">
      <c r="A111" s="103" t="s">
        <v>251</v>
      </c>
      <c r="B111" s="104" t="s">
        <v>252</v>
      </c>
      <c r="C111" s="33">
        <v>20</v>
      </c>
      <c r="D111" s="33">
        <v>18</v>
      </c>
      <c r="E111" s="33"/>
      <c r="F111" s="107">
        <v>37</v>
      </c>
      <c r="G111" s="22">
        <f>SUM(C111:E111)</f>
        <v>38</v>
      </c>
    </row>
    <row r="112" spans="1:7" s="13" customFormat="1" x14ac:dyDescent="0.25">
      <c r="A112" s="103" t="s">
        <v>253</v>
      </c>
      <c r="B112" s="104" t="s">
        <v>254</v>
      </c>
      <c r="C112" s="33">
        <v>15</v>
      </c>
      <c r="D112" s="33">
        <v>17</v>
      </c>
      <c r="E112" s="33"/>
      <c r="F112" s="107">
        <v>32</v>
      </c>
      <c r="G112" s="22">
        <f>SUM(C112:E112)</f>
        <v>32</v>
      </c>
    </row>
    <row r="113" spans="1:7" s="13" customFormat="1" x14ac:dyDescent="0.25">
      <c r="A113" s="103" t="s">
        <v>255</v>
      </c>
      <c r="B113" s="104" t="s">
        <v>256</v>
      </c>
      <c r="C113" s="33">
        <v>21</v>
      </c>
      <c r="D113" s="33">
        <v>18</v>
      </c>
      <c r="E113" s="33"/>
      <c r="F113" s="107">
        <v>30</v>
      </c>
      <c r="G113" s="22">
        <f>SUM(C113:E113)</f>
        <v>39</v>
      </c>
    </row>
    <row r="114" spans="1:7" s="13" customFormat="1" x14ac:dyDescent="0.25">
      <c r="A114" s="103" t="s">
        <v>257</v>
      </c>
      <c r="B114" s="104" t="s">
        <v>258</v>
      </c>
      <c r="C114" s="33">
        <v>15</v>
      </c>
      <c r="D114" s="33">
        <v>16.5</v>
      </c>
      <c r="E114" s="33"/>
      <c r="F114" s="107">
        <v>42</v>
      </c>
      <c r="G114" s="22">
        <f>SUM(C114:E114)</f>
        <v>31.5</v>
      </c>
    </row>
    <row r="115" spans="1:7" s="13" customFormat="1" x14ac:dyDescent="0.25">
      <c r="A115" s="103" t="s">
        <v>259</v>
      </c>
      <c r="B115" s="104" t="s">
        <v>260</v>
      </c>
      <c r="C115" s="33">
        <v>15</v>
      </c>
      <c r="D115" s="33">
        <v>20</v>
      </c>
      <c r="E115" s="33"/>
      <c r="F115" s="107">
        <v>29</v>
      </c>
      <c r="G115" s="22">
        <f>SUM(C115:E115)</f>
        <v>35</v>
      </c>
    </row>
    <row r="116" spans="1:7" s="13" customFormat="1" x14ac:dyDescent="0.25">
      <c r="A116" s="103" t="s">
        <v>261</v>
      </c>
      <c r="B116" s="104" t="s">
        <v>262</v>
      </c>
      <c r="C116" s="33">
        <v>14</v>
      </c>
      <c r="D116" s="33">
        <v>16</v>
      </c>
      <c r="E116" s="33"/>
      <c r="F116" s="107">
        <v>37</v>
      </c>
      <c r="G116" s="22">
        <f>SUM(C116:E116)</f>
        <v>30</v>
      </c>
    </row>
    <row r="117" spans="1:7" s="13" customFormat="1" x14ac:dyDescent="0.25">
      <c r="A117" s="103" t="s">
        <v>263</v>
      </c>
      <c r="B117" s="104" t="s">
        <v>264</v>
      </c>
      <c r="C117" s="33">
        <v>17</v>
      </c>
      <c r="D117" s="33">
        <v>22</v>
      </c>
      <c r="E117" s="33"/>
      <c r="F117" s="107">
        <v>29</v>
      </c>
      <c r="G117" s="22">
        <f>SUM(C117:E117)</f>
        <v>39</v>
      </c>
    </row>
    <row r="118" spans="1:7" s="13" customFormat="1" x14ac:dyDescent="0.25">
      <c r="A118" s="103" t="s">
        <v>265</v>
      </c>
      <c r="B118" s="104" t="s">
        <v>266</v>
      </c>
      <c r="C118" s="33">
        <v>21</v>
      </c>
      <c r="D118" s="33">
        <v>17.5</v>
      </c>
      <c r="E118" s="33"/>
      <c r="F118" s="107">
        <v>34</v>
      </c>
      <c r="G118" s="22">
        <f>SUM(C118:E118)</f>
        <v>38.5</v>
      </c>
    </row>
    <row r="119" spans="1:7" s="13" customFormat="1" x14ac:dyDescent="0.25">
      <c r="A119" s="103" t="s">
        <v>267</v>
      </c>
      <c r="B119" s="104" t="s">
        <v>268</v>
      </c>
      <c r="C119" s="33">
        <v>15</v>
      </c>
      <c r="D119" s="33">
        <v>19.5</v>
      </c>
      <c r="E119" s="33"/>
      <c r="F119" s="107">
        <v>29</v>
      </c>
      <c r="G119" s="22">
        <f>SUM(C119:E119)</f>
        <v>34.5</v>
      </c>
    </row>
    <row r="120" spans="1:7" s="13" customFormat="1" x14ac:dyDescent="0.25">
      <c r="A120" s="103" t="s">
        <v>269</v>
      </c>
      <c r="B120" s="104" t="s">
        <v>270</v>
      </c>
      <c r="C120" s="33">
        <v>24</v>
      </c>
      <c r="D120" s="33">
        <v>18</v>
      </c>
      <c r="E120" s="33"/>
      <c r="F120" s="107">
        <v>23</v>
      </c>
      <c r="G120" s="22">
        <f>SUM(C120:E120)</f>
        <v>42</v>
      </c>
    </row>
    <row r="121" spans="1:7" s="13" customFormat="1" x14ac:dyDescent="0.25">
      <c r="A121" s="103" t="s">
        <v>271</v>
      </c>
      <c r="B121" s="104" t="s">
        <v>272</v>
      </c>
      <c r="C121" s="33">
        <v>14</v>
      </c>
      <c r="D121" s="33">
        <v>22.5</v>
      </c>
      <c r="E121" s="33"/>
      <c r="F121" s="107">
        <v>32</v>
      </c>
      <c r="G121" s="22">
        <f>SUM(C121:E121)</f>
        <v>36.5</v>
      </c>
    </row>
    <row r="122" spans="1:7" s="13" customFormat="1" x14ac:dyDescent="0.25">
      <c r="A122" s="103" t="s">
        <v>273</v>
      </c>
      <c r="B122" s="104" t="s">
        <v>274</v>
      </c>
      <c r="C122" s="33">
        <v>15</v>
      </c>
      <c r="D122" s="33">
        <v>17</v>
      </c>
      <c r="E122" s="33"/>
      <c r="F122" s="107">
        <v>40</v>
      </c>
      <c r="G122" s="22">
        <f>SUM(C122:E122)</f>
        <v>32</v>
      </c>
    </row>
    <row r="123" spans="1:7" s="13" customFormat="1" x14ac:dyDescent="0.25">
      <c r="A123" s="103" t="s">
        <v>275</v>
      </c>
      <c r="B123" s="104" t="s">
        <v>276</v>
      </c>
      <c r="C123" s="33">
        <v>17</v>
      </c>
      <c r="D123" s="33">
        <v>11</v>
      </c>
      <c r="E123" s="33"/>
      <c r="F123" s="107">
        <v>38</v>
      </c>
      <c r="G123" s="22">
        <f>SUM(C123:E123)</f>
        <v>28</v>
      </c>
    </row>
    <row r="124" spans="1:7" s="13" customFormat="1" x14ac:dyDescent="0.25">
      <c r="A124" s="103" t="s">
        <v>277</v>
      </c>
      <c r="B124" s="104" t="s">
        <v>278</v>
      </c>
      <c r="C124" s="33">
        <v>18</v>
      </c>
      <c r="D124" s="33">
        <v>21</v>
      </c>
      <c r="E124" s="33"/>
      <c r="F124" s="107">
        <v>30</v>
      </c>
      <c r="G124" s="22">
        <f>SUM(C124:E124)</f>
        <v>39</v>
      </c>
    </row>
    <row r="125" spans="1:7" s="13" customFormat="1" x14ac:dyDescent="0.25">
      <c r="A125" s="103" t="s">
        <v>279</v>
      </c>
      <c r="B125" s="104" t="s">
        <v>280</v>
      </c>
      <c r="C125" s="33">
        <v>22</v>
      </c>
      <c r="D125" s="33">
        <v>18</v>
      </c>
      <c r="E125" s="33"/>
      <c r="F125" s="107">
        <v>31</v>
      </c>
      <c r="G125" s="22">
        <f>SUM(C125:E125)</f>
        <v>40</v>
      </c>
    </row>
    <row r="126" spans="1:7" s="13" customFormat="1" x14ac:dyDescent="0.25">
      <c r="A126" s="103" t="s">
        <v>281</v>
      </c>
      <c r="B126" s="104" t="s">
        <v>282</v>
      </c>
      <c r="C126" s="33">
        <v>21</v>
      </c>
      <c r="D126" s="33">
        <v>21</v>
      </c>
      <c r="E126" s="33"/>
      <c r="F126" s="107">
        <v>31</v>
      </c>
      <c r="G126" s="22">
        <f>SUM(C126:E126)</f>
        <v>42</v>
      </c>
    </row>
    <row r="127" spans="1:7" s="13" customFormat="1" x14ac:dyDescent="0.25">
      <c r="A127" s="103" t="s">
        <v>283</v>
      </c>
      <c r="B127" s="104" t="s">
        <v>284</v>
      </c>
      <c r="C127" s="33">
        <v>23</v>
      </c>
      <c r="D127" s="33">
        <v>21</v>
      </c>
      <c r="E127" s="33"/>
      <c r="F127" s="107">
        <v>36</v>
      </c>
      <c r="G127" s="22">
        <f>SUM(C127:E127)</f>
        <v>44</v>
      </c>
    </row>
    <row r="128" spans="1:7" s="13" customFormat="1" x14ac:dyDescent="0.25">
      <c r="A128" s="103" t="s">
        <v>285</v>
      </c>
      <c r="B128" s="104" t="s">
        <v>286</v>
      </c>
      <c r="C128" s="33">
        <v>18</v>
      </c>
      <c r="D128" s="33">
        <v>19</v>
      </c>
      <c r="E128" s="33"/>
      <c r="F128" s="107">
        <v>28</v>
      </c>
      <c r="G128" s="22">
        <f>SUM(C128:E128)</f>
        <v>37</v>
      </c>
    </row>
    <row r="129" spans="1:7" s="13" customFormat="1" x14ac:dyDescent="0.25">
      <c r="A129" s="103" t="s">
        <v>287</v>
      </c>
      <c r="B129" s="104" t="s">
        <v>288</v>
      </c>
      <c r="C129" s="33">
        <v>13</v>
      </c>
      <c r="D129" s="33">
        <v>20</v>
      </c>
      <c r="E129" s="33"/>
      <c r="F129" s="107">
        <v>34</v>
      </c>
      <c r="G129" s="22">
        <f>SUM(C129:E129)</f>
        <v>33</v>
      </c>
    </row>
    <row r="130" spans="1:7" s="13" customFormat="1" x14ac:dyDescent="0.25">
      <c r="A130" s="103" t="s">
        <v>289</v>
      </c>
      <c r="B130" s="104" t="s">
        <v>290</v>
      </c>
      <c r="C130" s="33">
        <v>23</v>
      </c>
      <c r="D130" s="33">
        <v>23</v>
      </c>
      <c r="E130" s="33"/>
      <c r="F130" s="107">
        <v>30</v>
      </c>
      <c r="G130" s="22">
        <f>SUM(C130:E130)</f>
        <v>46</v>
      </c>
    </row>
    <row r="131" spans="1:7" s="13" customFormat="1" x14ac:dyDescent="0.25">
      <c r="A131" s="103" t="s">
        <v>291</v>
      </c>
      <c r="B131" s="104" t="s">
        <v>292</v>
      </c>
      <c r="C131" s="33">
        <v>23</v>
      </c>
      <c r="D131" s="33">
        <v>21</v>
      </c>
      <c r="E131" s="33"/>
      <c r="F131" s="107">
        <v>31</v>
      </c>
      <c r="G131" s="22">
        <f>SUM(C131:E131)</f>
        <v>44</v>
      </c>
    </row>
    <row r="132" spans="1:7" s="13" customFormat="1" x14ac:dyDescent="0.25">
      <c r="A132" s="103" t="s">
        <v>293</v>
      </c>
      <c r="B132" s="104" t="s">
        <v>294</v>
      </c>
      <c r="C132" s="33">
        <v>14</v>
      </c>
      <c r="D132" s="33">
        <v>18</v>
      </c>
      <c r="E132" s="33"/>
      <c r="F132" s="107">
        <v>36</v>
      </c>
      <c r="G132" s="22">
        <f>SUM(C132:E132)</f>
        <v>32</v>
      </c>
    </row>
    <row r="133" spans="1:7" s="13" customFormat="1" x14ac:dyDescent="0.25">
      <c r="A133" s="103" t="s">
        <v>295</v>
      </c>
      <c r="B133" s="104" t="s">
        <v>296</v>
      </c>
      <c r="C133" s="33">
        <v>16</v>
      </c>
      <c r="D133" s="33">
        <v>19.5</v>
      </c>
      <c r="E133" s="33"/>
      <c r="F133" s="107">
        <v>34</v>
      </c>
      <c r="G133" s="22">
        <f>SUM(C133:E133)</f>
        <v>35.5</v>
      </c>
    </row>
    <row r="134" spans="1:7" s="13" customFormat="1" x14ac:dyDescent="0.25">
      <c r="A134" s="103" t="s">
        <v>297</v>
      </c>
      <c r="B134" s="104" t="s">
        <v>298</v>
      </c>
      <c r="C134" s="33">
        <v>15</v>
      </c>
      <c r="D134" s="33">
        <v>22</v>
      </c>
      <c r="E134" s="33"/>
      <c r="F134" s="107">
        <v>36</v>
      </c>
      <c r="G134" s="22">
        <f>SUM(C134:E134)</f>
        <v>37</v>
      </c>
    </row>
    <row r="135" spans="1:7" s="13" customFormat="1" x14ac:dyDescent="0.25">
      <c r="A135" s="103" t="s">
        <v>299</v>
      </c>
      <c r="B135" s="104" t="s">
        <v>300</v>
      </c>
      <c r="C135" s="33">
        <v>21</v>
      </c>
      <c r="D135" s="33">
        <v>17.5</v>
      </c>
      <c r="E135" s="33"/>
      <c r="F135" s="107">
        <v>31</v>
      </c>
      <c r="G135" s="22">
        <f>SUM(C135:E135)</f>
        <v>38.5</v>
      </c>
    </row>
    <row r="136" spans="1:7" s="13" customFormat="1" x14ac:dyDescent="0.25">
      <c r="A136" s="103" t="s">
        <v>301</v>
      </c>
      <c r="B136" s="104" t="s">
        <v>302</v>
      </c>
      <c r="C136" s="33">
        <v>15</v>
      </c>
      <c r="D136" s="33">
        <v>15</v>
      </c>
      <c r="E136" s="33"/>
      <c r="F136" s="107">
        <v>33</v>
      </c>
      <c r="G136" s="22">
        <f>SUM(C136:E136)</f>
        <v>30</v>
      </c>
    </row>
    <row r="137" spans="1:7" s="13" customFormat="1" x14ac:dyDescent="0.25">
      <c r="A137" s="103" t="s">
        <v>303</v>
      </c>
      <c r="B137" s="104" t="s">
        <v>304</v>
      </c>
      <c r="C137" s="33">
        <v>15</v>
      </c>
      <c r="D137" s="33">
        <v>18</v>
      </c>
      <c r="E137" s="33"/>
      <c r="F137" s="107">
        <v>35</v>
      </c>
      <c r="G137" s="22">
        <f>SUM(C137:E137)</f>
        <v>33</v>
      </c>
    </row>
    <row r="138" spans="1:7" s="13" customFormat="1" x14ac:dyDescent="0.25">
      <c r="A138" s="103" t="s">
        <v>305</v>
      </c>
      <c r="B138" s="104" t="s">
        <v>306</v>
      </c>
      <c r="C138" s="33">
        <v>16</v>
      </c>
      <c r="D138" s="33">
        <v>19.5</v>
      </c>
      <c r="E138" s="33"/>
      <c r="F138" s="107">
        <v>31</v>
      </c>
      <c r="G138" s="22">
        <f>SUM(C138:E138)</f>
        <v>35.5</v>
      </c>
    </row>
    <row r="139" spans="1:7" s="13" customFormat="1" x14ac:dyDescent="0.25">
      <c r="A139" s="103" t="s">
        <v>307</v>
      </c>
      <c r="B139" s="104" t="s">
        <v>308</v>
      </c>
      <c r="C139" s="33">
        <v>21</v>
      </c>
      <c r="D139" s="33">
        <v>20</v>
      </c>
      <c r="E139" s="33"/>
      <c r="F139" s="107">
        <v>30</v>
      </c>
      <c r="G139" s="22">
        <f>SUM(C139:E139)</f>
        <v>41</v>
      </c>
    </row>
    <row r="140" spans="1:7" s="13" customFormat="1" x14ac:dyDescent="0.25">
      <c r="A140" s="103" t="s">
        <v>309</v>
      </c>
      <c r="B140" s="104" t="s">
        <v>310</v>
      </c>
      <c r="C140" s="33">
        <v>17</v>
      </c>
      <c r="D140" s="33">
        <v>22.5</v>
      </c>
      <c r="E140" s="33"/>
      <c r="F140" s="107">
        <v>24</v>
      </c>
      <c r="G140" s="22">
        <f>SUM(C140:E140)</f>
        <v>39.5</v>
      </c>
    </row>
    <row r="141" spans="1:7" s="13" customFormat="1" x14ac:dyDescent="0.25">
      <c r="A141" s="103" t="s">
        <v>311</v>
      </c>
      <c r="B141" s="104" t="s">
        <v>312</v>
      </c>
      <c r="C141" s="33">
        <v>21</v>
      </c>
      <c r="D141" s="33">
        <v>20.5</v>
      </c>
      <c r="E141" s="33"/>
      <c r="F141" s="107">
        <v>40</v>
      </c>
      <c r="G141" s="22">
        <f>SUM(C141:E141)</f>
        <v>41.5</v>
      </c>
    </row>
    <row r="142" spans="1:7" s="13" customFormat="1" x14ac:dyDescent="0.25">
      <c r="A142" s="103" t="s">
        <v>313</v>
      </c>
      <c r="B142" s="104" t="s">
        <v>314</v>
      </c>
      <c r="C142" s="33">
        <v>18</v>
      </c>
      <c r="D142" s="33">
        <v>20</v>
      </c>
      <c r="E142" s="33"/>
      <c r="F142" s="107">
        <v>37</v>
      </c>
      <c r="G142" s="22">
        <f>SUM(C142:E142)</f>
        <v>38</v>
      </c>
    </row>
    <row r="143" spans="1:7" s="13" customFormat="1" x14ac:dyDescent="0.25">
      <c r="A143" s="103" t="s">
        <v>315</v>
      </c>
      <c r="B143" s="104" t="s">
        <v>316</v>
      </c>
      <c r="C143" s="33">
        <v>21</v>
      </c>
      <c r="D143" s="33">
        <v>19</v>
      </c>
      <c r="E143" s="33"/>
      <c r="F143" s="107">
        <v>34</v>
      </c>
      <c r="G143" s="22">
        <f>SUM(C143:E143)</f>
        <v>40</v>
      </c>
    </row>
    <row r="144" spans="1:7" s="13" customFormat="1" x14ac:dyDescent="0.25">
      <c r="A144" s="103" t="s">
        <v>317</v>
      </c>
      <c r="B144" s="104" t="s">
        <v>318</v>
      </c>
      <c r="C144" s="33">
        <v>15</v>
      </c>
      <c r="D144" s="33">
        <v>15</v>
      </c>
      <c r="E144" s="33"/>
      <c r="F144" s="107">
        <v>37</v>
      </c>
      <c r="G144" s="22">
        <f>SUM(C144:E144)</f>
        <v>30</v>
      </c>
    </row>
    <row r="145" spans="1:7" s="13" customFormat="1" x14ac:dyDescent="0.25">
      <c r="A145" s="103" t="s">
        <v>319</v>
      </c>
      <c r="B145" s="104" t="s">
        <v>320</v>
      </c>
      <c r="C145" s="33">
        <v>18</v>
      </c>
      <c r="D145" s="33">
        <v>18.5</v>
      </c>
      <c r="E145" s="33"/>
      <c r="F145" s="107">
        <v>24</v>
      </c>
      <c r="G145" s="22">
        <f>SUM(C145:E145)</f>
        <v>36.5</v>
      </c>
    </row>
    <row r="146" spans="1:7" s="13" customFormat="1" x14ac:dyDescent="0.25">
      <c r="A146" s="103" t="s">
        <v>321</v>
      </c>
      <c r="B146" s="104" t="s">
        <v>322</v>
      </c>
      <c r="C146" s="33">
        <v>18</v>
      </c>
      <c r="D146" s="33">
        <v>17.5</v>
      </c>
      <c r="E146" s="33"/>
      <c r="F146" s="107">
        <v>37</v>
      </c>
      <c r="G146" s="22">
        <f>SUM(C146:E146)</f>
        <v>35.5</v>
      </c>
    </row>
    <row r="147" spans="1:7" s="13" customFormat="1" x14ac:dyDescent="0.25">
      <c r="A147" s="103" t="s">
        <v>323</v>
      </c>
      <c r="B147" s="104" t="s">
        <v>324</v>
      </c>
      <c r="C147" s="33">
        <v>15</v>
      </c>
      <c r="D147" s="33">
        <v>17</v>
      </c>
      <c r="E147" s="33"/>
      <c r="F147" s="107">
        <v>30</v>
      </c>
      <c r="G147" s="22">
        <f>SUM(C147:E147)</f>
        <v>32</v>
      </c>
    </row>
    <row r="148" spans="1:7" s="13" customFormat="1" x14ac:dyDescent="0.25">
      <c r="A148" s="103" t="s">
        <v>325</v>
      </c>
      <c r="B148" s="104" t="s">
        <v>326</v>
      </c>
      <c r="C148" s="33">
        <v>18</v>
      </c>
      <c r="D148" s="33">
        <v>20</v>
      </c>
      <c r="E148" s="33"/>
      <c r="F148" s="107">
        <v>33</v>
      </c>
      <c r="G148" s="22">
        <f>SUM(C148:E148)</f>
        <v>38</v>
      </c>
    </row>
    <row r="149" spans="1:7" s="13" customFormat="1" x14ac:dyDescent="0.25">
      <c r="A149" s="103" t="s">
        <v>327</v>
      </c>
      <c r="B149" s="104" t="s">
        <v>328</v>
      </c>
      <c r="C149" s="33">
        <v>18</v>
      </c>
      <c r="D149" s="33">
        <v>20</v>
      </c>
      <c r="E149" s="33"/>
      <c r="F149" s="107">
        <v>31</v>
      </c>
      <c r="G149" s="22">
        <f>SUM(C149:E149)</f>
        <v>38</v>
      </c>
    </row>
    <row r="150" spans="1:7" s="13" customFormat="1" x14ac:dyDescent="0.25">
      <c r="A150" s="103" t="s">
        <v>329</v>
      </c>
      <c r="B150" s="104" t="s">
        <v>330</v>
      </c>
      <c r="C150" s="33">
        <v>16</v>
      </c>
      <c r="D150" s="33">
        <v>20</v>
      </c>
      <c r="E150" s="33"/>
      <c r="F150" s="107">
        <v>35</v>
      </c>
      <c r="G150" s="22">
        <f>SUM(C150:E150)</f>
        <v>36</v>
      </c>
    </row>
    <row r="151" spans="1:7" s="13" customFormat="1" x14ac:dyDescent="0.25">
      <c r="A151" s="103" t="s">
        <v>331</v>
      </c>
      <c r="B151" s="104" t="s">
        <v>332</v>
      </c>
      <c r="C151" s="33">
        <v>15</v>
      </c>
      <c r="D151" s="33">
        <v>20.5</v>
      </c>
      <c r="E151" s="33"/>
      <c r="F151" s="107">
        <v>35</v>
      </c>
      <c r="G151" s="22">
        <f>SUM(C151:E151)</f>
        <v>35.5</v>
      </c>
    </row>
    <row r="152" spans="1:7" s="13" customFormat="1" x14ac:dyDescent="0.25">
      <c r="A152" s="103" t="s">
        <v>333</v>
      </c>
      <c r="B152" s="104" t="s">
        <v>334</v>
      </c>
      <c r="C152" s="33">
        <v>13</v>
      </c>
      <c r="D152" s="33">
        <v>19</v>
      </c>
      <c r="E152" s="33"/>
      <c r="F152" s="107">
        <v>32</v>
      </c>
      <c r="G152" s="22">
        <f>SUM(C152:E152)</f>
        <v>32</v>
      </c>
    </row>
    <row r="153" spans="1:7" s="13" customFormat="1" x14ac:dyDescent="0.25">
      <c r="A153" s="103" t="s">
        <v>335</v>
      </c>
      <c r="B153" s="104" t="s">
        <v>336</v>
      </c>
      <c r="C153" s="33">
        <v>16</v>
      </c>
      <c r="D153" s="33">
        <v>20</v>
      </c>
      <c r="E153" s="33"/>
      <c r="F153" s="107">
        <v>39</v>
      </c>
      <c r="G153" s="22">
        <f>SUM(C153:E153)</f>
        <v>36</v>
      </c>
    </row>
    <row r="154" spans="1:7" s="13" customFormat="1" x14ac:dyDescent="0.25">
      <c r="A154" s="103" t="s">
        <v>337</v>
      </c>
      <c r="B154" s="104" t="s">
        <v>338</v>
      </c>
      <c r="C154" s="33">
        <v>15</v>
      </c>
      <c r="D154" s="33">
        <v>16</v>
      </c>
      <c r="E154" s="33"/>
      <c r="F154" s="107">
        <v>30</v>
      </c>
      <c r="G154" s="22">
        <f>SUM(C154:E154)</f>
        <v>31</v>
      </c>
    </row>
    <row r="155" spans="1:7" s="13" customFormat="1" x14ac:dyDescent="0.25">
      <c r="A155" s="103" t="s">
        <v>339</v>
      </c>
      <c r="B155" s="104" t="s">
        <v>340</v>
      </c>
      <c r="C155" s="33">
        <v>17</v>
      </c>
      <c r="D155" s="33">
        <v>16</v>
      </c>
      <c r="E155" s="33"/>
      <c r="F155" s="107">
        <v>36</v>
      </c>
      <c r="G155" s="22">
        <f>SUM(C155:E155)</f>
        <v>33</v>
      </c>
    </row>
    <row r="156" spans="1:7" s="13" customFormat="1" x14ac:dyDescent="0.25">
      <c r="A156" s="103" t="s">
        <v>341</v>
      </c>
      <c r="B156" s="104" t="s">
        <v>342</v>
      </c>
      <c r="C156" s="33">
        <v>15</v>
      </c>
      <c r="D156" s="33">
        <v>17</v>
      </c>
      <c r="E156" s="33"/>
      <c r="F156" s="107">
        <v>40</v>
      </c>
      <c r="G156" s="22">
        <f>SUM(C156:E156)</f>
        <v>32</v>
      </c>
    </row>
    <row r="157" spans="1:7" s="13" customFormat="1" x14ac:dyDescent="0.25">
      <c r="A157" s="103" t="s">
        <v>343</v>
      </c>
      <c r="B157" s="104" t="s">
        <v>344</v>
      </c>
      <c r="C157" s="33">
        <v>19</v>
      </c>
      <c r="D157" s="33">
        <v>22</v>
      </c>
      <c r="E157" s="33"/>
      <c r="F157" s="107">
        <v>31</v>
      </c>
      <c r="G157" s="22">
        <f>SUM(C157:E157)</f>
        <v>41</v>
      </c>
    </row>
    <row r="158" spans="1:7" s="13" customFormat="1" x14ac:dyDescent="0.25">
      <c r="A158" s="103" t="s">
        <v>345</v>
      </c>
      <c r="B158" s="104" t="s">
        <v>346</v>
      </c>
      <c r="C158" s="33">
        <v>15</v>
      </c>
      <c r="D158" s="33">
        <v>19.5</v>
      </c>
      <c r="E158" s="33"/>
      <c r="F158" s="107">
        <v>37</v>
      </c>
      <c r="G158" s="22">
        <f>SUM(C158:E158)</f>
        <v>34.5</v>
      </c>
    </row>
    <row r="159" spans="1:7" s="13" customFormat="1" x14ac:dyDescent="0.25">
      <c r="A159" s="103" t="s">
        <v>347</v>
      </c>
      <c r="B159" s="104" t="s">
        <v>348</v>
      </c>
      <c r="C159" s="33">
        <v>20</v>
      </c>
      <c r="D159" s="33">
        <v>21</v>
      </c>
      <c r="E159" s="33"/>
      <c r="F159" s="107">
        <v>33</v>
      </c>
      <c r="G159" s="22">
        <f>SUM(C159:E159)</f>
        <v>41</v>
      </c>
    </row>
    <row r="160" spans="1:7" s="13" customFormat="1" x14ac:dyDescent="0.25">
      <c r="A160" s="103" t="s">
        <v>349</v>
      </c>
      <c r="B160" s="104" t="s">
        <v>350</v>
      </c>
      <c r="C160" s="33">
        <v>15</v>
      </c>
      <c r="D160" s="33">
        <v>16</v>
      </c>
      <c r="E160" s="33"/>
      <c r="F160" s="107">
        <v>38</v>
      </c>
      <c r="G160" s="22">
        <f>SUM(C160:E160)</f>
        <v>31</v>
      </c>
    </row>
    <row r="161" spans="1:7" s="13" customFormat="1" x14ac:dyDescent="0.25">
      <c r="A161" s="103" t="s">
        <v>351</v>
      </c>
      <c r="B161" s="104" t="s">
        <v>352</v>
      </c>
      <c r="C161" s="33">
        <v>15</v>
      </c>
      <c r="D161" s="33">
        <v>20</v>
      </c>
      <c r="E161" s="33"/>
      <c r="F161" s="107">
        <v>42</v>
      </c>
      <c r="G161" s="22">
        <f>SUM(C161:E161)</f>
        <v>35</v>
      </c>
    </row>
    <row r="162" spans="1:7" s="13" customFormat="1" x14ac:dyDescent="0.25">
      <c r="A162" s="103" t="s">
        <v>353</v>
      </c>
      <c r="B162" s="104" t="s">
        <v>354</v>
      </c>
      <c r="C162" s="33">
        <v>22</v>
      </c>
      <c r="D162" s="33">
        <v>18</v>
      </c>
      <c r="E162" s="33"/>
      <c r="F162" s="107">
        <v>35</v>
      </c>
      <c r="G162" s="22">
        <f>SUM(C162:E162)</f>
        <v>40</v>
      </c>
    </row>
    <row r="163" spans="1:7" s="13" customFormat="1" x14ac:dyDescent="0.25">
      <c r="A163" s="103" t="s">
        <v>355</v>
      </c>
      <c r="B163" s="104" t="s">
        <v>356</v>
      </c>
      <c r="C163" s="33">
        <v>15</v>
      </c>
      <c r="D163" s="33">
        <v>20</v>
      </c>
      <c r="E163" s="33"/>
      <c r="F163" s="107">
        <v>33</v>
      </c>
      <c r="G163" s="22">
        <f>SUM(C163:E163)</f>
        <v>35</v>
      </c>
    </row>
    <row r="164" spans="1:7" s="13" customFormat="1" x14ac:dyDescent="0.25">
      <c r="A164" s="103" t="s">
        <v>357</v>
      </c>
      <c r="B164" s="104" t="s">
        <v>358</v>
      </c>
      <c r="C164" s="33">
        <v>23</v>
      </c>
      <c r="D164" s="33">
        <v>18</v>
      </c>
      <c r="E164" s="33"/>
      <c r="F164" s="107">
        <v>33</v>
      </c>
      <c r="G164" s="22">
        <f>SUM(C164:E164)</f>
        <v>41</v>
      </c>
    </row>
    <row r="165" spans="1:7" s="13" customFormat="1" x14ac:dyDescent="0.25">
      <c r="A165" s="103" t="s">
        <v>359</v>
      </c>
      <c r="B165" s="104" t="s">
        <v>360</v>
      </c>
      <c r="C165" s="33">
        <v>18</v>
      </c>
      <c r="D165" s="33">
        <v>20.5</v>
      </c>
      <c r="E165" s="33"/>
      <c r="F165" s="107">
        <v>31</v>
      </c>
      <c r="G165" s="22">
        <f>SUM(C165:E165)</f>
        <v>38.5</v>
      </c>
    </row>
    <row r="166" spans="1:7" s="13" customFormat="1" x14ac:dyDescent="0.25">
      <c r="A166" s="103" t="s">
        <v>361</v>
      </c>
      <c r="B166" s="104" t="s">
        <v>362</v>
      </c>
      <c r="C166" s="33">
        <v>14</v>
      </c>
      <c r="D166" s="33">
        <v>20</v>
      </c>
      <c r="E166" s="33"/>
      <c r="F166" s="107">
        <v>31</v>
      </c>
      <c r="G166" s="22">
        <f>SUM(C166:E166)</f>
        <v>34</v>
      </c>
    </row>
    <row r="167" spans="1:7" s="13" customFormat="1" x14ac:dyDescent="0.25">
      <c r="A167" s="103" t="s">
        <v>363</v>
      </c>
      <c r="B167" s="104" t="s">
        <v>364</v>
      </c>
      <c r="C167" s="33">
        <v>21</v>
      </c>
      <c r="D167" s="33">
        <v>19</v>
      </c>
      <c r="E167" s="33"/>
      <c r="F167" s="107">
        <v>33</v>
      </c>
      <c r="G167" s="22">
        <f>SUM(C167:E167)</f>
        <v>40</v>
      </c>
    </row>
    <row r="168" spans="1:7" s="13" customFormat="1" x14ac:dyDescent="0.25">
      <c r="A168" s="103" t="s">
        <v>365</v>
      </c>
      <c r="B168" s="104" t="s">
        <v>366</v>
      </c>
      <c r="C168" s="33">
        <v>21</v>
      </c>
      <c r="D168" s="33">
        <v>19</v>
      </c>
      <c r="E168" s="33"/>
      <c r="F168" s="107">
        <v>37</v>
      </c>
      <c r="G168" s="22">
        <f>SUM(C168:E168)</f>
        <v>40</v>
      </c>
    </row>
    <row r="169" spans="1:7" s="13" customFormat="1" x14ac:dyDescent="0.25">
      <c r="A169" s="103" t="s">
        <v>367</v>
      </c>
      <c r="B169" s="104" t="s">
        <v>368</v>
      </c>
      <c r="C169" s="33">
        <v>15</v>
      </c>
      <c r="D169" s="33">
        <v>19</v>
      </c>
      <c r="E169" s="33"/>
      <c r="F169" s="107">
        <v>37</v>
      </c>
      <c r="G169" s="22">
        <f>SUM(C169:E169)</f>
        <v>34</v>
      </c>
    </row>
    <row r="170" spans="1:7" s="13" customFormat="1" x14ac:dyDescent="0.25">
      <c r="A170" s="103" t="s">
        <v>369</v>
      </c>
      <c r="B170" s="104" t="s">
        <v>370</v>
      </c>
      <c r="C170" s="33">
        <v>23</v>
      </c>
      <c r="D170" s="33">
        <v>19</v>
      </c>
      <c r="E170" s="33"/>
      <c r="F170" s="107">
        <v>31</v>
      </c>
      <c r="G170" s="22">
        <f>SUM(C170:E170)</f>
        <v>42</v>
      </c>
    </row>
    <row r="171" spans="1:7" s="13" customFormat="1" x14ac:dyDescent="0.25">
      <c r="A171" s="103" t="s">
        <v>371</v>
      </c>
      <c r="B171" s="104" t="s">
        <v>372</v>
      </c>
      <c r="C171" s="33">
        <v>17</v>
      </c>
      <c r="D171" s="33">
        <v>15</v>
      </c>
      <c r="E171" s="33"/>
      <c r="F171" s="107">
        <v>37</v>
      </c>
      <c r="G171" s="22">
        <f>SUM(C171:E171)</f>
        <v>32</v>
      </c>
    </row>
    <row r="172" spans="1:7" s="13" customFormat="1" x14ac:dyDescent="0.25">
      <c r="A172" s="103" t="s">
        <v>373</v>
      </c>
      <c r="B172" s="104" t="s">
        <v>374</v>
      </c>
      <c r="C172" s="33">
        <v>20</v>
      </c>
      <c r="D172" s="33">
        <v>20</v>
      </c>
      <c r="E172" s="33"/>
      <c r="F172" s="107">
        <v>35</v>
      </c>
      <c r="G172" s="22">
        <f>SUM(C172:E172)</f>
        <v>40</v>
      </c>
    </row>
    <row r="173" spans="1:7" s="13" customFormat="1" x14ac:dyDescent="0.25">
      <c r="A173" s="103" t="s">
        <v>375</v>
      </c>
      <c r="B173" s="104" t="s">
        <v>376</v>
      </c>
      <c r="C173" s="33">
        <v>14</v>
      </c>
      <c r="D173" s="33">
        <v>19</v>
      </c>
      <c r="E173" s="33"/>
      <c r="F173" s="107">
        <v>36</v>
      </c>
      <c r="G173" s="22">
        <f>SUM(C173:E173)</f>
        <v>33</v>
      </c>
    </row>
    <row r="174" spans="1:7" s="13" customFormat="1" x14ac:dyDescent="0.25">
      <c r="A174" s="103" t="s">
        <v>377</v>
      </c>
      <c r="B174" s="104" t="s">
        <v>378</v>
      </c>
      <c r="C174" s="33">
        <v>16</v>
      </c>
      <c r="D174" s="33">
        <v>18</v>
      </c>
      <c r="E174" s="33"/>
      <c r="F174" s="107">
        <v>40</v>
      </c>
      <c r="G174" s="22">
        <f>SUM(C174:E174)</f>
        <v>34</v>
      </c>
    </row>
    <row r="175" spans="1:7" s="13" customFormat="1" x14ac:dyDescent="0.25">
      <c r="A175" s="103" t="s">
        <v>379</v>
      </c>
      <c r="B175" s="104" t="s">
        <v>380</v>
      </c>
      <c r="C175" s="33">
        <v>13</v>
      </c>
      <c r="D175" s="33">
        <v>19</v>
      </c>
      <c r="E175" s="33"/>
      <c r="F175" s="107">
        <v>29</v>
      </c>
      <c r="G175" s="22">
        <f>SUM(C175:E175)</f>
        <v>32</v>
      </c>
    </row>
    <row r="176" spans="1:7" s="13" customFormat="1" x14ac:dyDescent="0.25">
      <c r="A176" s="103" t="s">
        <v>381</v>
      </c>
      <c r="B176" s="104" t="s">
        <v>382</v>
      </c>
      <c r="C176" s="33">
        <v>18</v>
      </c>
      <c r="D176" s="33">
        <v>18.5</v>
      </c>
      <c r="E176" s="33"/>
      <c r="F176" s="107">
        <v>35</v>
      </c>
      <c r="G176" s="22">
        <f>SUM(C176:E176)</f>
        <v>36.5</v>
      </c>
    </row>
    <row r="177" spans="1:7" s="13" customFormat="1" x14ac:dyDescent="0.25">
      <c r="A177" s="103" t="s">
        <v>383</v>
      </c>
      <c r="B177" s="104" t="s">
        <v>384</v>
      </c>
      <c r="C177" s="33">
        <v>20</v>
      </c>
      <c r="D177" s="33">
        <v>22</v>
      </c>
      <c r="E177" s="33"/>
      <c r="F177" s="107">
        <v>32</v>
      </c>
      <c r="G177" s="22">
        <f>SUM(C177:E177)</f>
        <v>42</v>
      </c>
    </row>
    <row r="178" spans="1:7" s="13" customFormat="1" x14ac:dyDescent="0.25">
      <c r="A178" s="103" t="s">
        <v>385</v>
      </c>
      <c r="B178" s="104" t="s">
        <v>386</v>
      </c>
      <c r="C178" s="33">
        <v>19</v>
      </c>
      <c r="D178" s="33">
        <v>21</v>
      </c>
      <c r="E178" s="33"/>
      <c r="F178" s="107">
        <v>30</v>
      </c>
      <c r="G178" s="22">
        <f>SUM(C178:E178)</f>
        <v>40</v>
      </c>
    </row>
    <row r="179" spans="1:7" s="13" customFormat="1" x14ac:dyDescent="0.25">
      <c r="A179" s="103" t="s">
        <v>387</v>
      </c>
      <c r="B179" s="104" t="s">
        <v>388</v>
      </c>
      <c r="C179" s="33">
        <v>15</v>
      </c>
      <c r="D179" s="33">
        <v>21.5</v>
      </c>
      <c r="E179" s="33"/>
      <c r="F179" s="107">
        <v>34</v>
      </c>
      <c r="G179" s="22">
        <f>SUM(C179:E179)</f>
        <v>36.5</v>
      </c>
    </row>
    <row r="180" spans="1:7" s="13" customFormat="1" x14ac:dyDescent="0.25">
      <c r="A180" s="103" t="s">
        <v>389</v>
      </c>
      <c r="B180" s="104" t="s">
        <v>390</v>
      </c>
      <c r="C180" s="33">
        <v>18</v>
      </c>
      <c r="D180" s="33">
        <v>19.5</v>
      </c>
      <c r="E180" s="33"/>
      <c r="F180" s="107">
        <v>41</v>
      </c>
      <c r="G180" s="22">
        <f>SUM(C180:E180)</f>
        <v>37.5</v>
      </c>
    </row>
    <row r="181" spans="1:7" s="13" customFormat="1" x14ac:dyDescent="0.25">
      <c r="A181" s="103" t="s">
        <v>391</v>
      </c>
      <c r="B181" s="104" t="s">
        <v>392</v>
      </c>
      <c r="C181" s="33">
        <v>15</v>
      </c>
      <c r="D181" s="33">
        <v>20</v>
      </c>
      <c r="E181" s="33"/>
      <c r="F181" s="107">
        <v>42</v>
      </c>
      <c r="G181" s="22">
        <f>SUM(C181:E181)</f>
        <v>35</v>
      </c>
    </row>
    <row r="182" spans="1:7" s="13" customFormat="1" x14ac:dyDescent="0.25">
      <c r="A182" s="103" t="s">
        <v>393</v>
      </c>
      <c r="B182" s="104" t="s">
        <v>394</v>
      </c>
      <c r="C182" s="33">
        <v>18</v>
      </c>
      <c r="D182" s="33">
        <v>18.5</v>
      </c>
      <c r="E182" s="33"/>
      <c r="F182" s="107">
        <v>37</v>
      </c>
      <c r="G182" s="22">
        <f>SUM(C182:E182)</f>
        <v>36.5</v>
      </c>
    </row>
    <row r="183" spans="1:7" s="13" customFormat="1" x14ac:dyDescent="0.25">
      <c r="A183" s="103" t="s">
        <v>395</v>
      </c>
      <c r="B183" s="104" t="s">
        <v>396</v>
      </c>
      <c r="C183" s="33">
        <v>16</v>
      </c>
      <c r="D183" s="33">
        <v>21.5</v>
      </c>
      <c r="E183" s="33"/>
      <c r="F183" s="107">
        <v>35</v>
      </c>
      <c r="G183" s="22">
        <f>SUM(C183:E183)</f>
        <v>37.5</v>
      </c>
    </row>
    <row r="184" spans="1:7" s="13" customFormat="1" x14ac:dyDescent="0.25">
      <c r="A184" s="103" t="s">
        <v>397</v>
      </c>
      <c r="B184" s="104" t="s">
        <v>398</v>
      </c>
      <c r="C184" s="33">
        <v>21</v>
      </c>
      <c r="D184" s="33">
        <v>19</v>
      </c>
      <c r="E184" s="33"/>
      <c r="F184" s="107">
        <v>34</v>
      </c>
      <c r="G184" s="22">
        <f>SUM(C184:E184)</f>
        <v>40</v>
      </c>
    </row>
    <row r="185" spans="1:7" s="13" customFormat="1" x14ac:dyDescent="0.25">
      <c r="A185" s="103" t="s">
        <v>399</v>
      </c>
      <c r="B185" s="104" t="s">
        <v>400</v>
      </c>
      <c r="C185" s="33">
        <v>19</v>
      </c>
      <c r="D185" s="33">
        <v>19.5</v>
      </c>
      <c r="E185" s="33"/>
      <c r="F185" s="107">
        <v>39</v>
      </c>
      <c r="G185" s="22">
        <f>SUM(C185:E185)</f>
        <v>38.5</v>
      </c>
    </row>
    <row r="186" spans="1:7" s="13" customFormat="1" x14ac:dyDescent="0.25">
      <c r="A186" s="103" t="s">
        <v>401</v>
      </c>
      <c r="B186" s="104" t="s">
        <v>402</v>
      </c>
      <c r="C186" s="33">
        <v>17</v>
      </c>
      <c r="D186" s="33">
        <v>20</v>
      </c>
      <c r="E186" s="33"/>
      <c r="F186" s="107">
        <v>40</v>
      </c>
      <c r="G186" s="22">
        <f>SUM(C186:E186)</f>
        <v>37</v>
      </c>
    </row>
    <row r="187" spans="1:7" s="13" customFormat="1" x14ac:dyDescent="0.25">
      <c r="A187" s="103" t="s">
        <v>403</v>
      </c>
      <c r="B187" s="104" t="s">
        <v>404</v>
      </c>
      <c r="C187" s="33">
        <v>15</v>
      </c>
      <c r="D187" s="33">
        <v>17.5</v>
      </c>
      <c r="E187" s="33"/>
      <c r="F187" s="107">
        <v>35</v>
      </c>
      <c r="G187" s="22">
        <f>SUM(C187:E187)</f>
        <v>32.5</v>
      </c>
    </row>
    <row r="188" spans="1:7" s="13" customFormat="1" x14ac:dyDescent="0.25">
      <c r="A188" s="103" t="s">
        <v>405</v>
      </c>
      <c r="B188" s="104" t="s">
        <v>406</v>
      </c>
      <c r="C188" s="33">
        <v>21</v>
      </c>
      <c r="D188" s="33">
        <v>17.5</v>
      </c>
      <c r="E188" s="33"/>
      <c r="F188" s="107">
        <v>33</v>
      </c>
      <c r="G188" s="22">
        <f>SUM(C188:E188)</f>
        <v>38.5</v>
      </c>
    </row>
    <row r="189" spans="1:7" s="13" customFormat="1" x14ac:dyDescent="0.25">
      <c r="A189" s="103" t="s">
        <v>407</v>
      </c>
      <c r="B189" s="104" t="s">
        <v>408</v>
      </c>
      <c r="C189" s="33">
        <v>18</v>
      </c>
      <c r="D189" s="33">
        <v>22</v>
      </c>
      <c r="E189" s="33"/>
      <c r="F189" s="107">
        <v>36</v>
      </c>
      <c r="G189" s="22">
        <f>SUM(C189:E189)</f>
        <v>40</v>
      </c>
    </row>
    <row r="190" spans="1:7" s="13" customFormat="1" x14ac:dyDescent="0.25">
      <c r="A190" s="103" t="s">
        <v>409</v>
      </c>
      <c r="B190" s="104" t="s">
        <v>410</v>
      </c>
      <c r="C190" s="33">
        <v>15</v>
      </c>
      <c r="D190" s="33">
        <v>18</v>
      </c>
      <c r="E190" s="33"/>
      <c r="F190" s="107">
        <v>31</v>
      </c>
      <c r="G190" s="22">
        <f>SUM(C190:E190)</f>
        <v>33</v>
      </c>
    </row>
    <row r="191" spans="1:7" s="13" customFormat="1" x14ac:dyDescent="0.25">
      <c r="A191" s="103" t="s">
        <v>411</v>
      </c>
      <c r="B191" s="104" t="s">
        <v>412</v>
      </c>
      <c r="C191" s="33">
        <v>18</v>
      </c>
      <c r="D191" s="33">
        <v>19.5</v>
      </c>
      <c r="E191" s="33"/>
      <c r="F191" s="107">
        <v>36</v>
      </c>
      <c r="G191" s="22">
        <f>SUM(C191:E191)</f>
        <v>37.5</v>
      </c>
    </row>
    <row r="192" spans="1:7" s="13" customFormat="1" x14ac:dyDescent="0.25">
      <c r="A192" s="103" t="s">
        <v>413</v>
      </c>
      <c r="B192" s="104" t="s">
        <v>414</v>
      </c>
      <c r="C192" s="33">
        <v>22</v>
      </c>
      <c r="D192" s="33">
        <v>20.5</v>
      </c>
      <c r="E192" s="33"/>
      <c r="F192" s="107">
        <v>31</v>
      </c>
      <c r="G192" s="22">
        <f>SUM(C192:E192)</f>
        <v>42.5</v>
      </c>
    </row>
    <row r="193" spans="1:7" s="13" customFormat="1" x14ac:dyDescent="0.25">
      <c r="A193" s="103" t="s">
        <v>415</v>
      </c>
      <c r="B193" s="104" t="s">
        <v>416</v>
      </c>
      <c r="C193" s="33">
        <v>15</v>
      </c>
      <c r="D193" s="33">
        <v>21</v>
      </c>
      <c r="E193" s="33"/>
      <c r="F193" s="107">
        <v>31</v>
      </c>
      <c r="G193" s="22">
        <f>SUM(C193:E193)</f>
        <v>36</v>
      </c>
    </row>
    <row r="194" spans="1:7" s="13" customFormat="1" x14ac:dyDescent="0.25">
      <c r="A194" s="103" t="s">
        <v>417</v>
      </c>
      <c r="B194" s="104" t="s">
        <v>418</v>
      </c>
      <c r="C194" s="33">
        <v>20</v>
      </c>
      <c r="D194" s="33">
        <v>23</v>
      </c>
      <c r="E194" s="33"/>
      <c r="F194" s="107">
        <v>29</v>
      </c>
      <c r="G194" s="22">
        <f>SUM(C194:E194)</f>
        <v>43</v>
      </c>
    </row>
    <row r="195" spans="1:7" s="13" customFormat="1" x14ac:dyDescent="0.25">
      <c r="A195" s="103" t="s">
        <v>419</v>
      </c>
      <c r="B195" s="104" t="s">
        <v>420</v>
      </c>
      <c r="C195" s="33">
        <v>23</v>
      </c>
      <c r="D195" s="33">
        <v>20</v>
      </c>
      <c r="E195" s="33"/>
      <c r="F195" s="107">
        <v>34</v>
      </c>
      <c r="G195" s="22">
        <f>SUM(C195:E195)</f>
        <v>43</v>
      </c>
    </row>
    <row r="196" spans="1:7" s="13" customFormat="1" ht="15.75" x14ac:dyDescent="0.25">
      <c r="A196" s="135" t="s">
        <v>43</v>
      </c>
      <c r="B196" s="136"/>
      <c r="C196" s="29">
        <f t="shared" ref="C196:E196" si="1">COUNTA(C16:C195)</f>
        <v>180</v>
      </c>
      <c r="D196" s="30">
        <f t="shared" si="1"/>
        <v>180</v>
      </c>
      <c r="E196" s="30"/>
      <c r="F196" s="31">
        <f>COUNT(F16:F195)</f>
        <v>180</v>
      </c>
      <c r="G196" s="32"/>
    </row>
    <row r="197" spans="1:7" s="13" customFormat="1" ht="15.75" x14ac:dyDescent="0.25">
      <c r="A197" s="135" t="s">
        <v>4</v>
      </c>
      <c r="B197" s="136"/>
      <c r="C197" s="121">
        <f t="shared" ref="C197:F197" si="2">COUNTIF(C16:C195,"&gt;"&amp;C15)</f>
        <v>103</v>
      </c>
      <c r="D197" s="47">
        <f t="shared" si="2"/>
        <v>164</v>
      </c>
      <c r="E197" s="47"/>
      <c r="F197" s="23">
        <f t="shared" si="2"/>
        <v>180</v>
      </c>
      <c r="G197" s="128"/>
    </row>
    <row r="198" spans="1:7" s="13" customFormat="1" ht="15.75" x14ac:dyDescent="0.25">
      <c r="A198" s="135" t="s">
        <v>48</v>
      </c>
      <c r="B198" s="136"/>
      <c r="C198" s="121">
        <f t="shared" ref="C198:E198" si="3">ROUND(C197*100/C196,0)</f>
        <v>57</v>
      </c>
      <c r="D198" s="121">
        <f t="shared" si="3"/>
        <v>91</v>
      </c>
      <c r="E198" s="47"/>
      <c r="F198" s="23">
        <f>ROUND(F197*100/F196,0)</f>
        <v>100</v>
      </c>
      <c r="G198" s="128"/>
    </row>
    <row r="199" spans="1:7" s="13" customFormat="1" x14ac:dyDescent="0.25">
      <c r="A199" s="139" t="s">
        <v>14</v>
      </c>
      <c r="B199" s="140"/>
      <c r="C199" s="121" t="str">
        <f>IF(C198&gt;=80,"3",IF(C198&gt;=70,"2",IF(C198&gt;=60,"1","-")))</f>
        <v>-</v>
      </c>
      <c r="D199" s="47" t="str">
        <f t="shared" ref="D199:F199" si="4">IF(D198&gt;=80,"3",IF(D198&gt;=70,"2",IF(D198&gt;=60,"1","-")))</f>
        <v>3</v>
      </c>
      <c r="E199" s="47" t="str">
        <f t="shared" si="4"/>
        <v>-</v>
      </c>
      <c r="F199" s="23" t="str">
        <f t="shared" si="4"/>
        <v>3</v>
      </c>
      <c r="G199" s="128"/>
    </row>
    <row r="200" spans="1:7" s="13" customFormat="1" x14ac:dyDescent="0.25">
      <c r="A200" s="9"/>
      <c r="B200" s="9"/>
      <c r="C200" s="18" t="str">
        <f>C13</f>
        <v>CO1</v>
      </c>
      <c r="D200" s="18" t="s">
        <v>0</v>
      </c>
      <c r="E200" s="18"/>
      <c r="F200" s="49"/>
      <c r="G200" s="10"/>
    </row>
    <row r="201" spans="1:7" s="13" customFormat="1" x14ac:dyDescent="0.25">
      <c r="A201" s="9"/>
      <c r="B201" s="9"/>
      <c r="C201" s="10"/>
      <c r="D201" s="10"/>
      <c r="E201" s="11"/>
      <c r="F201" s="49"/>
      <c r="G201" s="10"/>
    </row>
    <row r="202" spans="1:7" s="13" customFormat="1" ht="18.75" x14ac:dyDescent="0.3">
      <c r="A202" s="122"/>
      <c r="B202" s="119" t="s">
        <v>15</v>
      </c>
      <c r="C202" s="120"/>
      <c r="D202" s="14" t="s">
        <v>18</v>
      </c>
      <c r="E202" s="14"/>
      <c r="F202" s="49"/>
      <c r="G202" s="10"/>
    </row>
    <row r="203" spans="1:7" s="13" customFormat="1" ht="20.25" x14ac:dyDescent="0.3">
      <c r="A203" s="123" t="s">
        <v>16</v>
      </c>
      <c r="B203" s="17" t="s">
        <v>35</v>
      </c>
      <c r="C203" s="17" t="s">
        <v>14</v>
      </c>
      <c r="D203" s="17" t="s">
        <v>35</v>
      </c>
      <c r="E203" s="17" t="s">
        <v>14</v>
      </c>
      <c r="F203" s="49"/>
      <c r="G203" s="10"/>
    </row>
    <row r="204" spans="1:7" s="13" customFormat="1" ht="20.25" x14ac:dyDescent="0.3">
      <c r="A204" s="123" t="s">
        <v>31</v>
      </c>
      <c r="B204" s="18">
        <f>AVERAGE(C198,D198,E198)</f>
        <v>74</v>
      </c>
      <c r="C204" s="47" t="str">
        <f>IF(B204&gt;=80,"3",IF(B204&gt;=70,"2",IF(B204&gt;=60,"1",IF(B204&lt;=59,"-"))))</f>
        <v>2</v>
      </c>
      <c r="D204" s="47">
        <f>(B204*0.3)+($F$198*0.7)</f>
        <v>92.2</v>
      </c>
      <c r="E204" s="47" t="str">
        <f t="shared" ref="E204" si="5">IF(D204&gt;=80,"3",IF(D204&gt;=70,"2",IF(D204&gt;=60,"1",IF(D204&lt;59,"-"))))</f>
        <v>3</v>
      </c>
      <c r="F204" s="49"/>
      <c r="G204" s="10"/>
    </row>
  </sheetData>
  <mergeCells count="19">
    <mergeCell ref="A199:B199"/>
    <mergeCell ref="A12:B12"/>
    <mergeCell ref="A13:B13"/>
    <mergeCell ref="A14:B14"/>
    <mergeCell ref="A196:B196"/>
    <mergeCell ref="A197:B197"/>
    <mergeCell ref="A198:B198"/>
    <mergeCell ref="A7:D7"/>
    <mergeCell ref="D8:E8"/>
    <mergeCell ref="D9:E9"/>
    <mergeCell ref="C10:E10"/>
    <mergeCell ref="A11:B11"/>
    <mergeCell ref="C11:E11"/>
    <mergeCell ref="A1:G1"/>
    <mergeCell ref="A2:G2"/>
    <mergeCell ref="A3:G3"/>
    <mergeCell ref="A4:G4"/>
    <mergeCell ref="A5:G5"/>
    <mergeCell ref="A6:B6"/>
  </mergeCells>
  <conditionalFormatting sqref="B16:B75">
    <cfRule type="duplicateValues" dxfId="8" priority="7"/>
  </conditionalFormatting>
  <conditionalFormatting sqref="B16:B75">
    <cfRule type="duplicateValues" dxfId="7" priority="6"/>
  </conditionalFormatting>
  <conditionalFormatting sqref="B76:B80 B82:B136">
    <cfRule type="duplicateValues" dxfId="6" priority="5"/>
  </conditionalFormatting>
  <conditionalFormatting sqref="B76:B80">
    <cfRule type="duplicateValues" dxfId="5" priority="4"/>
  </conditionalFormatting>
  <conditionalFormatting sqref="B81">
    <cfRule type="duplicateValues" dxfId="4" priority="3"/>
  </conditionalFormatting>
  <conditionalFormatting sqref="B81">
    <cfRule type="duplicateValues" dxfId="3" priority="2"/>
  </conditionalFormatting>
  <conditionalFormatting sqref="B81">
    <cfRule type="duplicateValues" dxfId="2" priority="1"/>
  </conditionalFormatting>
  <conditionalFormatting sqref="B137:B195">
    <cfRule type="duplicateValues" dxfId="1" priority="8"/>
  </conditionalFormatting>
  <conditionalFormatting sqref="B16:B80 B82:B195">
    <cfRule type="duplicateValues" dxfId="0" priority="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A2" sqref="A2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8" t="str">
        <f>'21MBA111'!A5:M5</f>
        <v xml:space="preserve">Marketing Management  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'21MBA111'!H203</f>
        <v>72.75</v>
      </c>
      <c r="E5" s="24" t="str">
        <f>'21MBA111'!I203</f>
        <v>2</v>
      </c>
      <c r="F5" s="24">
        <f>'21MBA111'!J203</f>
        <v>91.125</v>
      </c>
      <c r="G5" s="24" t="str">
        <f>'21MBA111'!K203</f>
        <v>3</v>
      </c>
    </row>
    <row r="6" spans="1:13" x14ac:dyDescent="0.25">
      <c r="C6" s="59" t="s">
        <v>1</v>
      </c>
      <c r="D6" s="24">
        <f>'21MBA111'!H204</f>
        <v>89</v>
      </c>
      <c r="E6" s="24" t="str">
        <f>'21MBA111'!I204</f>
        <v>3</v>
      </c>
      <c r="F6" s="24">
        <f>'21MBA111'!J204</f>
        <v>96</v>
      </c>
      <c r="G6" s="24" t="str">
        <f>'21MBA111'!K204</f>
        <v>3</v>
      </c>
    </row>
    <row r="7" spans="1:13" x14ac:dyDescent="0.25">
      <c r="C7" s="59" t="s">
        <v>2</v>
      </c>
      <c r="D7" s="24">
        <f>'21MBA111'!H205</f>
        <v>58.666666666666664</v>
      </c>
      <c r="E7" s="24">
        <v>1</v>
      </c>
      <c r="F7" s="24">
        <f>'21MBA111'!J205</f>
        <v>86.899999999999991</v>
      </c>
      <c r="G7" s="24" t="str">
        <f>'21MBA111'!K205</f>
        <v>3</v>
      </c>
    </row>
    <row r="8" spans="1:13" x14ac:dyDescent="0.25">
      <c r="C8" s="59" t="s">
        <v>3</v>
      </c>
      <c r="D8" s="24">
        <f>'21MBA111'!H206</f>
        <v>68.333333333333329</v>
      </c>
      <c r="E8" s="24" t="str">
        <f>'21MBA111'!I206</f>
        <v>1</v>
      </c>
      <c r="F8" s="24">
        <f>'21MBA111'!J206</f>
        <v>89.8</v>
      </c>
      <c r="G8" s="24" t="str">
        <f>'21MBA111'!K206</f>
        <v>3</v>
      </c>
    </row>
    <row r="9" spans="1:13" x14ac:dyDescent="0.25">
      <c r="C9" s="59" t="s">
        <v>54</v>
      </c>
      <c r="D9" s="24">
        <f>'21MBA111'!H207</f>
        <v>82</v>
      </c>
      <c r="E9" s="24" t="str">
        <f>'21MBA111'!I207</f>
        <v>3</v>
      </c>
      <c r="F9" s="24">
        <f>'21MBA111'!J207</f>
        <v>93.899999999999991</v>
      </c>
      <c r="G9" s="24" t="str">
        <f>'21MBA111'!K207</f>
        <v>3</v>
      </c>
    </row>
    <row r="13" spans="1:13" ht="15.75" thickBot="1" x14ac:dyDescent="0.3">
      <c r="B13" s="60"/>
      <c r="C13" s="61" t="s">
        <v>6</v>
      </c>
      <c r="D13" s="61" t="s">
        <v>7</v>
      </c>
      <c r="E13" s="61" t="s">
        <v>5</v>
      </c>
      <c r="F13" s="61" t="s">
        <v>12</v>
      </c>
      <c r="G13" s="61" t="s">
        <v>13</v>
      </c>
      <c r="H13" s="61" t="s">
        <v>44</v>
      </c>
      <c r="I13" s="61" t="s">
        <v>45</v>
      </c>
      <c r="J13" s="61" t="s">
        <v>46</v>
      </c>
      <c r="K13" s="61" t="s">
        <v>47</v>
      </c>
      <c r="L13" s="69" t="s">
        <v>58</v>
      </c>
      <c r="M13" s="69" t="s">
        <v>59</v>
      </c>
    </row>
    <row r="14" spans="1:13" ht="15.75" thickBot="1" x14ac:dyDescent="0.3">
      <c r="B14" s="61" t="s">
        <v>8</v>
      </c>
      <c r="C14" s="109">
        <v>3</v>
      </c>
      <c r="D14" s="110">
        <v>3</v>
      </c>
      <c r="E14" s="110">
        <v>3</v>
      </c>
      <c r="F14" s="110">
        <v>2</v>
      </c>
      <c r="G14" s="110">
        <v>1</v>
      </c>
      <c r="H14" s="110">
        <v>1</v>
      </c>
      <c r="I14" s="110">
        <v>3</v>
      </c>
      <c r="J14" s="110">
        <v>3</v>
      </c>
      <c r="K14" s="110">
        <v>2</v>
      </c>
      <c r="L14" s="110">
        <v>1</v>
      </c>
      <c r="M14" s="110">
        <v>1</v>
      </c>
    </row>
    <row r="15" spans="1:13" ht="15.75" thickBot="1" x14ac:dyDescent="0.3">
      <c r="B15" s="61" t="s">
        <v>9</v>
      </c>
      <c r="C15" s="111">
        <v>3</v>
      </c>
      <c r="D15" s="112">
        <v>3</v>
      </c>
      <c r="E15" s="112">
        <v>1</v>
      </c>
      <c r="F15" s="112">
        <v>1</v>
      </c>
      <c r="G15" s="112">
        <v>1</v>
      </c>
      <c r="H15" s="112">
        <v>1</v>
      </c>
      <c r="I15" s="112">
        <v>3</v>
      </c>
      <c r="J15" s="112">
        <v>2</v>
      </c>
      <c r="K15" s="112">
        <v>2</v>
      </c>
      <c r="L15" s="112">
        <v>1</v>
      </c>
      <c r="M15" s="112">
        <v>3</v>
      </c>
    </row>
    <row r="16" spans="1:13" ht="15.75" thickBot="1" x14ac:dyDescent="0.3">
      <c r="B16" s="61" t="s">
        <v>10</v>
      </c>
      <c r="C16" s="111">
        <v>3</v>
      </c>
      <c r="D16" s="112">
        <v>3</v>
      </c>
      <c r="E16" s="112">
        <v>1</v>
      </c>
      <c r="F16" s="112">
        <v>1</v>
      </c>
      <c r="G16" s="112">
        <v>2</v>
      </c>
      <c r="H16" s="112">
        <v>1</v>
      </c>
      <c r="I16" s="112">
        <v>3</v>
      </c>
      <c r="J16" s="112">
        <v>3</v>
      </c>
      <c r="K16" s="112">
        <v>3</v>
      </c>
      <c r="L16" s="112">
        <v>1</v>
      </c>
      <c r="M16" s="112">
        <v>1</v>
      </c>
    </row>
    <row r="17" spans="1:13" ht="15.75" thickBot="1" x14ac:dyDescent="0.3">
      <c r="B17" s="61" t="s">
        <v>11</v>
      </c>
      <c r="C17" s="111">
        <v>3</v>
      </c>
      <c r="D17" s="112">
        <v>3</v>
      </c>
      <c r="E17" s="112">
        <v>2</v>
      </c>
      <c r="F17" s="112">
        <v>1</v>
      </c>
      <c r="G17" s="112">
        <v>1</v>
      </c>
      <c r="H17" s="112">
        <v>1</v>
      </c>
      <c r="I17" s="112">
        <v>2</v>
      </c>
      <c r="J17" s="112">
        <v>2</v>
      </c>
      <c r="K17" s="112">
        <v>2</v>
      </c>
      <c r="L17" s="112">
        <v>3</v>
      </c>
      <c r="M17" s="112">
        <v>3</v>
      </c>
    </row>
    <row r="18" spans="1:13" ht="15.75" thickBot="1" x14ac:dyDescent="0.3">
      <c r="B18" s="61" t="s">
        <v>53</v>
      </c>
      <c r="C18" s="111">
        <v>3</v>
      </c>
      <c r="D18" s="112">
        <v>3</v>
      </c>
      <c r="E18" s="112">
        <v>1</v>
      </c>
      <c r="F18" s="112">
        <v>3</v>
      </c>
      <c r="G18" s="112">
        <v>3</v>
      </c>
      <c r="H18" s="112">
        <v>2</v>
      </c>
      <c r="I18" s="112">
        <v>2</v>
      </c>
      <c r="J18" s="112">
        <v>2</v>
      </c>
      <c r="K18" s="112">
        <v>1</v>
      </c>
      <c r="L18" s="112">
        <v>1</v>
      </c>
      <c r="M18" s="112">
        <v>3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B21" s="35"/>
      <c r="C21" s="35"/>
      <c r="D21" s="35"/>
      <c r="E21" s="35"/>
      <c r="F21" s="35"/>
      <c r="G21" s="35"/>
    </row>
    <row r="22" spans="1:13" x14ac:dyDescent="0.25">
      <c r="A22" s="153" t="s">
        <v>29</v>
      </c>
      <c r="B22" s="153"/>
      <c r="C22" s="150" t="s">
        <v>6</v>
      </c>
      <c r="D22" s="150" t="s">
        <v>7</v>
      </c>
      <c r="E22" s="150" t="s">
        <v>5</v>
      </c>
      <c r="F22" s="150" t="s">
        <v>12</v>
      </c>
      <c r="G22" s="150" t="s">
        <v>13</v>
      </c>
      <c r="H22" s="150" t="s">
        <v>44</v>
      </c>
      <c r="I22" s="150" t="s">
        <v>45</v>
      </c>
      <c r="J22" s="150" t="s">
        <v>46</v>
      </c>
      <c r="K22" s="150" t="s">
        <v>47</v>
      </c>
      <c r="L22" s="150" t="s">
        <v>58</v>
      </c>
      <c r="M22" s="150" t="s">
        <v>59</v>
      </c>
    </row>
    <row r="23" spans="1:13" x14ac:dyDescent="0.25">
      <c r="A23" s="152" t="s">
        <v>28</v>
      </c>
      <c r="B23" s="152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1:13" x14ac:dyDescent="0.25">
      <c r="A24" s="61" t="s">
        <v>8</v>
      </c>
      <c r="B24" s="20">
        <f>F5</f>
        <v>91.125</v>
      </c>
      <c r="C24" s="66">
        <f t="shared" ref="C24:K24" si="0">C14*$B$24/3</f>
        <v>91.125</v>
      </c>
      <c r="D24" s="66">
        <f t="shared" si="0"/>
        <v>91.125</v>
      </c>
      <c r="E24" s="66">
        <f t="shared" si="0"/>
        <v>91.125</v>
      </c>
      <c r="F24" s="66">
        <f t="shared" si="0"/>
        <v>60.75</v>
      </c>
      <c r="G24" s="66">
        <f t="shared" si="0"/>
        <v>30.375</v>
      </c>
      <c r="H24" s="66">
        <f t="shared" si="0"/>
        <v>30.375</v>
      </c>
      <c r="I24" s="66">
        <f t="shared" si="0"/>
        <v>91.125</v>
      </c>
      <c r="J24" s="66">
        <f t="shared" si="0"/>
        <v>91.125</v>
      </c>
      <c r="K24" s="66">
        <f t="shared" si="0"/>
        <v>60.75</v>
      </c>
      <c r="L24" s="66">
        <f t="shared" ref="L24:M24" si="1">L14*$B$24/3</f>
        <v>30.375</v>
      </c>
      <c r="M24" s="66">
        <f t="shared" si="1"/>
        <v>30.375</v>
      </c>
    </row>
    <row r="25" spans="1:13" x14ac:dyDescent="0.25">
      <c r="A25" s="61" t="s">
        <v>9</v>
      </c>
      <c r="B25" s="20">
        <f>F6</f>
        <v>96</v>
      </c>
      <c r="C25" s="66">
        <f t="shared" ref="C25:K25" si="2">C15*$B$25/3</f>
        <v>96</v>
      </c>
      <c r="D25" s="66">
        <f t="shared" si="2"/>
        <v>96</v>
      </c>
      <c r="E25" s="66">
        <f t="shared" si="2"/>
        <v>32</v>
      </c>
      <c r="F25" s="66">
        <f t="shared" si="2"/>
        <v>32</v>
      </c>
      <c r="G25" s="66">
        <f t="shared" si="2"/>
        <v>32</v>
      </c>
      <c r="H25" s="66">
        <f t="shared" si="2"/>
        <v>32</v>
      </c>
      <c r="I25" s="66">
        <f t="shared" si="2"/>
        <v>96</v>
      </c>
      <c r="J25" s="66">
        <f t="shared" si="2"/>
        <v>64</v>
      </c>
      <c r="K25" s="66">
        <f t="shared" si="2"/>
        <v>64</v>
      </c>
      <c r="L25" s="66">
        <f t="shared" ref="L25:M25" si="3">L15*$B$25/3</f>
        <v>32</v>
      </c>
      <c r="M25" s="66">
        <f t="shared" si="3"/>
        <v>96</v>
      </c>
    </row>
    <row r="26" spans="1:13" x14ac:dyDescent="0.25">
      <c r="A26" s="61" t="s">
        <v>10</v>
      </c>
      <c r="B26" s="20">
        <f>F7</f>
        <v>86.899999999999991</v>
      </c>
      <c r="C26" s="66">
        <f t="shared" ref="C26:K26" si="4">C16*$B$26/3</f>
        <v>86.899999999999991</v>
      </c>
      <c r="D26" s="66">
        <f t="shared" si="4"/>
        <v>86.899999999999991</v>
      </c>
      <c r="E26" s="66">
        <f t="shared" si="4"/>
        <v>28.966666666666665</v>
      </c>
      <c r="F26" s="66">
        <f t="shared" si="4"/>
        <v>28.966666666666665</v>
      </c>
      <c r="G26" s="66">
        <f t="shared" si="4"/>
        <v>57.93333333333333</v>
      </c>
      <c r="H26" s="66">
        <f t="shared" si="4"/>
        <v>28.966666666666665</v>
      </c>
      <c r="I26" s="66">
        <f t="shared" si="4"/>
        <v>86.899999999999991</v>
      </c>
      <c r="J26" s="66">
        <f t="shared" si="4"/>
        <v>86.899999999999991</v>
      </c>
      <c r="K26" s="66">
        <f t="shared" si="4"/>
        <v>86.899999999999991</v>
      </c>
      <c r="L26" s="66">
        <f t="shared" ref="L26:M26" si="5">L16*$B$26/3</f>
        <v>28.966666666666665</v>
      </c>
      <c r="M26" s="66">
        <f t="shared" si="5"/>
        <v>28.966666666666665</v>
      </c>
    </row>
    <row r="27" spans="1:13" x14ac:dyDescent="0.25">
      <c r="A27" s="61" t="s">
        <v>11</v>
      </c>
      <c r="B27" s="20">
        <f>F8</f>
        <v>89.8</v>
      </c>
      <c r="C27" s="66">
        <f t="shared" ref="C27:K27" si="6">C17*$B$27/3</f>
        <v>89.8</v>
      </c>
      <c r="D27" s="66">
        <f t="shared" si="6"/>
        <v>89.8</v>
      </c>
      <c r="E27" s="66">
        <f t="shared" si="6"/>
        <v>59.866666666666667</v>
      </c>
      <c r="F27" s="66">
        <f t="shared" si="6"/>
        <v>29.933333333333334</v>
      </c>
      <c r="G27" s="66">
        <f t="shared" si="6"/>
        <v>29.933333333333334</v>
      </c>
      <c r="H27" s="66">
        <f t="shared" si="6"/>
        <v>29.933333333333334</v>
      </c>
      <c r="I27" s="66">
        <f t="shared" si="6"/>
        <v>59.866666666666667</v>
      </c>
      <c r="J27" s="66">
        <f t="shared" si="6"/>
        <v>59.866666666666667</v>
      </c>
      <c r="K27" s="66">
        <f t="shared" si="6"/>
        <v>59.866666666666667</v>
      </c>
      <c r="L27" s="66">
        <f t="shared" ref="L27:M27" si="7">L17*$B$27/3</f>
        <v>89.8</v>
      </c>
      <c r="M27" s="66">
        <f t="shared" si="7"/>
        <v>89.8</v>
      </c>
    </row>
    <row r="28" spans="1:13" x14ac:dyDescent="0.25">
      <c r="A28" s="69" t="s">
        <v>53</v>
      </c>
      <c r="B28" s="20">
        <f>F9</f>
        <v>93.899999999999991</v>
      </c>
      <c r="C28" s="66">
        <f>C18*$B$28/3</f>
        <v>93.899999999999991</v>
      </c>
      <c r="D28" s="66">
        <f t="shared" ref="D28:M28" si="8">D18*$B$28/3</f>
        <v>93.899999999999991</v>
      </c>
      <c r="E28" s="66">
        <f t="shared" si="8"/>
        <v>31.299999999999997</v>
      </c>
      <c r="F28" s="66">
        <f t="shared" si="8"/>
        <v>93.899999999999991</v>
      </c>
      <c r="G28" s="66">
        <f t="shared" si="8"/>
        <v>93.899999999999991</v>
      </c>
      <c r="H28" s="66">
        <f t="shared" si="8"/>
        <v>62.599999999999994</v>
      </c>
      <c r="I28" s="66">
        <f t="shared" si="8"/>
        <v>62.599999999999994</v>
      </c>
      <c r="J28" s="66">
        <f t="shared" si="8"/>
        <v>62.599999999999994</v>
      </c>
      <c r="K28" s="66">
        <f t="shared" si="8"/>
        <v>31.299999999999997</v>
      </c>
      <c r="L28" s="66">
        <f t="shared" si="8"/>
        <v>31.299999999999997</v>
      </c>
      <c r="M28" s="66">
        <f t="shared" si="8"/>
        <v>93.899999999999991</v>
      </c>
    </row>
    <row r="29" spans="1:13" x14ac:dyDescent="0.25">
      <c r="A29" s="61" t="s">
        <v>30</v>
      </c>
      <c r="B29" s="67"/>
      <c r="C29" s="68">
        <f>AVERAGE(C24:C28)</f>
        <v>91.544999999999987</v>
      </c>
      <c r="D29" s="68">
        <f>AVERAGE(D24:D28)</f>
        <v>91.544999999999987</v>
      </c>
      <c r="E29" s="68">
        <f t="shared" ref="E29:M29" si="9">AVERAGE(E24:E28)</f>
        <v>48.651666666666664</v>
      </c>
      <c r="F29" s="68">
        <f t="shared" si="9"/>
        <v>49.11</v>
      </c>
      <c r="G29" s="68">
        <f t="shared" si="9"/>
        <v>48.828333333333333</v>
      </c>
      <c r="H29" s="68">
        <f t="shared" si="9"/>
        <v>36.774999999999999</v>
      </c>
      <c r="I29" s="68">
        <f t="shared" si="9"/>
        <v>79.298333333333332</v>
      </c>
      <c r="J29" s="68">
        <f t="shared" si="9"/>
        <v>72.898333333333341</v>
      </c>
      <c r="K29" s="68">
        <f t="shared" si="9"/>
        <v>60.563333333333333</v>
      </c>
      <c r="L29" s="68">
        <f t="shared" si="9"/>
        <v>42.48833333333333</v>
      </c>
      <c r="M29" s="68">
        <f t="shared" si="9"/>
        <v>67.808333333333323</v>
      </c>
    </row>
    <row r="30" spans="1:13" x14ac:dyDescent="0.25">
      <c r="B30" s="35"/>
      <c r="C30" s="35"/>
      <c r="D30" s="35"/>
      <c r="E30" s="35"/>
      <c r="F30" s="35"/>
      <c r="G30" s="35"/>
    </row>
    <row r="31" spans="1:13" x14ac:dyDescent="0.25">
      <c r="D31" s="35"/>
      <c r="E31" s="6"/>
      <c r="F31" s="6"/>
      <c r="G31" s="6"/>
      <c r="H31" s="6"/>
      <c r="I31" s="6"/>
    </row>
    <row r="32" spans="1:13" x14ac:dyDescent="0.25">
      <c r="D32" s="35"/>
      <c r="E32" s="35"/>
      <c r="F32" s="35"/>
      <c r="G32" s="35"/>
    </row>
  </sheetData>
  <mergeCells count="13">
    <mergeCell ref="L22:L23"/>
    <mergeCell ref="M22:M23"/>
    <mergeCell ref="H22:H23"/>
    <mergeCell ref="I22:I23"/>
    <mergeCell ref="J22:J23"/>
    <mergeCell ref="K22:K23"/>
    <mergeCell ref="F22:F23"/>
    <mergeCell ref="G22:G23"/>
    <mergeCell ref="A23:B23"/>
    <mergeCell ref="A22:B22"/>
    <mergeCell ref="C22:C23"/>
    <mergeCell ref="D22:D23"/>
    <mergeCell ref="E22:E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7" sqref="C1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08" t="str">
        <f>'21MBA712'!A5:G5</f>
        <v xml:space="preserve">Soft Skills    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'21MBA712'!B204</f>
        <v>74</v>
      </c>
      <c r="E5" s="24" t="str">
        <f>'21MBA712'!C204</f>
        <v>2</v>
      </c>
      <c r="F5" s="24">
        <f>'21MBA712'!D204</f>
        <v>92.2</v>
      </c>
      <c r="G5" s="24" t="str">
        <f>'21MBA712'!E204</f>
        <v>3</v>
      </c>
    </row>
    <row r="9" spans="1:13" ht="15.75" thickBot="1" x14ac:dyDescent="0.3">
      <c r="B9" s="126"/>
      <c r="C9" s="125" t="s">
        <v>6</v>
      </c>
      <c r="D9" s="125" t="s">
        <v>7</v>
      </c>
      <c r="E9" s="125" t="s">
        <v>5</v>
      </c>
      <c r="F9" s="125" t="s">
        <v>12</v>
      </c>
      <c r="G9" s="125" t="s">
        <v>13</v>
      </c>
      <c r="H9" s="125" t="s">
        <v>44</v>
      </c>
      <c r="I9" s="125" t="s">
        <v>45</v>
      </c>
      <c r="J9" s="125" t="s">
        <v>46</v>
      </c>
      <c r="K9" s="125" t="s">
        <v>47</v>
      </c>
      <c r="L9" s="125" t="s">
        <v>58</v>
      </c>
      <c r="M9" s="125" t="s">
        <v>59</v>
      </c>
    </row>
    <row r="10" spans="1:13" ht="15.75" thickBot="1" x14ac:dyDescent="0.3">
      <c r="B10" s="125" t="s">
        <v>8</v>
      </c>
      <c r="C10" s="194">
        <v>3</v>
      </c>
      <c r="D10" s="194">
        <v>3</v>
      </c>
      <c r="E10" s="194">
        <v>3</v>
      </c>
      <c r="F10" s="194">
        <v>1</v>
      </c>
      <c r="G10" s="194">
        <v>2</v>
      </c>
      <c r="H10" s="194">
        <v>1</v>
      </c>
      <c r="I10" s="194">
        <v>3</v>
      </c>
      <c r="J10" s="194">
        <v>3</v>
      </c>
      <c r="K10" s="194">
        <v>1</v>
      </c>
      <c r="L10" s="194">
        <v>3</v>
      </c>
      <c r="M10" s="194">
        <v>3</v>
      </c>
    </row>
    <row r="11" spans="1:13" x14ac:dyDescent="0.25">
      <c r="B11" s="6"/>
      <c r="C11" s="7" t="s">
        <v>23</v>
      </c>
      <c r="D11" s="7" t="s">
        <v>24</v>
      </c>
      <c r="E11" s="7" t="s">
        <v>25</v>
      </c>
      <c r="F11" s="7" t="s">
        <v>26</v>
      </c>
      <c r="G11" s="8" t="s">
        <v>27</v>
      </c>
    </row>
    <row r="12" spans="1:13" x14ac:dyDescent="0.25">
      <c r="B12" s="35"/>
      <c r="C12" s="35"/>
      <c r="D12" s="35"/>
      <c r="E12" s="35"/>
      <c r="F12" s="35"/>
      <c r="G12" s="35"/>
    </row>
    <row r="13" spans="1:13" x14ac:dyDescent="0.25">
      <c r="B13" s="35"/>
      <c r="C13" s="35"/>
      <c r="D13" s="35"/>
      <c r="E13" s="35"/>
      <c r="F13" s="35"/>
      <c r="G13" s="35"/>
    </row>
    <row r="14" spans="1:13" x14ac:dyDescent="0.25">
      <c r="A14" s="153" t="s">
        <v>29</v>
      </c>
      <c r="B14" s="153"/>
      <c r="C14" s="150" t="s">
        <v>6</v>
      </c>
      <c r="D14" s="150" t="s">
        <v>7</v>
      </c>
      <c r="E14" s="150" t="s">
        <v>5</v>
      </c>
      <c r="F14" s="150" t="s">
        <v>12</v>
      </c>
      <c r="G14" s="150" t="s">
        <v>13</v>
      </c>
      <c r="H14" s="150" t="s">
        <v>44</v>
      </c>
      <c r="I14" s="150" t="s">
        <v>45</v>
      </c>
      <c r="J14" s="150" t="s">
        <v>46</v>
      </c>
      <c r="K14" s="150" t="s">
        <v>47</v>
      </c>
      <c r="L14" s="150" t="s">
        <v>58</v>
      </c>
      <c r="M14" s="150" t="s">
        <v>59</v>
      </c>
    </row>
    <row r="15" spans="1:13" x14ac:dyDescent="0.25">
      <c r="A15" s="152" t="s">
        <v>28</v>
      </c>
      <c r="B15" s="152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x14ac:dyDescent="0.25">
      <c r="A16" s="125" t="s">
        <v>8</v>
      </c>
      <c r="B16" s="20">
        <f>F5</f>
        <v>92.2</v>
      </c>
      <c r="C16" s="66">
        <f>C10*$B$16/3</f>
        <v>92.2</v>
      </c>
      <c r="D16" s="66">
        <f t="shared" ref="D16:M16" si="0">D10*$B$16/3</f>
        <v>92.2</v>
      </c>
      <c r="E16" s="66">
        <f t="shared" si="0"/>
        <v>92.2</v>
      </c>
      <c r="F16" s="66">
        <f t="shared" si="0"/>
        <v>30.733333333333334</v>
      </c>
      <c r="G16" s="66">
        <f t="shared" si="0"/>
        <v>61.466666666666669</v>
      </c>
      <c r="H16" s="66">
        <f t="shared" si="0"/>
        <v>30.733333333333334</v>
      </c>
      <c r="I16" s="66">
        <f t="shared" si="0"/>
        <v>92.2</v>
      </c>
      <c r="J16" s="66">
        <f t="shared" si="0"/>
        <v>92.2</v>
      </c>
      <c r="K16" s="66">
        <f t="shared" si="0"/>
        <v>30.733333333333334</v>
      </c>
      <c r="L16" s="66">
        <f t="shared" si="0"/>
        <v>92.2</v>
      </c>
      <c r="M16" s="66">
        <f t="shared" si="0"/>
        <v>92.2</v>
      </c>
    </row>
    <row r="17" spans="1:13" x14ac:dyDescent="0.25">
      <c r="A17" s="125" t="s">
        <v>30</v>
      </c>
      <c r="B17" s="21"/>
      <c r="C17" s="68">
        <f>AVERAGE(C16:C16)</f>
        <v>92.2</v>
      </c>
      <c r="D17" s="68">
        <f>AVERAGE(D16:D16)</f>
        <v>92.2</v>
      </c>
      <c r="E17" s="68">
        <f>AVERAGE(E16:E16)</f>
        <v>92.2</v>
      </c>
      <c r="F17" s="68">
        <f>AVERAGE(F16:F16)</f>
        <v>30.733333333333334</v>
      </c>
      <c r="G17" s="68">
        <f>AVERAGE(G16:G16)</f>
        <v>61.466666666666669</v>
      </c>
      <c r="H17" s="68">
        <f>AVERAGE(H16:H16)</f>
        <v>30.733333333333334</v>
      </c>
      <c r="I17" s="68">
        <f>AVERAGE(I16:I16)</f>
        <v>92.2</v>
      </c>
      <c r="J17" s="68">
        <f>AVERAGE(J16:J16)</f>
        <v>92.2</v>
      </c>
      <c r="K17" s="68">
        <f>AVERAGE(K16:K16)</f>
        <v>30.733333333333334</v>
      </c>
      <c r="L17" s="68">
        <f>AVERAGE(L16:L16)</f>
        <v>92.2</v>
      </c>
      <c r="M17" s="68">
        <f>AVERAGE(M16:M16)</f>
        <v>92.2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D19" s="35"/>
      <c r="E19" s="6"/>
      <c r="F19" s="6"/>
      <c r="G19" s="6"/>
      <c r="H19" s="6"/>
      <c r="I19" s="6"/>
    </row>
    <row r="20" spans="1:13" x14ac:dyDescent="0.25">
      <c r="D20" s="35"/>
      <c r="E20" s="35"/>
      <c r="F20" s="35"/>
      <c r="G20" s="35"/>
    </row>
  </sheetData>
  <mergeCells count="13">
    <mergeCell ref="H14:H15"/>
    <mergeCell ref="I14:I15"/>
    <mergeCell ref="J14:J15"/>
    <mergeCell ref="K14:K15"/>
    <mergeCell ref="L14:L15"/>
    <mergeCell ref="M14:M15"/>
    <mergeCell ref="A14:B14"/>
    <mergeCell ref="C14:C15"/>
    <mergeCell ref="D14:D15"/>
    <mergeCell ref="E14:E15"/>
    <mergeCell ref="F14:F15"/>
    <mergeCell ref="G14:G15"/>
    <mergeCell ref="A15:B1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80" zoomScaleNormal="80" workbookViewId="0">
      <selection activeCell="B22" sqref="B22"/>
    </sheetView>
  </sheetViews>
  <sheetFormatPr defaultRowHeight="15" x14ac:dyDescent="0.25"/>
  <cols>
    <col min="1" max="1" width="19.85546875" style="36" customWidth="1"/>
    <col min="2" max="2" width="41" bestFit="1" customWidth="1"/>
    <col min="3" max="8" width="7.140625" bestFit="1" customWidth="1"/>
    <col min="9" max="9" width="6" bestFit="1" customWidth="1"/>
    <col min="10" max="11" width="7.140625" bestFit="1" customWidth="1"/>
    <col min="12" max="13" width="7.42578125" bestFit="1" customWidth="1"/>
  </cols>
  <sheetData>
    <row r="1" spans="1:13" s="36" customFormat="1" ht="18.75" x14ac:dyDescent="0.3">
      <c r="A1" s="162" t="s">
        <v>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36" customFormat="1" ht="18.75" x14ac:dyDescent="0.3">
      <c r="A2" s="162" t="s">
        <v>41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36" customFormat="1" ht="18.75" x14ac:dyDescent="0.3">
      <c r="A3" s="162" t="s">
        <v>42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28.5" customHeight="1" x14ac:dyDescent="0.35">
      <c r="A4" s="163" t="s">
        <v>464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.75" x14ac:dyDescent="0.25">
      <c r="A5" s="164" t="s">
        <v>30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x14ac:dyDescent="0.25">
      <c r="A6" s="89" t="s">
        <v>450</v>
      </c>
      <c r="B6" s="89" t="s">
        <v>57</v>
      </c>
      <c r="C6" s="89" t="s">
        <v>6</v>
      </c>
      <c r="D6" s="89" t="s">
        <v>7</v>
      </c>
      <c r="E6" s="89" t="s">
        <v>5</v>
      </c>
      <c r="F6" s="89" t="s">
        <v>12</v>
      </c>
      <c r="G6" s="89" t="s">
        <v>13</v>
      </c>
      <c r="H6" s="89" t="s">
        <v>44</v>
      </c>
      <c r="I6" s="89" t="s">
        <v>45</v>
      </c>
      <c r="J6" s="89" t="s">
        <v>46</v>
      </c>
      <c r="K6" s="89" t="s">
        <v>47</v>
      </c>
      <c r="L6" s="89" t="s">
        <v>58</v>
      </c>
      <c r="M6" s="89" t="s">
        <v>59</v>
      </c>
    </row>
    <row r="7" spans="1:13" s="50" customFormat="1" ht="42.75" customHeight="1" x14ac:dyDescent="0.25">
      <c r="A7" s="90" t="str">
        <f>'21MBA111'!L6</f>
        <v>21MBA111</v>
      </c>
      <c r="B7" s="90" t="str">
        <f>'21MBA111- Attainment'!A1</f>
        <v xml:space="preserve">Marketing Management  </v>
      </c>
      <c r="C7" s="91">
        <f>'21MBA111- Attainment'!C29</f>
        <v>91.544999999999987</v>
      </c>
      <c r="D7" s="91">
        <f>'21MBA111- Attainment'!D29</f>
        <v>91.544999999999987</v>
      </c>
      <c r="E7" s="91">
        <f>'21MBA111- Attainment'!E29</f>
        <v>48.651666666666664</v>
      </c>
      <c r="F7" s="91">
        <f>'21MBA111- Attainment'!F29</f>
        <v>49.11</v>
      </c>
      <c r="G7" s="91">
        <f>'21MBA111- Attainment'!G29</f>
        <v>48.828333333333333</v>
      </c>
      <c r="H7" s="91">
        <f>'21MBA111- Attainment'!H29</f>
        <v>36.774999999999999</v>
      </c>
      <c r="I7" s="91">
        <f>'21MBA111- Attainment'!I29</f>
        <v>79.298333333333332</v>
      </c>
      <c r="J7" s="91">
        <f>'21MBA111- Attainment'!J29</f>
        <v>72.898333333333341</v>
      </c>
      <c r="K7" s="91">
        <f>'21MBA111- Attainment'!K29</f>
        <v>60.563333333333333</v>
      </c>
      <c r="L7" s="91">
        <f>'21MBA111- Attainment'!L29</f>
        <v>42.48833333333333</v>
      </c>
      <c r="M7" s="91">
        <f>'21MBA111- Attainment'!M29</f>
        <v>67.808333333333323</v>
      </c>
    </row>
    <row r="8" spans="1:13" s="50" customFormat="1" ht="32.25" customHeight="1" x14ac:dyDescent="0.25">
      <c r="A8" s="92" t="str">
        <f>'21MBA211'!L6</f>
        <v>21MBA211</v>
      </c>
      <c r="B8" s="92" t="str">
        <f>'21MBA211-Attainment'!A1</f>
        <v>Business Communication</v>
      </c>
      <c r="C8" s="93">
        <f>'21MBA211-Attainment'!C22</f>
        <v>84.85</v>
      </c>
      <c r="D8" s="93">
        <f>'21MBA211-Attainment'!D22</f>
        <v>84.85</v>
      </c>
      <c r="E8" s="93">
        <f>'21MBA211-Attainment'!E22</f>
        <v>78.033333333333331</v>
      </c>
      <c r="F8" s="93">
        <f>'21MBA211-Attainment'!F22</f>
        <v>78.033333333333331</v>
      </c>
      <c r="G8" s="93">
        <f>'21MBA211-Attainment'!G22</f>
        <v>56.56666666666667</v>
      </c>
      <c r="H8" s="93">
        <f>'21MBA211-Attainment'!H22</f>
        <v>28.283333333333335</v>
      </c>
      <c r="I8" s="93">
        <f>'21MBA211-Attainment'!I22</f>
        <v>84.85</v>
      </c>
      <c r="J8" s="93">
        <f>'21MBA211-Attainment'!J22</f>
        <v>84.85</v>
      </c>
      <c r="K8" s="93">
        <f>'21MBA211-Attainment'!K22</f>
        <v>49.75</v>
      </c>
      <c r="L8" s="93">
        <f>'21MBA211-Attainment'!L22</f>
        <v>78.033333333333331</v>
      </c>
      <c r="M8" s="93">
        <f>'21MBA211-Attainment'!M22</f>
        <v>78.033333333333331</v>
      </c>
    </row>
    <row r="9" spans="1:13" s="50" customFormat="1" ht="32.25" customHeight="1" x14ac:dyDescent="0.25">
      <c r="A9" s="94" t="str">
        <f>'21MBA212'!L6</f>
        <v>21MBA212</v>
      </c>
      <c r="B9" s="94" t="str">
        <f>'21MBA212-Attainment'!A1</f>
        <v xml:space="preserve">Application of Business Statistics  </v>
      </c>
      <c r="C9" s="95">
        <f>'21MBA212-Attainment'!C28</f>
        <v>22.106666666666666</v>
      </c>
      <c r="D9" s="95">
        <f>'21MBA212-Attainment'!D28</f>
        <v>65.644999999999996</v>
      </c>
      <c r="E9" s="95">
        <f>'21MBA212-Attainment'!E28</f>
        <v>27.418333333333333</v>
      </c>
      <c r="F9" s="95">
        <f>'21MBA212-Attainment'!F28</f>
        <v>0</v>
      </c>
      <c r="G9" s="95">
        <f>'21MBA212-Attainment'!G28</f>
        <v>5.3816666666666659</v>
      </c>
      <c r="H9" s="95">
        <f>'21MBA212-Attainment'!H28</f>
        <v>16.25</v>
      </c>
      <c r="I9" s="95">
        <f>'21MBA212-Attainment'!I28</f>
        <v>65.644999999999996</v>
      </c>
      <c r="J9" s="95">
        <f>'21MBA212-Attainment'!J28</f>
        <v>27.288333333333334</v>
      </c>
      <c r="K9" s="95">
        <f>'21MBA212-Attainment'!K28</f>
        <v>65.644999999999996</v>
      </c>
      <c r="L9" s="95">
        <f>'21MBA212-Attainment'!L28</f>
        <v>10.988333333333333</v>
      </c>
      <c r="M9" s="95">
        <f>'21MBA212-Attainment'!M28</f>
        <v>0</v>
      </c>
    </row>
    <row r="10" spans="1:13" s="50" customFormat="1" ht="32.25" customHeight="1" x14ac:dyDescent="0.25">
      <c r="A10" s="96" t="str">
        <f>'21MBA213'!L6</f>
        <v>21MBA213</v>
      </c>
      <c r="B10" s="96" t="str">
        <f>'21MBA213-Attainment'!A1</f>
        <v>Micro Economics</v>
      </c>
      <c r="C10" s="97">
        <f>'21MBA213-Attainment'!B27</f>
        <v>84.893749999999997</v>
      </c>
      <c r="D10" s="97">
        <f>'21MBA213-Attainment'!C27</f>
        <v>78.035416666666677</v>
      </c>
      <c r="E10" s="97">
        <f>'21MBA213-Attainment'!D27</f>
        <v>84.893750000000011</v>
      </c>
      <c r="F10" s="97">
        <f>'21MBA213-Attainment'!E27</f>
        <v>13.5</v>
      </c>
      <c r="G10" s="97">
        <f>'21MBA213-Attainment'!F27</f>
        <v>42.185416666666669</v>
      </c>
      <c r="H10" s="97">
        <f>'21MBA213-Attainment'!G27</f>
        <v>0</v>
      </c>
      <c r="I10" s="97">
        <f>'21MBA213-Attainment'!H27</f>
        <v>48.974999999999994</v>
      </c>
      <c r="J10" s="97">
        <f>'21MBA213-Attainment'!I27</f>
        <v>14.479166666666666</v>
      </c>
      <c r="K10" s="97">
        <f>'21MBA213-Attainment'!J27</f>
        <v>29.100000000000005</v>
      </c>
      <c r="L10" s="97">
        <f>'21MBA213-Attainment'!K27</f>
        <v>35.047916666666666</v>
      </c>
      <c r="M10" s="97">
        <f>'21MBA213-Attainment'!L27</f>
        <v>13.989583333333332</v>
      </c>
    </row>
    <row r="11" spans="1:13" s="50" customFormat="1" ht="32.25" customHeight="1" x14ac:dyDescent="0.25">
      <c r="A11" s="94" t="str">
        <f>'21MBA311'!L6</f>
        <v>21MBA311</v>
      </c>
      <c r="B11" s="94" t="str">
        <f>'21MBA311-Attainment'!A1</f>
        <v>Managerial Accounting</v>
      </c>
      <c r="C11" s="95">
        <f>'21MBA311-Attainment'!C27</f>
        <v>77.556666666666672</v>
      </c>
      <c r="D11" s="95">
        <f>'21MBA311-Attainment'!D27</f>
        <v>65.191666666666663</v>
      </c>
      <c r="E11" s="95">
        <f>'21MBA311-Attainment'!E27</f>
        <v>41.501666666666665</v>
      </c>
      <c r="F11" s="95">
        <f>'21MBA311-Attainment'!F27</f>
        <v>59.54</v>
      </c>
      <c r="G11" s="95">
        <f>'21MBA311-Attainment'!G27</f>
        <v>65.451666666666668</v>
      </c>
      <c r="H11" s="95">
        <f>'21MBA311-Attainment'!H27</f>
        <v>59.364999999999995</v>
      </c>
      <c r="I11" s="95">
        <f>'21MBA311-Attainment'!I27</f>
        <v>53.188333333333333</v>
      </c>
      <c r="J11" s="95">
        <f>'21MBA311-Attainment'!J27</f>
        <v>71.616666666666674</v>
      </c>
      <c r="K11" s="95">
        <f>'21MBA311-Attainment'!K27</f>
        <v>53.376666666666665</v>
      </c>
      <c r="L11" s="95">
        <f>'21MBA311-Attainment'!L27</f>
        <v>35.348333333333336</v>
      </c>
      <c r="M11" s="95">
        <f>'21MBA311-Attainment'!M27</f>
        <v>47.49</v>
      </c>
    </row>
    <row r="12" spans="1:13" s="50" customFormat="1" ht="32.25" customHeight="1" x14ac:dyDescent="0.25">
      <c r="A12" s="90" t="str">
        <f>'21MBA214'!L6</f>
        <v>21MBA214</v>
      </c>
      <c r="B12" s="90" t="str">
        <f>'21MBA214-Attainment'!A1</f>
        <v xml:space="preserve">Business Research Methods  </v>
      </c>
      <c r="C12" s="91">
        <f>'21MBA214-Attainment'!C28</f>
        <v>83.27</v>
      </c>
      <c r="D12" s="91">
        <f>'21MBA214-Attainment'!D28</f>
        <v>83.554999999999993</v>
      </c>
      <c r="E12" s="91">
        <f>'21MBA214-Attainment'!E28</f>
        <v>61.323333333333338</v>
      </c>
      <c r="F12" s="91">
        <f>'21MBA214-Attainment'!F28</f>
        <v>78.12833333333333</v>
      </c>
      <c r="G12" s="91">
        <f>'21MBA214-Attainment'!G28</f>
        <v>83.554999999999993</v>
      </c>
      <c r="H12" s="91">
        <f>'21MBA214-Attainment'!H28</f>
        <v>50.598333333333336</v>
      </c>
      <c r="I12" s="91">
        <f>'21MBA214-Attainment'!I28</f>
        <v>72.181666666666658</v>
      </c>
      <c r="J12" s="91">
        <f>'21MBA214-Attainment'!J28</f>
        <v>72.181666666666658</v>
      </c>
      <c r="K12" s="91">
        <f>'21MBA214-Attainment'!K28</f>
        <v>38.903333333333329</v>
      </c>
      <c r="L12" s="91">
        <f>'21MBA214-Attainment'!L28</f>
        <v>78.12833333333333</v>
      </c>
      <c r="M12" s="91">
        <f>'21MBA214-Attainment'!M28</f>
        <v>78.12833333333333</v>
      </c>
    </row>
    <row r="13" spans="1:13" s="50" customFormat="1" ht="32.25" customHeight="1" x14ac:dyDescent="0.25">
      <c r="A13" s="98" t="str">
        <f>'21MBA611'!L6</f>
        <v>21MBA611</v>
      </c>
      <c r="B13" s="98" t="str">
        <f>'21MBA611-Attainment'!A1</f>
        <v>Organisational Behaviour</v>
      </c>
      <c r="C13" s="99">
        <f>'21MBA611-Attainment'!C29</f>
        <v>68.103333333333325</v>
      </c>
      <c r="D13" s="99">
        <f>'21MBA611-Attainment'!D29</f>
        <v>62.086666666666666</v>
      </c>
      <c r="E13" s="99">
        <f>'21MBA611-Attainment'!E29</f>
        <v>80.356666666666669</v>
      </c>
      <c r="F13" s="99">
        <f>'21MBA611-Attainment'!F29</f>
        <v>36.64</v>
      </c>
      <c r="G13" s="99">
        <f>'21MBA611-Attainment'!G29</f>
        <v>80.666666666666657</v>
      </c>
      <c r="H13" s="99">
        <f>'21MBA611-Attainment'!H29</f>
        <v>43.236666666666665</v>
      </c>
      <c r="I13" s="99">
        <f>'21MBA611-Attainment'!I29</f>
        <v>12.463333333333335</v>
      </c>
      <c r="J13" s="99">
        <f>'21MBA611-Attainment'!J29</f>
        <v>43.396666666666661</v>
      </c>
      <c r="K13" s="99">
        <f>'21MBA611-Attainment'!K29</f>
        <v>55.589999999999996</v>
      </c>
      <c r="L13" s="99">
        <f>'21MBA611-Attainment'!L29</f>
        <v>49.31333333333334</v>
      </c>
      <c r="M13" s="99">
        <f>'21MBA611-Attainment'!M29</f>
        <v>80.596666666666664</v>
      </c>
    </row>
    <row r="14" spans="1:13" ht="33" customHeight="1" x14ac:dyDescent="0.25">
      <c r="A14" s="90" t="str">
        <f>'21MBA811'!H6</f>
        <v>21MBA811</v>
      </c>
      <c r="B14" s="90" t="str">
        <f>'21MBA811-Attainment'!A1</f>
        <v>Principles of Management &amp; Team Building</v>
      </c>
      <c r="C14" s="91">
        <f>'21MBA811-Attainment'!C17</f>
        <v>49.146666666666668</v>
      </c>
      <c r="D14" s="91">
        <f>'21MBA811-Attainment'!D17</f>
        <v>24.573333333333334</v>
      </c>
      <c r="E14" s="91">
        <f>'21MBA811-Attainment'!E17</f>
        <v>73.72</v>
      </c>
      <c r="F14" s="91">
        <f>'21MBA811-Attainment'!F17</f>
        <v>24.573333333333334</v>
      </c>
      <c r="G14" s="91">
        <f>'21MBA811-Attainment'!G17</f>
        <v>73.72</v>
      </c>
      <c r="H14" s="91">
        <f>'21MBA811-Attainment'!H17</f>
        <v>24.573333333333334</v>
      </c>
      <c r="I14" s="91">
        <f>'21MBA811-Attainment'!I17</f>
        <v>0</v>
      </c>
      <c r="J14" s="91">
        <f>'21MBA811-Attainment'!J17</f>
        <v>24.573333333333334</v>
      </c>
      <c r="K14" s="91">
        <f>'21MBA811-Attainment'!K17</f>
        <v>24.573333333333334</v>
      </c>
      <c r="L14" s="91">
        <f>'21MBA811-Attainment'!L17</f>
        <v>24.573333333333334</v>
      </c>
      <c r="M14" s="91">
        <f>'21MBA811-Attainment'!M17</f>
        <v>73.72</v>
      </c>
    </row>
    <row r="15" spans="1:13" ht="27" customHeight="1" x14ac:dyDescent="0.25">
      <c r="A15" s="190" t="str">
        <f>'21MBA812'!F6</f>
        <v>21MBA812</v>
      </c>
      <c r="B15" s="190" t="str">
        <f>'21MBA812-Attainment'!A1</f>
        <v>French</v>
      </c>
      <c r="C15" s="191">
        <f>'21MBA812-Attainment'!C17</f>
        <v>49.146666666666668</v>
      </c>
      <c r="D15" s="191">
        <f>'21MBA812-Attainment'!D17</f>
        <v>24.573333333333334</v>
      </c>
      <c r="E15" s="191">
        <f>'21MBA812-Attainment'!E17</f>
        <v>73.72</v>
      </c>
      <c r="F15" s="191">
        <f>'21MBA812-Attainment'!F17</f>
        <v>24.573333333333334</v>
      </c>
      <c r="G15" s="191">
        <f>'21MBA812-Attainment'!G17</f>
        <v>73.72</v>
      </c>
      <c r="H15" s="191">
        <f>'21MBA812-Attainment'!H17</f>
        <v>24.573333333333334</v>
      </c>
      <c r="I15" s="191">
        <f>'21MBA812-Attainment'!I17</f>
        <v>0</v>
      </c>
      <c r="J15" s="191">
        <f>'21MBA812-Attainment'!J17</f>
        <v>24.573333333333334</v>
      </c>
      <c r="K15" s="191">
        <f>'21MBA812-Attainment'!K17</f>
        <v>24.573333333333334</v>
      </c>
      <c r="L15" s="191">
        <f>'21MBA812-Attainment'!L17</f>
        <v>24.573333333333334</v>
      </c>
      <c r="M15" s="191">
        <f>'21MBA812-Attainment'!M17</f>
        <v>73.72</v>
      </c>
    </row>
    <row r="16" spans="1:13" ht="28.5" customHeight="1" x14ac:dyDescent="0.25">
      <c r="A16" s="190" t="str">
        <f>'21MBA712'!F6</f>
        <v>21MBA712</v>
      </c>
      <c r="B16" s="190" t="str">
        <f>'21MBA712-Attainment'!A1</f>
        <v xml:space="preserve">Soft Skills    </v>
      </c>
      <c r="C16" s="191">
        <f>'21MBA712-Attainment'!C17</f>
        <v>92.2</v>
      </c>
      <c r="D16" s="191">
        <f>'21MBA712-Attainment'!D17</f>
        <v>92.2</v>
      </c>
      <c r="E16" s="191">
        <f>'21MBA712-Attainment'!E17</f>
        <v>92.2</v>
      </c>
      <c r="F16" s="191">
        <f>'21MBA712-Attainment'!F17</f>
        <v>30.733333333333334</v>
      </c>
      <c r="G16" s="191">
        <f>'21MBA712-Attainment'!G17</f>
        <v>61.466666666666669</v>
      </c>
      <c r="H16" s="191">
        <f>'21MBA712-Attainment'!H17</f>
        <v>30.733333333333334</v>
      </c>
      <c r="I16" s="191">
        <f>'21MBA712-Attainment'!I17</f>
        <v>92.2</v>
      </c>
      <c r="J16" s="191">
        <f>'21MBA712-Attainment'!J17</f>
        <v>92.2</v>
      </c>
      <c r="K16" s="191">
        <f>'21MBA712-Attainment'!K17</f>
        <v>30.733333333333334</v>
      </c>
      <c r="L16" s="191">
        <f>'21MBA712-Attainment'!L17</f>
        <v>92.2</v>
      </c>
      <c r="M16" s="191">
        <f>'21MBA712-Attainment'!M17</f>
        <v>92.2</v>
      </c>
    </row>
  </sheetData>
  <mergeCells count="5">
    <mergeCell ref="A1:M1"/>
    <mergeCell ref="A2:M2"/>
    <mergeCell ref="A3:M3"/>
    <mergeCell ref="A4:M4"/>
    <mergeCell ref="A5:M5"/>
  </mergeCells>
  <pageMargins left="0.7" right="0.7" top="0.75" bottom="0.75" header="0.3" footer="0.3"/>
  <pageSetup scale="83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56.5703125" customWidth="1"/>
    <col min="2" max="2" width="9.140625" style="50"/>
    <col min="3" max="3" width="19.28515625" style="50" bestFit="1" customWidth="1"/>
    <col min="4" max="4" width="9.140625" style="50"/>
    <col min="5" max="5" width="19.42578125" style="50" customWidth="1"/>
    <col min="6" max="6" width="9.140625" style="50"/>
  </cols>
  <sheetData>
    <row r="1" spans="1:6" s="36" customFormat="1" ht="18.75" x14ac:dyDescent="0.3">
      <c r="A1" s="165" t="s">
        <v>422</v>
      </c>
      <c r="B1" s="166"/>
      <c r="C1" s="166"/>
      <c r="D1" s="166"/>
      <c r="E1" s="166"/>
      <c r="F1" s="166"/>
    </row>
    <row r="2" spans="1:6" s="36" customFormat="1" ht="18.75" x14ac:dyDescent="0.3">
      <c r="A2" s="165" t="s">
        <v>423</v>
      </c>
      <c r="B2" s="166"/>
      <c r="C2" s="166"/>
      <c r="D2" s="166"/>
      <c r="E2" s="166"/>
      <c r="F2" s="166"/>
    </row>
    <row r="3" spans="1:6" ht="18.75" x14ac:dyDescent="0.3">
      <c r="A3" s="165" t="s">
        <v>424</v>
      </c>
      <c r="B3" s="166"/>
      <c r="C3" s="166"/>
      <c r="D3" s="166"/>
      <c r="E3" s="166"/>
      <c r="F3" s="166"/>
    </row>
    <row r="4" spans="1:6" ht="33" x14ac:dyDescent="0.45">
      <c r="A4" s="167" t="s">
        <v>465</v>
      </c>
      <c r="B4" s="168"/>
      <c r="C4" s="168"/>
      <c r="D4" s="168"/>
      <c r="E4" s="168"/>
      <c r="F4" s="169"/>
    </row>
    <row r="5" spans="1:6" ht="9.75" customHeight="1" x14ac:dyDescent="0.25">
      <c r="A5" s="64"/>
      <c r="B5" s="65"/>
      <c r="C5" s="65"/>
      <c r="D5" s="65"/>
      <c r="E5" s="65"/>
      <c r="F5" s="65"/>
    </row>
    <row r="6" spans="1:6" ht="18.75" x14ac:dyDescent="0.25">
      <c r="A6" s="173" t="str">
        <f>'21MBA111- Attainment'!A1</f>
        <v xml:space="preserve">Marketing Management  </v>
      </c>
      <c r="B6" s="85"/>
      <c r="C6" s="85" t="str">
        <f>'21MBA111- Attainment'!D3</f>
        <v>Internals</v>
      </c>
      <c r="D6" s="85"/>
      <c r="E6" s="85" t="str">
        <f>'21MBA111- Attainment'!F3</f>
        <v>Final CO Attainment</v>
      </c>
      <c r="F6" s="85"/>
    </row>
    <row r="7" spans="1:6" ht="18.75" x14ac:dyDescent="0.25">
      <c r="A7" s="174"/>
      <c r="B7" s="85" t="str">
        <f>'21MBA111- Attainment'!C4</f>
        <v xml:space="preserve">CO </v>
      </c>
      <c r="C7" s="85" t="str">
        <f>'21MBA111- Attainment'!D4</f>
        <v>Percentage</v>
      </c>
      <c r="D7" s="85" t="str">
        <f>'21MBA111- Attainment'!E4</f>
        <v>Level</v>
      </c>
      <c r="E7" s="85" t="str">
        <f>'21MBA111- Attainment'!F4</f>
        <v>Percentage</v>
      </c>
      <c r="F7" s="85" t="str">
        <f>'21MBA111- Attainment'!G4</f>
        <v>Level</v>
      </c>
    </row>
    <row r="8" spans="1:6" ht="18.75" x14ac:dyDescent="0.25">
      <c r="A8" s="174"/>
      <c r="B8" s="85" t="str">
        <f>'21MBA111- Attainment'!C5</f>
        <v>CO1</v>
      </c>
      <c r="C8" s="86">
        <f>'21MBA111- Attainment'!D5</f>
        <v>72.75</v>
      </c>
      <c r="D8" s="86" t="str">
        <f>'21MBA111- Attainment'!E5</f>
        <v>2</v>
      </c>
      <c r="E8" s="86">
        <f>'21MBA111- Attainment'!F5</f>
        <v>91.125</v>
      </c>
      <c r="F8" s="86" t="str">
        <f>'21MBA111- Attainment'!G5</f>
        <v>3</v>
      </c>
    </row>
    <row r="9" spans="1:6" ht="18.75" x14ac:dyDescent="0.25">
      <c r="A9" s="174"/>
      <c r="B9" s="85" t="str">
        <f>'21MBA111- Attainment'!C6</f>
        <v>CO2</v>
      </c>
      <c r="C9" s="86">
        <f>'21MBA111- Attainment'!D6</f>
        <v>89</v>
      </c>
      <c r="D9" s="86" t="str">
        <f>'21MBA111- Attainment'!E6</f>
        <v>3</v>
      </c>
      <c r="E9" s="86">
        <f>'21MBA111- Attainment'!F6</f>
        <v>96</v>
      </c>
      <c r="F9" s="86" t="str">
        <f>'21MBA111- Attainment'!G6</f>
        <v>3</v>
      </c>
    </row>
    <row r="10" spans="1:6" ht="18.75" x14ac:dyDescent="0.25">
      <c r="A10" s="174"/>
      <c r="B10" s="85" t="str">
        <f>'21MBA111- Attainment'!C7</f>
        <v>CO3</v>
      </c>
      <c r="C10" s="86">
        <f>'21MBA111- Attainment'!D7</f>
        <v>58.666666666666664</v>
      </c>
      <c r="D10" s="86">
        <f>'21MBA111- Attainment'!E7</f>
        <v>1</v>
      </c>
      <c r="E10" s="86">
        <f>'21MBA111- Attainment'!F7</f>
        <v>86.899999999999991</v>
      </c>
      <c r="F10" s="86" t="str">
        <f>'21MBA111- Attainment'!G7</f>
        <v>3</v>
      </c>
    </row>
    <row r="11" spans="1:6" ht="18.75" x14ac:dyDescent="0.25">
      <c r="A11" s="174"/>
      <c r="B11" s="85" t="str">
        <f>'21MBA111- Attainment'!C8</f>
        <v>CO4</v>
      </c>
      <c r="C11" s="86">
        <f>'21MBA111- Attainment'!D8</f>
        <v>68.333333333333329</v>
      </c>
      <c r="D11" s="86" t="str">
        <f>'21MBA111- Attainment'!E8</f>
        <v>1</v>
      </c>
      <c r="E11" s="86">
        <f>'21MBA111- Attainment'!F8</f>
        <v>89.8</v>
      </c>
      <c r="F11" s="86" t="str">
        <f>'21MBA111- Attainment'!G8</f>
        <v>3</v>
      </c>
    </row>
    <row r="12" spans="1:6" ht="18.75" x14ac:dyDescent="0.25">
      <c r="A12" s="175"/>
      <c r="B12" s="85" t="str">
        <f>'21MBA111- Attainment'!C9</f>
        <v>CO5</v>
      </c>
      <c r="C12" s="86">
        <f>'21MBA111- Attainment'!D9</f>
        <v>82</v>
      </c>
      <c r="D12" s="86" t="str">
        <f>'21MBA111- Attainment'!E9</f>
        <v>3</v>
      </c>
      <c r="E12" s="86">
        <f>'21MBA111- Attainment'!F9</f>
        <v>93.899999999999991</v>
      </c>
      <c r="F12" s="86" t="str">
        <f>'21MBA111- Attainment'!G9</f>
        <v>3</v>
      </c>
    </row>
    <row r="13" spans="1:6" ht="10.5" customHeight="1" x14ac:dyDescent="0.3">
      <c r="A13" s="73"/>
      <c r="B13" s="74"/>
      <c r="C13" s="74"/>
      <c r="D13" s="74"/>
      <c r="E13" s="74"/>
      <c r="F13" s="74"/>
    </row>
    <row r="14" spans="1:6" ht="18.75" x14ac:dyDescent="0.25">
      <c r="A14" s="185" t="str">
        <f>'21MBA211-Attainment'!A1</f>
        <v>Business Communication</v>
      </c>
      <c r="B14" s="87"/>
      <c r="C14" s="87" t="str">
        <f>'21MBA211-Attainment'!D3</f>
        <v>Internals</v>
      </c>
      <c r="D14" s="87"/>
      <c r="E14" s="87" t="str">
        <f>'21MBA211-Attainment'!F3</f>
        <v>Final CO Attainment</v>
      </c>
      <c r="F14" s="87"/>
    </row>
    <row r="15" spans="1:6" ht="18.75" x14ac:dyDescent="0.25">
      <c r="A15" s="186"/>
      <c r="B15" s="87" t="str">
        <f>'21MBA211-Attainment'!C4</f>
        <v xml:space="preserve">CO </v>
      </c>
      <c r="C15" s="87" t="str">
        <f>'21MBA211-Attainment'!D4</f>
        <v>Percentage</v>
      </c>
      <c r="D15" s="87" t="str">
        <f>'21MBA211-Attainment'!E4</f>
        <v>Level</v>
      </c>
      <c r="E15" s="87" t="str">
        <f>'21MBA211-Attainment'!F4</f>
        <v>Percentage</v>
      </c>
      <c r="F15" s="87" t="str">
        <f>'21MBA211-Attainment'!G4</f>
        <v>Level</v>
      </c>
    </row>
    <row r="16" spans="1:6" ht="18.75" x14ac:dyDescent="0.25">
      <c r="A16" s="186"/>
      <c r="B16" s="87" t="str">
        <f>'21MBA211-Attainment'!C5</f>
        <v>CO1</v>
      </c>
      <c r="C16" s="88">
        <f>'21MBA211-Attainment'!D5</f>
        <v>41</v>
      </c>
      <c r="D16" s="88" t="str">
        <f>'21MBA211-Attainment'!E5</f>
        <v>-</v>
      </c>
      <c r="E16" s="88">
        <f>'21MBA211-Attainment'!F5</f>
        <v>82.3</v>
      </c>
      <c r="F16" s="88" t="str">
        <f>'21MBA211-Attainment'!G5</f>
        <v>3</v>
      </c>
    </row>
    <row r="17" spans="1:6" ht="18.75" x14ac:dyDescent="0.25">
      <c r="A17" s="186"/>
      <c r="B17" s="87" t="str">
        <f>'21MBA211-Attainment'!C6</f>
        <v>CO2</v>
      </c>
      <c r="C17" s="88">
        <f>'21MBA211-Attainment'!D6</f>
        <v>39.333333333333336</v>
      </c>
      <c r="D17" s="88" t="str">
        <f>'21MBA211-Attainment'!E6</f>
        <v>-</v>
      </c>
      <c r="E17" s="88">
        <f>'21MBA211-Attainment'!F6</f>
        <v>81.8</v>
      </c>
      <c r="F17" s="88" t="str">
        <f>'21MBA211-Attainment'!G6</f>
        <v>3</v>
      </c>
    </row>
    <row r="18" spans="1:6" ht="18.75" x14ac:dyDescent="0.25">
      <c r="A18" s="186"/>
      <c r="B18" s="87" t="str">
        <f>'21MBA211-Attainment'!C7</f>
        <v>CO3</v>
      </c>
      <c r="C18" s="88">
        <f>'21MBA211-Attainment'!D7</f>
        <v>48.666666666666664</v>
      </c>
      <c r="D18" s="88" t="str">
        <f>'21MBA211-Attainment'!E7</f>
        <v>-</v>
      </c>
      <c r="E18" s="88">
        <f>'21MBA211-Attainment'!F7</f>
        <v>84.6</v>
      </c>
      <c r="F18" s="88" t="str">
        <f>'21MBA211-Attainment'!G7</f>
        <v>3</v>
      </c>
    </row>
    <row r="19" spans="1:6" ht="18.75" x14ac:dyDescent="0.25">
      <c r="A19" s="186"/>
      <c r="B19" s="87" t="str">
        <f>'21MBA211-Attainment'!C8</f>
        <v>CO4</v>
      </c>
      <c r="C19" s="88">
        <f>'21MBA211-Attainment'!D8</f>
        <v>69</v>
      </c>
      <c r="D19" s="88" t="str">
        <f>'21MBA211-Attainment'!E8</f>
        <v>1</v>
      </c>
      <c r="E19" s="88">
        <f>'21MBA211-Attainment'!F8</f>
        <v>90.7</v>
      </c>
      <c r="F19" s="88" t="str">
        <f>'21MBA211-Attainment'!G8</f>
        <v>3</v>
      </c>
    </row>
    <row r="20" spans="1:6" ht="10.5" customHeight="1" x14ac:dyDescent="0.3">
      <c r="A20" s="73"/>
      <c r="B20" s="74"/>
      <c r="C20" s="74"/>
      <c r="D20" s="74"/>
      <c r="E20" s="74"/>
      <c r="F20" s="74"/>
    </row>
    <row r="21" spans="1:6" ht="15" customHeight="1" x14ac:dyDescent="0.25">
      <c r="A21" s="176" t="str">
        <f>'21MBA212-Attainment'!A1</f>
        <v xml:space="preserve">Application of Business Statistics  </v>
      </c>
      <c r="B21" s="83"/>
      <c r="C21" s="83" t="str">
        <f>'21MBA212-Attainment'!D3</f>
        <v>Internals</v>
      </c>
      <c r="D21" s="83"/>
      <c r="E21" s="83" t="str">
        <f>'21MBA212-Attainment'!F3</f>
        <v>Final CO Attainment</v>
      </c>
      <c r="F21" s="83"/>
    </row>
    <row r="22" spans="1:6" ht="15" customHeight="1" x14ac:dyDescent="0.25">
      <c r="A22" s="177"/>
      <c r="B22" s="83" t="str">
        <f>'21MBA212-Attainment'!C4</f>
        <v xml:space="preserve">CO </v>
      </c>
      <c r="C22" s="83" t="str">
        <f>'21MBA212-Attainment'!D4</f>
        <v>Percentage</v>
      </c>
      <c r="D22" s="83" t="str">
        <f>'21MBA212-Attainment'!E4</f>
        <v>Level</v>
      </c>
      <c r="E22" s="83" t="str">
        <f>'21MBA212-Attainment'!F4</f>
        <v>Percentage</v>
      </c>
      <c r="F22" s="83" t="str">
        <f>'21MBA212-Attainment'!G4</f>
        <v>Level</v>
      </c>
    </row>
    <row r="23" spans="1:6" ht="15" customHeight="1" x14ac:dyDescent="0.25">
      <c r="A23" s="177"/>
      <c r="B23" s="83" t="str">
        <f>'21MBA212-Attainment'!C5</f>
        <v>CO1</v>
      </c>
      <c r="C23" s="84">
        <f>'21MBA212-Attainment'!D5</f>
        <v>34.5</v>
      </c>
      <c r="D23" s="84" t="str">
        <f>'21MBA212-Attainment'!E5</f>
        <v>-</v>
      </c>
      <c r="E23" s="84">
        <f>'21MBA212-Attainment'!F5</f>
        <v>80.349999999999994</v>
      </c>
      <c r="F23" s="84" t="str">
        <f>'21MBA212-Attainment'!G5</f>
        <v>3</v>
      </c>
    </row>
    <row r="24" spans="1:6" ht="15" customHeight="1" x14ac:dyDescent="0.25">
      <c r="A24" s="177"/>
      <c r="B24" s="83" t="str">
        <f>'21MBA212-Attainment'!C6</f>
        <v>CO2</v>
      </c>
      <c r="C24" s="84">
        <f>'21MBA212-Attainment'!D6</f>
        <v>35.75</v>
      </c>
      <c r="D24" s="84" t="str">
        <f>'21MBA212-Attainment'!E6</f>
        <v>-</v>
      </c>
      <c r="E24" s="84">
        <f>'21MBA212-Attainment'!F6</f>
        <v>80.724999999999994</v>
      </c>
      <c r="F24" s="84" t="str">
        <f>'21MBA212-Attainment'!G6</f>
        <v>3</v>
      </c>
    </row>
    <row r="25" spans="1:6" ht="15" customHeight="1" x14ac:dyDescent="0.25">
      <c r="A25" s="177"/>
      <c r="B25" s="83" t="str">
        <f>'21MBA212-Attainment'!C7</f>
        <v>CO3</v>
      </c>
      <c r="C25" s="84">
        <f>'21MBA212-Attainment'!D7</f>
        <v>47</v>
      </c>
      <c r="D25" s="84" t="str">
        <f>'21MBA212-Attainment'!E7</f>
        <v>-</v>
      </c>
      <c r="E25" s="84">
        <f>'21MBA212-Attainment'!F7</f>
        <v>84.1</v>
      </c>
      <c r="F25" s="84" t="str">
        <f>'21MBA212-Attainment'!G7</f>
        <v>3</v>
      </c>
    </row>
    <row r="26" spans="1:6" s="36" customFormat="1" ht="15" customHeight="1" x14ac:dyDescent="0.25">
      <c r="A26" s="177"/>
      <c r="B26" s="83" t="str">
        <f>'21MBA212-Attainment'!C8</f>
        <v>CO4</v>
      </c>
      <c r="C26" s="84">
        <f>'21MBA212-Attainment'!D8</f>
        <v>43.5</v>
      </c>
      <c r="D26" s="84" t="str">
        <f>'21MBA212-Attainment'!E8</f>
        <v>-</v>
      </c>
      <c r="E26" s="84">
        <f>'21MBA212-Attainment'!F8</f>
        <v>83.05</v>
      </c>
      <c r="F26" s="84" t="str">
        <f>'21MBA212-Attainment'!G8</f>
        <v>3</v>
      </c>
    </row>
    <row r="27" spans="1:6" ht="15" customHeight="1" x14ac:dyDescent="0.25">
      <c r="A27" s="178"/>
      <c r="B27" s="83" t="str">
        <f>'21MBA212-Attainment'!C9</f>
        <v>CO5</v>
      </c>
      <c r="C27" s="84">
        <f>'21MBA212-Attainment'!D9</f>
        <v>0</v>
      </c>
      <c r="D27" s="84">
        <f>'21MBA212-Attainment'!E9</f>
        <v>0</v>
      </c>
      <c r="E27" s="84">
        <f>'21MBA212-Attainment'!F9</f>
        <v>0</v>
      </c>
      <c r="F27" s="84">
        <f>'21MBA212-Attainment'!G9</f>
        <v>0</v>
      </c>
    </row>
    <row r="28" spans="1:6" ht="10.5" customHeight="1" x14ac:dyDescent="0.3">
      <c r="A28" s="73"/>
      <c r="B28" s="74"/>
      <c r="C28" s="74"/>
      <c r="D28" s="74"/>
      <c r="E28" s="74"/>
      <c r="F28" s="74"/>
    </row>
    <row r="29" spans="1:6" ht="15" customHeight="1" x14ac:dyDescent="0.25">
      <c r="A29" s="179" t="str">
        <f>'21MBA213-Attainment'!A1</f>
        <v>Micro Economics</v>
      </c>
      <c r="B29" s="75"/>
      <c r="C29" s="75" t="str">
        <f>'21MBA213-Attainment'!D3</f>
        <v>Internals</v>
      </c>
      <c r="D29" s="75"/>
      <c r="E29" s="75" t="str">
        <f>'21MBA213-Attainment'!F3</f>
        <v>Final CO Attainment</v>
      </c>
      <c r="F29" s="75"/>
    </row>
    <row r="30" spans="1:6" ht="15" customHeight="1" x14ac:dyDescent="0.25">
      <c r="A30" s="180"/>
      <c r="B30" s="75" t="str">
        <f>'21MBA213-Attainment'!C4</f>
        <v xml:space="preserve">CO </v>
      </c>
      <c r="C30" s="75" t="str">
        <f>'21MBA213-Attainment'!D4</f>
        <v>Percentage</v>
      </c>
      <c r="D30" s="75" t="str">
        <f>'21MBA213-Attainment'!E4</f>
        <v>Level</v>
      </c>
      <c r="E30" s="75" t="str">
        <f>'21MBA213-Attainment'!F4</f>
        <v>Percentage</v>
      </c>
      <c r="F30" s="75" t="str">
        <f>'21MBA213-Attainment'!G4</f>
        <v>Level</v>
      </c>
    </row>
    <row r="31" spans="1:6" ht="15" customHeight="1" x14ac:dyDescent="0.25">
      <c r="A31" s="180"/>
      <c r="B31" s="75" t="str">
        <f>'21MBA213-Attainment'!C5</f>
        <v>CO1</v>
      </c>
      <c r="C31" s="76">
        <f>'21MBA213-Attainment'!D5</f>
        <v>36.666666666666664</v>
      </c>
      <c r="D31" s="76" t="str">
        <f>'21MBA213-Attainment'!E5</f>
        <v>-</v>
      </c>
      <c r="E31" s="76">
        <f>'21MBA213-Attainment'!F5</f>
        <v>81</v>
      </c>
      <c r="F31" s="76" t="str">
        <f>'21MBA213-Attainment'!G5</f>
        <v>3</v>
      </c>
    </row>
    <row r="32" spans="1:6" ht="15" customHeight="1" x14ac:dyDescent="0.25">
      <c r="A32" s="180"/>
      <c r="B32" s="75" t="str">
        <f>'21MBA213-Attainment'!C6</f>
        <v>CO2</v>
      </c>
      <c r="C32" s="76">
        <f>'21MBA213-Attainment'!D6</f>
        <v>64.666666666666671</v>
      </c>
      <c r="D32" s="76" t="str">
        <f>'21MBA213-Attainment'!E6</f>
        <v>1</v>
      </c>
      <c r="E32" s="76">
        <f>'21MBA213-Attainment'!F6</f>
        <v>89.4</v>
      </c>
      <c r="F32" s="76" t="str">
        <f>'21MBA213-Attainment'!G6</f>
        <v>3</v>
      </c>
    </row>
    <row r="33" spans="1:6" ht="15" customHeight="1" x14ac:dyDescent="0.25">
      <c r="A33" s="180"/>
      <c r="B33" s="75" t="str">
        <f>'21MBA213-Attainment'!C7</f>
        <v>CO3</v>
      </c>
      <c r="C33" s="76">
        <f>'21MBA213-Attainment'!D7</f>
        <v>56.25</v>
      </c>
      <c r="D33" s="76" t="str">
        <f>'21MBA213-Attainment'!E7</f>
        <v>-</v>
      </c>
      <c r="E33" s="76">
        <f>'21MBA213-Attainment'!F7</f>
        <v>86.875</v>
      </c>
      <c r="F33" s="76" t="str">
        <f>'21MBA213-Attainment'!G7</f>
        <v>3</v>
      </c>
    </row>
    <row r="34" spans="1:6" s="36" customFormat="1" ht="15" customHeight="1" x14ac:dyDescent="0.25">
      <c r="A34" s="180"/>
      <c r="B34" s="75" t="str">
        <f>'21MBA213-Attainment'!C8</f>
        <v>CO4</v>
      </c>
      <c r="C34" s="76">
        <f>'21MBA213-Attainment'!D8</f>
        <v>41</v>
      </c>
      <c r="D34" s="76" t="str">
        <f>'21MBA213-Attainment'!E8</f>
        <v>-</v>
      </c>
      <c r="E34" s="76">
        <f>'21MBA213-Attainment'!F8</f>
        <v>82.3</v>
      </c>
      <c r="F34" s="76" t="str">
        <f>'21MBA213-Attainment'!G8</f>
        <v>3</v>
      </c>
    </row>
    <row r="35" spans="1:6" ht="15" customHeight="1" x14ac:dyDescent="0.25">
      <c r="A35" s="181"/>
      <c r="B35" s="75" t="str">
        <f>'21MBA213-Attainment'!C9</f>
        <v>CO5</v>
      </c>
      <c r="C35" s="76">
        <f>'21MBA213-Attainment'!D9</f>
        <v>65.25</v>
      </c>
      <c r="D35" s="76" t="str">
        <f>'21MBA213-Attainment'!E9</f>
        <v>1</v>
      </c>
      <c r="E35" s="76">
        <f>'21MBA213-Attainment'!F9</f>
        <v>89.575000000000003</v>
      </c>
      <c r="F35" s="76" t="str">
        <f>'21MBA213-Attainment'!G9</f>
        <v>3</v>
      </c>
    </row>
    <row r="36" spans="1:6" ht="10.5" customHeight="1" x14ac:dyDescent="0.3">
      <c r="A36" s="73"/>
      <c r="B36" s="74"/>
      <c r="C36" s="74"/>
      <c r="D36" s="74"/>
      <c r="E36" s="74"/>
      <c r="F36" s="74"/>
    </row>
    <row r="37" spans="1:6" ht="15" customHeight="1" x14ac:dyDescent="0.25">
      <c r="A37" s="182" t="str">
        <f>'21MBA214-Attainment'!A1</f>
        <v xml:space="preserve">Business Research Methods  </v>
      </c>
      <c r="B37" s="77"/>
      <c r="C37" s="77" t="str">
        <f>'21MBA214-Attainment'!D3</f>
        <v>Internals</v>
      </c>
      <c r="D37" s="77"/>
      <c r="E37" s="77" t="str">
        <f>'21MBA214-Attainment'!F3</f>
        <v>Final CO Attainment</v>
      </c>
      <c r="F37" s="77"/>
    </row>
    <row r="38" spans="1:6" ht="18.75" x14ac:dyDescent="0.25">
      <c r="A38" s="183"/>
      <c r="B38" s="77" t="str">
        <f>'21MBA214-Attainment'!C4</f>
        <v xml:space="preserve">CO </v>
      </c>
      <c r="C38" s="77" t="str">
        <f>'21MBA214-Attainment'!D4</f>
        <v>Percentage</v>
      </c>
      <c r="D38" s="77" t="str">
        <f>'21MBA214-Attainment'!E4</f>
        <v>Level</v>
      </c>
      <c r="E38" s="77" t="str">
        <f>'21MBA214-Attainment'!F4</f>
        <v>Percentage</v>
      </c>
      <c r="F38" s="77" t="str">
        <f>'21MBA214-Attainment'!G4</f>
        <v>Level</v>
      </c>
    </row>
    <row r="39" spans="1:6" ht="15" customHeight="1" x14ac:dyDescent="0.25">
      <c r="A39" s="183"/>
      <c r="B39" s="77" t="str">
        <f>'21MBA214-Attainment'!C5</f>
        <v>CO1</v>
      </c>
      <c r="C39" s="78">
        <f>'21MBA214-Attainment'!D5</f>
        <v>47.666666666666664</v>
      </c>
      <c r="D39" s="78" t="str">
        <f>'21MBA214-Attainment'!E5</f>
        <v>-</v>
      </c>
      <c r="E39" s="78">
        <f>'21MBA214-Attainment'!F5</f>
        <v>84.3</v>
      </c>
      <c r="F39" s="78" t="str">
        <f>'21MBA214-Attainment'!G5</f>
        <v>3</v>
      </c>
    </row>
    <row r="40" spans="1:6" ht="15" customHeight="1" x14ac:dyDescent="0.25">
      <c r="A40" s="183"/>
      <c r="B40" s="77" t="str">
        <f>'21MBA214-Attainment'!C6</f>
        <v>CO2</v>
      </c>
      <c r="C40" s="78">
        <f>'21MBA214-Attainment'!D6</f>
        <v>38</v>
      </c>
      <c r="D40" s="78" t="str">
        <f>'21MBA214-Attainment'!E6</f>
        <v>-</v>
      </c>
      <c r="E40" s="78">
        <f>'21MBA214-Attainment'!F6</f>
        <v>81.400000000000006</v>
      </c>
      <c r="F40" s="78" t="str">
        <f>'21MBA214-Attainment'!G6</f>
        <v>3</v>
      </c>
    </row>
    <row r="41" spans="1:6" ht="15" customHeight="1" x14ac:dyDescent="0.25">
      <c r="A41" s="183"/>
      <c r="B41" s="77" t="str">
        <f>'21MBA214-Attainment'!C7</f>
        <v>CO3</v>
      </c>
      <c r="C41" s="78">
        <f>'21MBA214-Attainment'!D7</f>
        <v>38.25</v>
      </c>
      <c r="D41" s="78" t="str">
        <f>'21MBA214-Attainment'!E7</f>
        <v>-</v>
      </c>
      <c r="E41" s="78">
        <f>'21MBA214-Attainment'!F7</f>
        <v>81.474999999999994</v>
      </c>
      <c r="F41" s="78" t="str">
        <f>'21MBA214-Attainment'!G7</f>
        <v>3</v>
      </c>
    </row>
    <row r="42" spans="1:6" ht="15" customHeight="1" x14ac:dyDescent="0.25">
      <c r="A42" s="183"/>
      <c r="B42" s="77" t="str">
        <f>'21MBA214-Attainment'!C8</f>
        <v>CO4</v>
      </c>
      <c r="C42" s="78">
        <f>'21MBA214-Attainment'!D8</f>
        <v>43</v>
      </c>
      <c r="D42" s="78" t="str">
        <f>'21MBA214-Attainment'!E8</f>
        <v>-</v>
      </c>
      <c r="E42" s="78">
        <f>'21MBA214-Attainment'!F8</f>
        <v>82.9</v>
      </c>
      <c r="F42" s="78" t="str">
        <f>'21MBA214-Attainment'!G8</f>
        <v>3</v>
      </c>
    </row>
    <row r="43" spans="1:6" ht="15" customHeight="1" x14ac:dyDescent="0.25">
      <c r="A43" s="184"/>
      <c r="B43" s="77" t="str">
        <f>'21MBA214-Attainment'!C9</f>
        <v>CO5</v>
      </c>
      <c r="C43" s="78">
        <f>'21MBA214-Attainment'!D9</f>
        <v>59</v>
      </c>
      <c r="D43" s="78" t="str">
        <f>'21MBA214-Attainment'!E9</f>
        <v>-</v>
      </c>
      <c r="E43" s="78">
        <f>'21MBA214-Attainment'!F9</f>
        <v>87.7</v>
      </c>
      <c r="F43" s="78" t="str">
        <f>'21MBA214-Attainment'!G9</f>
        <v>3</v>
      </c>
    </row>
    <row r="44" spans="1:6" ht="10.5" customHeight="1" x14ac:dyDescent="0.3">
      <c r="A44" s="73"/>
      <c r="B44" s="74"/>
      <c r="C44" s="74"/>
      <c r="D44" s="74"/>
      <c r="E44" s="74"/>
      <c r="F44" s="74"/>
    </row>
    <row r="45" spans="1:6" ht="15" customHeight="1" x14ac:dyDescent="0.25">
      <c r="A45" s="187" t="str">
        <f>'21MBA311-Attainment'!A1</f>
        <v>Managerial Accounting</v>
      </c>
      <c r="B45" s="79"/>
      <c r="C45" s="79" t="str">
        <f>'21MBA311-Attainment'!D3</f>
        <v>Internals</v>
      </c>
      <c r="D45" s="79"/>
      <c r="E45" s="79" t="str">
        <f>'21MBA311-Attainment'!F3</f>
        <v>Final CO Attainment</v>
      </c>
      <c r="F45" s="79"/>
    </row>
    <row r="46" spans="1:6" ht="18.75" x14ac:dyDescent="0.25">
      <c r="A46" s="188"/>
      <c r="B46" s="79" t="str">
        <f>'21MBA311-Attainment'!C4</f>
        <v xml:space="preserve">CO </v>
      </c>
      <c r="C46" s="79" t="str">
        <f>'21MBA311-Attainment'!D4</f>
        <v>Percentage</v>
      </c>
      <c r="D46" s="79" t="str">
        <f>'21MBA311-Attainment'!E4</f>
        <v>Level</v>
      </c>
      <c r="E46" s="79" t="str">
        <f>'21MBA311-Attainment'!F4</f>
        <v>Percentage</v>
      </c>
      <c r="F46" s="79" t="str">
        <f>'21MBA311-Attainment'!G4</f>
        <v>Level</v>
      </c>
    </row>
    <row r="47" spans="1:6" ht="15" customHeight="1" x14ac:dyDescent="0.25">
      <c r="A47" s="188"/>
      <c r="B47" s="79" t="str">
        <f>'21MBA311-Attainment'!C5</f>
        <v>CO1</v>
      </c>
      <c r="C47" s="80">
        <f>'21MBA311-Attainment'!D5</f>
        <v>66.75</v>
      </c>
      <c r="D47" s="80" t="str">
        <f>'21MBA311-Attainment'!E5</f>
        <v>1</v>
      </c>
      <c r="E47" s="80">
        <f>'21MBA311-Attainment'!F5</f>
        <v>90.025000000000006</v>
      </c>
      <c r="F47" s="80" t="str">
        <f>'21MBA311-Attainment'!G5</f>
        <v>3</v>
      </c>
    </row>
    <row r="48" spans="1:6" ht="15" customHeight="1" x14ac:dyDescent="0.25">
      <c r="A48" s="188"/>
      <c r="B48" s="79" t="str">
        <f>'21MBA311-Attainment'!C6</f>
        <v>CO2</v>
      </c>
      <c r="C48" s="80">
        <f>'21MBA311-Attainment'!D6</f>
        <v>69.75</v>
      </c>
      <c r="D48" s="80" t="str">
        <f>'21MBA311-Attainment'!E6</f>
        <v>1</v>
      </c>
      <c r="E48" s="80">
        <f>'21MBA311-Attainment'!F6</f>
        <v>90.924999999999997</v>
      </c>
      <c r="F48" s="80" t="str">
        <f>'21MBA311-Attainment'!G6</f>
        <v>3</v>
      </c>
    </row>
    <row r="49" spans="1:6" ht="15" customHeight="1" x14ac:dyDescent="0.25">
      <c r="A49" s="188"/>
      <c r="B49" s="79" t="str">
        <f>'21MBA311-Attainment'!C7</f>
        <v>CO3</v>
      </c>
      <c r="C49" s="80">
        <f>'21MBA311-Attainment'!D7</f>
        <v>57.333333333333336</v>
      </c>
      <c r="D49" s="80" t="str">
        <f>'21MBA311-Attainment'!E7</f>
        <v>-</v>
      </c>
      <c r="E49" s="80">
        <f>'21MBA311-Attainment'!F7</f>
        <v>87.2</v>
      </c>
      <c r="F49" s="80" t="str">
        <f>'21MBA311-Attainment'!G7</f>
        <v>3</v>
      </c>
    </row>
    <row r="50" spans="1:6" ht="15" customHeight="1" x14ac:dyDescent="0.25">
      <c r="A50" s="188"/>
      <c r="B50" s="79" t="str">
        <f>'21MBA311-Attainment'!C8</f>
        <v>CO4</v>
      </c>
      <c r="C50" s="80">
        <f>'21MBA311-Attainment'!D8</f>
        <v>67.333333333333329</v>
      </c>
      <c r="D50" s="80" t="str">
        <f>'21MBA311-Attainment'!E8</f>
        <v>1</v>
      </c>
      <c r="E50" s="80">
        <f>'21MBA311-Attainment'!F8</f>
        <v>90.2</v>
      </c>
      <c r="F50" s="80" t="str">
        <f>'21MBA311-Attainment'!G8</f>
        <v>3</v>
      </c>
    </row>
    <row r="51" spans="1:6" s="36" customFormat="1" ht="15" customHeight="1" x14ac:dyDescent="0.25">
      <c r="A51" s="188"/>
      <c r="B51" s="79" t="str">
        <f>'21MBA311-Attainment'!C9</f>
        <v>CO5</v>
      </c>
      <c r="C51" s="80">
        <f>'21MBA311-Attainment'!D9</f>
        <v>61</v>
      </c>
      <c r="D51" s="80" t="str">
        <f>'21MBA311-Attainment'!E9</f>
        <v>1</v>
      </c>
      <c r="E51" s="80">
        <f>'21MBA311-Attainment'!F9</f>
        <v>88.3</v>
      </c>
      <c r="F51" s="80" t="str">
        <f>'21MBA311-Attainment'!G9</f>
        <v>3</v>
      </c>
    </row>
    <row r="52" spans="1:6" ht="10.5" customHeight="1" x14ac:dyDescent="0.3">
      <c r="A52" s="73"/>
      <c r="B52" s="74"/>
      <c r="C52" s="74"/>
      <c r="D52" s="74"/>
      <c r="E52" s="74"/>
      <c r="F52" s="74"/>
    </row>
    <row r="53" spans="1:6" ht="15" customHeight="1" x14ac:dyDescent="0.25">
      <c r="A53" s="170" t="str">
        <f>'21MBA611-Attainment'!A1:G1</f>
        <v>Organisational Behaviour</v>
      </c>
      <c r="B53" s="81"/>
      <c r="C53" s="81" t="str">
        <f>'21MBA611-Attainment'!D3</f>
        <v>Internals</v>
      </c>
      <c r="D53" s="81"/>
      <c r="E53" s="81" t="str">
        <f>'21MBA611-Attainment'!F3</f>
        <v>Final CO Attainment</v>
      </c>
      <c r="F53" s="81"/>
    </row>
    <row r="54" spans="1:6" ht="18.75" x14ac:dyDescent="0.25">
      <c r="A54" s="171"/>
      <c r="B54" s="81" t="str">
        <f>'21MBA611-Attainment'!C4</f>
        <v xml:space="preserve">CO </v>
      </c>
      <c r="C54" s="81" t="str">
        <f>'21MBA611-Attainment'!D4</f>
        <v>Percentage</v>
      </c>
      <c r="D54" s="81" t="str">
        <f>'21MBA611-Attainment'!E4</f>
        <v>Level</v>
      </c>
      <c r="E54" s="81" t="str">
        <f>'21MBA611-Attainment'!F4</f>
        <v>Percentage</v>
      </c>
      <c r="F54" s="81" t="str">
        <f>'21MBA611-Attainment'!G4</f>
        <v>Level</v>
      </c>
    </row>
    <row r="55" spans="1:6" ht="15" customHeight="1" x14ac:dyDescent="0.25">
      <c r="A55" s="171"/>
      <c r="B55" s="81" t="str">
        <f>'21MBA611-Attainment'!C5</f>
        <v>CO1</v>
      </c>
      <c r="C55" s="82">
        <f>'21MBA611-Attainment'!D5</f>
        <v>83.5</v>
      </c>
      <c r="D55" s="82" t="str">
        <f>'21MBA611-Attainment'!E5</f>
        <v>3</v>
      </c>
      <c r="E55" s="82">
        <f>'21MBA611-Attainment'!F5</f>
        <v>95.05</v>
      </c>
      <c r="F55" s="82" t="str">
        <f>'21MBA611-Attainment'!G5</f>
        <v>3</v>
      </c>
    </row>
    <row r="56" spans="1:6" ht="15" customHeight="1" x14ac:dyDescent="0.25">
      <c r="A56" s="171"/>
      <c r="B56" s="81" t="str">
        <f>'21MBA611-Attainment'!C6</f>
        <v>CO2</v>
      </c>
      <c r="C56" s="82">
        <f>'21MBA611-Attainment'!D6</f>
        <v>86</v>
      </c>
      <c r="D56" s="82" t="str">
        <f>'21MBA611-Attainment'!E6</f>
        <v>3</v>
      </c>
      <c r="E56" s="82">
        <f>'21MBA611-Attainment'!F6</f>
        <v>95.8</v>
      </c>
      <c r="F56" s="82" t="str">
        <f>'21MBA611-Attainment'!G6</f>
        <v>3</v>
      </c>
    </row>
    <row r="57" spans="1:6" ht="15" customHeight="1" x14ac:dyDescent="0.25">
      <c r="A57" s="171"/>
      <c r="B57" s="81" t="str">
        <f>'21MBA611-Attainment'!C7</f>
        <v>CO3</v>
      </c>
      <c r="C57" s="82">
        <f>'21MBA611-Attainment'!D7</f>
        <v>73</v>
      </c>
      <c r="D57" s="82" t="str">
        <f>'21MBA611-Attainment'!E7</f>
        <v>2</v>
      </c>
      <c r="E57" s="82">
        <f>'21MBA611-Attainment'!F7</f>
        <v>91.9</v>
      </c>
      <c r="F57" s="82" t="str">
        <f>'21MBA611-Attainment'!G7</f>
        <v>3</v>
      </c>
    </row>
    <row r="58" spans="1:6" ht="15" customHeight="1" x14ac:dyDescent="0.25">
      <c r="A58" s="171"/>
      <c r="B58" s="81" t="str">
        <f>'21MBA611-Attainment'!C8</f>
        <v>CO4</v>
      </c>
      <c r="C58" s="82">
        <f>'21MBA611-Attainment'!D8</f>
        <v>69</v>
      </c>
      <c r="D58" s="82" t="str">
        <f>'21MBA611-Attainment'!E8</f>
        <v>1</v>
      </c>
      <c r="E58" s="82">
        <f>'21MBA611-Attainment'!F8</f>
        <v>90.7</v>
      </c>
      <c r="F58" s="82" t="str">
        <f>'21MBA611-Attainment'!G8</f>
        <v>3</v>
      </c>
    </row>
    <row r="59" spans="1:6" ht="15" customHeight="1" x14ac:dyDescent="0.25">
      <c r="A59" s="172"/>
      <c r="B59" s="81" t="str">
        <f>'21MBA611-Attainment'!C9</f>
        <v>CO5</v>
      </c>
      <c r="C59" s="82">
        <f>'21MBA611-Attainment'!D9</f>
        <v>74</v>
      </c>
      <c r="D59" s="82" t="str">
        <f>'21MBA611-Attainment'!E9</f>
        <v>2</v>
      </c>
      <c r="E59" s="82">
        <f>'21MBA611-Attainment'!F9</f>
        <v>92.2</v>
      </c>
      <c r="F59" s="82" t="str">
        <f>'21MBA611-Attainment'!G9</f>
        <v>3</v>
      </c>
    </row>
    <row r="61" spans="1:6" ht="18.75" x14ac:dyDescent="0.25">
      <c r="A61" s="192" t="str">
        <f>'21MBA811-Attainment'!A1</f>
        <v>Principles of Management &amp; Team Building</v>
      </c>
      <c r="B61" s="83"/>
      <c r="C61" s="83" t="str">
        <f>'21MBA811-Attainment'!D3</f>
        <v>Internals</v>
      </c>
      <c r="D61" s="83"/>
      <c r="E61" s="83" t="str">
        <f>'21MBA811-Attainment'!F3</f>
        <v>Final CO Attainment</v>
      </c>
      <c r="F61" s="83"/>
    </row>
    <row r="62" spans="1:6" ht="18.75" x14ac:dyDescent="0.25">
      <c r="A62" s="192"/>
      <c r="B62" s="83" t="str">
        <f>'21MBA811-Attainment'!C4</f>
        <v xml:space="preserve">CO </v>
      </c>
      <c r="C62" s="83" t="str">
        <f>'21MBA811-Attainment'!D4</f>
        <v>Percentage</v>
      </c>
      <c r="D62" s="83" t="str">
        <f>'21MBA811-Attainment'!E4</f>
        <v>Level</v>
      </c>
      <c r="E62" s="83" t="str">
        <f>'21MBA811-Attainment'!F4</f>
        <v>Percentage</v>
      </c>
      <c r="F62" s="83" t="str">
        <f>'21MBA811-Attainment'!G4</f>
        <v>Level</v>
      </c>
    </row>
    <row r="63" spans="1:6" ht="18.75" x14ac:dyDescent="0.25">
      <c r="A63" s="192"/>
      <c r="B63" s="83" t="str">
        <f>'21MBA811-Attainment'!C5</f>
        <v>CO1</v>
      </c>
      <c r="C63" s="83">
        <f>'21MBA811-Attainment'!D5</f>
        <v>12.4</v>
      </c>
      <c r="D63" s="83" t="str">
        <f>'21MBA811-Attainment'!E5</f>
        <v>-</v>
      </c>
      <c r="E63" s="83">
        <f>'21MBA811-Attainment'!F5</f>
        <v>73.72</v>
      </c>
      <c r="F63" s="83" t="str">
        <f>'21MBA811-Attainment'!G5</f>
        <v>2</v>
      </c>
    </row>
    <row r="65" spans="1:6" ht="18.75" x14ac:dyDescent="0.25">
      <c r="A65" s="195" t="str">
        <f>'21MBA712-Attainment'!A1</f>
        <v xml:space="preserve">Soft Skills    </v>
      </c>
      <c r="B65" s="196"/>
      <c r="C65" s="196" t="str">
        <f>'21MBA712-Attainment'!D3</f>
        <v>Internals</v>
      </c>
      <c r="D65" s="196"/>
      <c r="E65" s="196" t="str">
        <f>'21MBA712-Attainment'!F3</f>
        <v>Final CO Attainment</v>
      </c>
      <c r="F65" s="196"/>
    </row>
    <row r="66" spans="1:6" ht="18.75" x14ac:dyDescent="0.25">
      <c r="A66" s="195"/>
      <c r="B66" s="196" t="str">
        <f>'21MBA712-Attainment'!C4</f>
        <v xml:space="preserve">CO </v>
      </c>
      <c r="C66" s="196" t="str">
        <f>'21MBA712-Attainment'!D4</f>
        <v>Percentage</v>
      </c>
      <c r="D66" s="196" t="str">
        <f>'21MBA712-Attainment'!E4</f>
        <v>Level</v>
      </c>
      <c r="E66" s="196" t="str">
        <f>'21MBA712-Attainment'!F4</f>
        <v>Percentage</v>
      </c>
      <c r="F66" s="196" t="str">
        <f>'21MBA712-Attainment'!G4</f>
        <v>Level</v>
      </c>
    </row>
    <row r="67" spans="1:6" ht="18.75" x14ac:dyDescent="0.25">
      <c r="A67" s="195"/>
      <c r="B67" s="196" t="str">
        <f>'21MBA712-Attainment'!C5</f>
        <v>CO1</v>
      </c>
      <c r="C67" s="196">
        <f>'21MBA712-Attainment'!D5</f>
        <v>74</v>
      </c>
      <c r="D67" s="196" t="str">
        <f>'21MBA712-Attainment'!E5</f>
        <v>2</v>
      </c>
      <c r="E67" s="196">
        <f>'21MBA712-Attainment'!F5</f>
        <v>92.2</v>
      </c>
      <c r="F67" s="196" t="str">
        <f>'21MBA712-Attainment'!G5</f>
        <v>3</v>
      </c>
    </row>
    <row r="68" spans="1:6" ht="18.75" x14ac:dyDescent="0.25">
      <c r="A68" s="195"/>
      <c r="B68" s="196">
        <f>'21MBA611-Attainment'!C18</f>
        <v>3</v>
      </c>
      <c r="C68" s="197">
        <f>'21MBA611-Attainment'!D18</f>
        <v>2</v>
      </c>
      <c r="D68" s="197">
        <f>'21MBA611-Attainment'!E18</f>
        <v>3</v>
      </c>
      <c r="E68" s="197">
        <f>'21MBA611-Attainment'!F18</f>
        <v>2</v>
      </c>
      <c r="F68" s="197">
        <f>'21MBA611-Attainment'!G18</f>
        <v>3</v>
      </c>
    </row>
    <row r="70" spans="1:6" ht="18.75" x14ac:dyDescent="0.25">
      <c r="A70" s="198" t="str">
        <f>'21MBA812-Attainment'!A1</f>
        <v>French</v>
      </c>
      <c r="B70" s="199">
        <f>'21MBA812-Attainment'!C3</f>
        <v>0</v>
      </c>
      <c r="C70" s="199" t="str">
        <f>'21MBA812-Attainment'!D3</f>
        <v>Internals</v>
      </c>
      <c r="D70" s="199">
        <f>'21MBA812-Attainment'!E3</f>
        <v>0</v>
      </c>
      <c r="E70" s="199" t="str">
        <f>'21MBA812-Attainment'!F3</f>
        <v>Final CO Attainment</v>
      </c>
      <c r="F70" s="199">
        <f>'21MBA812-Attainment'!G3</f>
        <v>0</v>
      </c>
    </row>
    <row r="71" spans="1:6" ht="18.75" x14ac:dyDescent="0.25">
      <c r="A71" s="198"/>
      <c r="B71" s="199" t="str">
        <f>'21MBA812-Attainment'!C4</f>
        <v xml:space="preserve">CO </v>
      </c>
      <c r="C71" s="199" t="str">
        <f>'21MBA812-Attainment'!D4</f>
        <v>Percentage</v>
      </c>
      <c r="D71" s="199" t="str">
        <f>'21MBA812-Attainment'!E4</f>
        <v>Level</v>
      </c>
      <c r="E71" s="199" t="str">
        <f>'21MBA812-Attainment'!F4</f>
        <v>Percentage</v>
      </c>
      <c r="F71" s="199" t="str">
        <f>'21MBA812-Attainment'!G4</f>
        <v>Level</v>
      </c>
    </row>
    <row r="72" spans="1:6" ht="18.75" x14ac:dyDescent="0.25">
      <c r="A72" s="198"/>
      <c r="B72" s="199" t="str">
        <f>'21MBA812-Attainment'!C5</f>
        <v>CO1</v>
      </c>
      <c r="C72" s="199">
        <f>'21MBA812-Attainment'!D5</f>
        <v>12.4</v>
      </c>
      <c r="D72" s="199" t="str">
        <f>'21MBA812-Attainment'!E5</f>
        <v>-</v>
      </c>
      <c r="E72" s="199">
        <f>'21MBA812-Attainment'!F5</f>
        <v>73.72</v>
      </c>
      <c r="F72" s="199" t="str">
        <f>'21MBA812-Attainment'!G5</f>
        <v>2</v>
      </c>
    </row>
  </sheetData>
  <mergeCells count="14">
    <mergeCell ref="A65:A68"/>
    <mergeCell ref="A70:A72"/>
    <mergeCell ref="A61:A63"/>
    <mergeCell ref="A1:F1"/>
    <mergeCell ref="A2:F2"/>
    <mergeCell ref="A3:F3"/>
    <mergeCell ref="A4:F4"/>
    <mergeCell ref="A53:A59"/>
    <mergeCell ref="A6:A12"/>
    <mergeCell ref="A21:A27"/>
    <mergeCell ref="A29:A35"/>
    <mergeCell ref="A37:A43"/>
    <mergeCell ref="A14:A19"/>
    <mergeCell ref="A45:A51"/>
  </mergeCells>
  <pageMargins left="0.7" right="0.7" top="0.75" bottom="0.75" header="0.3" footer="0.3"/>
  <pageSetup scale="73" fitToHeight="0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zoomScale="80" zoomScaleNormal="80" workbookViewId="0">
      <selection activeCell="L11" sqref="L11:M13"/>
    </sheetView>
  </sheetViews>
  <sheetFormatPr defaultRowHeight="15" x14ac:dyDescent="0.25"/>
  <cols>
    <col min="1" max="1" width="27.7109375" style="1" customWidth="1"/>
    <col min="2" max="2" width="27.85546875" style="1" customWidth="1"/>
    <col min="3" max="3" width="14.140625" style="2" customWidth="1"/>
    <col min="4" max="11" width="7.1406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30" customHeight="1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 customHeight="1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" customHeight="1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8.5" customHeight="1" x14ac:dyDescent="0.3">
      <c r="A5" s="149" t="s">
        <v>436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37.5" customHeight="1" x14ac:dyDescent="0.3">
      <c r="A6" s="145" t="s">
        <v>51</v>
      </c>
      <c r="B6" s="145"/>
      <c r="C6" s="114"/>
      <c r="D6" s="114"/>
      <c r="E6" s="114"/>
      <c r="F6" s="114"/>
      <c r="G6" s="114"/>
      <c r="H6" s="114"/>
      <c r="I6" s="145" t="s">
        <v>431</v>
      </c>
      <c r="J6" s="145"/>
      <c r="K6" s="145"/>
      <c r="L6" s="114" t="s">
        <v>438</v>
      </c>
      <c r="M6" s="114"/>
    </row>
    <row r="7" spans="1:13" ht="18.75" x14ac:dyDescent="0.3">
      <c r="A7" s="145" t="s">
        <v>437</v>
      </c>
      <c r="B7" s="145"/>
      <c r="C7" s="145"/>
      <c r="D7" s="145"/>
      <c r="E7" s="114"/>
      <c r="F7" s="114"/>
      <c r="G7" s="114"/>
      <c r="H7" s="114"/>
      <c r="I7" s="114"/>
      <c r="J7" s="114" t="s">
        <v>432</v>
      </c>
      <c r="K7" s="114"/>
      <c r="L7" s="114" t="s">
        <v>433</v>
      </c>
      <c r="M7" s="114"/>
    </row>
    <row r="8" spans="1:13" ht="25.5" customHeight="1" x14ac:dyDescent="0.3">
      <c r="A8" s="114"/>
      <c r="B8" s="114"/>
      <c r="C8" s="114"/>
      <c r="D8" s="145" t="s">
        <v>434</v>
      </c>
      <c r="E8" s="145"/>
      <c r="F8" s="145"/>
      <c r="G8" s="145"/>
      <c r="H8" s="145"/>
      <c r="I8" s="145"/>
      <c r="J8" s="114"/>
      <c r="K8" s="114"/>
      <c r="L8" s="114"/>
      <c r="M8" s="114"/>
    </row>
    <row r="9" spans="1:13" ht="18.75" x14ac:dyDescent="0.3">
      <c r="A9" s="114"/>
      <c r="B9" s="114"/>
      <c r="C9" s="114"/>
      <c r="D9" s="145" t="s">
        <v>435</v>
      </c>
      <c r="E9" s="145"/>
      <c r="F9" s="145"/>
      <c r="G9" s="145"/>
      <c r="H9" s="145"/>
      <c r="I9" s="145"/>
      <c r="J9" s="114"/>
      <c r="K9" s="114"/>
      <c r="L9" s="114"/>
      <c r="M9" s="114"/>
    </row>
    <row r="10" spans="1:13" ht="18.75" x14ac:dyDescent="0.3">
      <c r="A10" s="133"/>
      <c r="B10" s="134"/>
      <c r="C10" s="143"/>
      <c r="D10" s="144"/>
      <c r="E10" s="144"/>
      <c r="F10" s="144"/>
      <c r="G10" s="144"/>
      <c r="H10" s="144"/>
      <c r="I10" s="144"/>
      <c r="J10" s="144"/>
      <c r="K10" s="102"/>
      <c r="L10" s="62"/>
      <c r="M10" s="52"/>
    </row>
    <row r="11" spans="1:13" s="13" customFormat="1" ht="15.75" x14ac:dyDescent="0.25">
      <c r="A11" s="135" t="s">
        <v>20</v>
      </c>
      <c r="B11" s="136"/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41" t="s">
        <v>39</v>
      </c>
      <c r="M11" s="41" t="s">
        <v>453</v>
      </c>
    </row>
    <row r="12" spans="1:13" s="13" customFormat="1" ht="15.75" x14ac:dyDescent="0.25">
      <c r="A12" s="137" t="s">
        <v>21</v>
      </c>
      <c r="B12" s="138"/>
      <c r="C12" s="46" t="s">
        <v>0</v>
      </c>
      <c r="D12" s="46" t="s">
        <v>0</v>
      </c>
      <c r="E12" s="46" t="s">
        <v>2</v>
      </c>
      <c r="F12" s="46" t="s">
        <v>3</v>
      </c>
      <c r="G12" s="46" t="s">
        <v>2</v>
      </c>
      <c r="H12" s="46" t="s">
        <v>426</v>
      </c>
      <c r="I12" s="46" t="s">
        <v>3</v>
      </c>
      <c r="J12" s="46" t="s">
        <v>2</v>
      </c>
      <c r="K12" s="46" t="s">
        <v>3</v>
      </c>
      <c r="L12" s="41" t="s">
        <v>19</v>
      </c>
      <c r="M12" s="41" t="s">
        <v>19</v>
      </c>
    </row>
    <row r="13" spans="1:13" s="13" customFormat="1" ht="15.75" x14ac:dyDescent="0.25">
      <c r="A13" s="135" t="s">
        <v>22</v>
      </c>
      <c r="B13" s="136"/>
      <c r="C13" s="41">
        <v>5</v>
      </c>
      <c r="D13" s="41">
        <v>5</v>
      </c>
      <c r="E13" s="41">
        <v>5</v>
      </c>
      <c r="F13" s="41">
        <v>5</v>
      </c>
      <c r="G13" s="41">
        <v>5</v>
      </c>
      <c r="H13" s="41">
        <v>5</v>
      </c>
      <c r="I13" s="41">
        <v>5</v>
      </c>
      <c r="J13" s="41">
        <v>10</v>
      </c>
      <c r="K13" s="41">
        <v>10</v>
      </c>
      <c r="L13" s="41">
        <v>50</v>
      </c>
      <c r="M13" s="41">
        <v>50</v>
      </c>
    </row>
    <row r="14" spans="1:13" s="13" customFormat="1" ht="22.5" customHeight="1" x14ac:dyDescent="0.25">
      <c r="A14" s="25" t="s">
        <v>49</v>
      </c>
      <c r="B14" s="25" t="s">
        <v>50</v>
      </c>
      <c r="C14" s="26">
        <f>C13*0.64</f>
        <v>3.2</v>
      </c>
      <c r="D14" s="26">
        <f t="shared" ref="D14:K14" si="0">D13*0.64</f>
        <v>3.2</v>
      </c>
      <c r="E14" s="26">
        <f t="shared" si="0"/>
        <v>3.2</v>
      </c>
      <c r="F14" s="26">
        <f t="shared" si="0"/>
        <v>3.2</v>
      </c>
      <c r="G14" s="26">
        <f t="shared" si="0"/>
        <v>3.2</v>
      </c>
      <c r="H14" s="26">
        <f t="shared" si="0"/>
        <v>3.2</v>
      </c>
      <c r="I14" s="26">
        <f t="shared" si="0"/>
        <v>3.2</v>
      </c>
      <c r="J14" s="26">
        <f t="shared" si="0"/>
        <v>6.4</v>
      </c>
      <c r="K14" s="26">
        <f t="shared" si="0"/>
        <v>6.4</v>
      </c>
      <c r="L14" s="27">
        <f>L13*0.357142</f>
        <v>17.857099999999999</v>
      </c>
      <c r="M14" s="28"/>
    </row>
    <row r="15" spans="1:13" s="13" customFormat="1" ht="15.75" x14ac:dyDescent="0.25">
      <c r="A15" s="100" t="str">
        <f>'21MBA111'!A16</f>
        <v>P18FW21M0001</v>
      </c>
      <c r="B15" s="100" t="str">
        <f>'21MBA111'!B16</f>
        <v>VIPUL VILAS NAIK</v>
      </c>
      <c r="C15" s="105">
        <v>4</v>
      </c>
      <c r="D15" s="105"/>
      <c r="E15" s="105">
        <v>3</v>
      </c>
      <c r="F15" s="105">
        <v>4</v>
      </c>
      <c r="G15" s="105"/>
      <c r="H15" s="105">
        <v>8</v>
      </c>
      <c r="I15" s="105"/>
      <c r="J15" s="105">
        <v>8</v>
      </c>
      <c r="K15" s="105">
        <v>8</v>
      </c>
      <c r="L15" s="107">
        <v>32</v>
      </c>
      <c r="M15" s="45">
        <f t="shared" ref="M15:M46" si="1">SUM(C15:K15)</f>
        <v>35</v>
      </c>
    </row>
    <row r="16" spans="1:13" s="13" customFormat="1" ht="15.75" x14ac:dyDescent="0.25">
      <c r="A16" s="100" t="str">
        <f>'21MBA111'!A17</f>
        <v>P18FW21M0002</v>
      </c>
      <c r="B16" s="100" t="str">
        <f>'21MBA111'!B17</f>
        <v>M PRANEETH KUMAR REDDY</v>
      </c>
      <c r="C16" s="105">
        <v>5</v>
      </c>
      <c r="D16" s="105">
        <v>0</v>
      </c>
      <c r="E16" s="105"/>
      <c r="F16" s="105">
        <v>3</v>
      </c>
      <c r="G16" s="105"/>
      <c r="H16" s="105">
        <v>9</v>
      </c>
      <c r="I16" s="105"/>
      <c r="J16" s="105">
        <v>7</v>
      </c>
      <c r="K16" s="105">
        <v>8</v>
      </c>
      <c r="L16" s="107">
        <v>33</v>
      </c>
      <c r="M16" s="45">
        <f t="shared" si="1"/>
        <v>32</v>
      </c>
    </row>
    <row r="17" spans="1:13" s="13" customFormat="1" ht="15.75" x14ac:dyDescent="0.25">
      <c r="A17" s="100" t="str">
        <f>'21MBA111'!A18</f>
        <v>P18FW21M0003</v>
      </c>
      <c r="B17" s="100" t="str">
        <f>'21MBA111'!B18</f>
        <v>NIKHIL S ANJANALLI</v>
      </c>
      <c r="C17" s="105">
        <v>5</v>
      </c>
      <c r="D17" s="105"/>
      <c r="E17" s="105">
        <v>2</v>
      </c>
      <c r="F17" s="105">
        <v>3</v>
      </c>
      <c r="G17" s="105"/>
      <c r="H17" s="105">
        <v>8</v>
      </c>
      <c r="I17" s="105">
        <v>5</v>
      </c>
      <c r="J17" s="105"/>
      <c r="K17" s="105">
        <v>7</v>
      </c>
      <c r="L17" s="107">
        <v>33</v>
      </c>
      <c r="M17" s="45">
        <f t="shared" si="1"/>
        <v>30</v>
      </c>
    </row>
    <row r="18" spans="1:13" s="13" customFormat="1" ht="15.75" x14ac:dyDescent="0.25">
      <c r="A18" s="100" t="str">
        <f>'21MBA111'!A19</f>
        <v>P18FW21M0004</v>
      </c>
      <c r="B18" s="100" t="str">
        <f>'21MBA111'!B19</f>
        <v>KARTHIK P SHETTY</v>
      </c>
      <c r="C18" s="105">
        <v>4.5</v>
      </c>
      <c r="D18" s="105"/>
      <c r="E18" s="105">
        <v>4.5</v>
      </c>
      <c r="F18" s="105">
        <v>3</v>
      </c>
      <c r="G18" s="105"/>
      <c r="H18" s="105">
        <v>6.5</v>
      </c>
      <c r="I18" s="105"/>
      <c r="J18" s="105">
        <v>8</v>
      </c>
      <c r="K18" s="105">
        <v>8</v>
      </c>
      <c r="L18" s="107">
        <v>30</v>
      </c>
      <c r="M18" s="45">
        <f t="shared" si="1"/>
        <v>34.5</v>
      </c>
    </row>
    <row r="19" spans="1:13" s="13" customFormat="1" ht="15.75" x14ac:dyDescent="0.25">
      <c r="A19" s="100" t="str">
        <f>'21MBA111'!A20</f>
        <v>P18FW21M0005</v>
      </c>
      <c r="B19" s="100" t="str">
        <f>'21MBA111'!B20</f>
        <v>AMITH C</v>
      </c>
      <c r="C19" s="105">
        <v>5</v>
      </c>
      <c r="D19" s="105"/>
      <c r="E19" s="105"/>
      <c r="F19" s="105">
        <v>3</v>
      </c>
      <c r="G19" s="105"/>
      <c r="H19" s="105">
        <v>8</v>
      </c>
      <c r="I19" s="105">
        <v>9</v>
      </c>
      <c r="J19" s="105"/>
      <c r="K19" s="105">
        <v>12</v>
      </c>
      <c r="L19" s="107">
        <v>32</v>
      </c>
      <c r="M19" s="45">
        <f t="shared" si="1"/>
        <v>37</v>
      </c>
    </row>
    <row r="20" spans="1:13" s="13" customFormat="1" ht="15.75" x14ac:dyDescent="0.25">
      <c r="A20" s="100" t="str">
        <f>'21MBA111'!A21</f>
        <v>P18FW21M0006</v>
      </c>
      <c r="B20" s="100" t="str">
        <f>'21MBA111'!B21</f>
        <v>AISHWARYA G</v>
      </c>
      <c r="C20" s="105">
        <v>2</v>
      </c>
      <c r="D20" s="105"/>
      <c r="E20" s="105">
        <v>3.5</v>
      </c>
      <c r="F20" s="105">
        <v>1.5</v>
      </c>
      <c r="G20" s="105"/>
      <c r="H20" s="105">
        <v>8</v>
      </c>
      <c r="I20" s="105"/>
      <c r="J20" s="105">
        <v>7</v>
      </c>
      <c r="K20" s="105">
        <v>10</v>
      </c>
      <c r="L20" s="107">
        <v>30</v>
      </c>
      <c r="M20" s="45">
        <f t="shared" si="1"/>
        <v>32</v>
      </c>
    </row>
    <row r="21" spans="1:13" s="13" customFormat="1" ht="15.75" x14ac:dyDescent="0.25">
      <c r="A21" s="100" t="str">
        <f>'21MBA111'!A22</f>
        <v>P18FW21M0007</v>
      </c>
      <c r="B21" s="100" t="str">
        <f>'21MBA111'!B22</f>
        <v>AKANKSH P</v>
      </c>
      <c r="C21" s="105">
        <v>3</v>
      </c>
      <c r="D21" s="105"/>
      <c r="E21" s="105">
        <v>2</v>
      </c>
      <c r="F21" s="105">
        <v>1</v>
      </c>
      <c r="G21" s="105"/>
      <c r="H21" s="105">
        <v>7</v>
      </c>
      <c r="I21" s="105">
        <v>6.5</v>
      </c>
      <c r="J21" s="105"/>
      <c r="K21" s="105">
        <v>7</v>
      </c>
      <c r="L21" s="107">
        <v>35</v>
      </c>
      <c r="M21" s="45">
        <f t="shared" si="1"/>
        <v>26.5</v>
      </c>
    </row>
    <row r="22" spans="1:13" s="13" customFormat="1" ht="15.75" x14ac:dyDescent="0.25">
      <c r="A22" s="100" t="str">
        <f>'21MBA111'!A23</f>
        <v>P18FW21M0008</v>
      </c>
      <c r="B22" s="100" t="str">
        <f>'21MBA111'!B23</f>
        <v>SACHITH B K</v>
      </c>
      <c r="C22" s="105">
        <v>4</v>
      </c>
      <c r="D22" s="105"/>
      <c r="E22" s="105"/>
      <c r="F22" s="105">
        <v>3</v>
      </c>
      <c r="G22" s="105">
        <v>3</v>
      </c>
      <c r="H22" s="105"/>
      <c r="I22" s="105">
        <v>7</v>
      </c>
      <c r="J22" s="105">
        <v>7</v>
      </c>
      <c r="K22" s="105">
        <v>4</v>
      </c>
      <c r="L22" s="107">
        <v>32</v>
      </c>
      <c r="M22" s="45">
        <f t="shared" si="1"/>
        <v>28</v>
      </c>
    </row>
    <row r="23" spans="1:13" s="13" customFormat="1" ht="15.75" x14ac:dyDescent="0.25">
      <c r="A23" s="100" t="str">
        <f>'21MBA111'!A24</f>
        <v>P18FW21M0009</v>
      </c>
      <c r="B23" s="100" t="str">
        <f>'21MBA111'!B24</f>
        <v>CHAITANYA KAMATAGI B</v>
      </c>
      <c r="C23" s="105">
        <v>3.5</v>
      </c>
      <c r="D23" s="105"/>
      <c r="E23" s="105">
        <v>3</v>
      </c>
      <c r="F23" s="105">
        <v>4</v>
      </c>
      <c r="G23" s="105"/>
      <c r="H23" s="105">
        <v>7</v>
      </c>
      <c r="I23" s="105"/>
      <c r="J23" s="105">
        <v>8.5</v>
      </c>
      <c r="K23" s="105">
        <v>6</v>
      </c>
      <c r="L23" s="107">
        <v>37</v>
      </c>
      <c r="M23" s="45">
        <f t="shared" si="1"/>
        <v>32</v>
      </c>
    </row>
    <row r="24" spans="1:13" s="13" customFormat="1" ht="15.75" x14ac:dyDescent="0.25">
      <c r="A24" s="100" t="str">
        <f>'21MBA111'!A25</f>
        <v>P18FW21M0010</v>
      </c>
      <c r="B24" s="100" t="str">
        <f>'21MBA111'!B25</f>
        <v>AKASH RACHAPPA KHANAGAVI</v>
      </c>
      <c r="C24" s="105"/>
      <c r="D24" s="105"/>
      <c r="E24" s="105">
        <v>4</v>
      </c>
      <c r="F24" s="105">
        <v>2</v>
      </c>
      <c r="G24" s="105"/>
      <c r="H24" s="105">
        <v>4</v>
      </c>
      <c r="I24" s="105">
        <v>6</v>
      </c>
      <c r="J24" s="105"/>
      <c r="K24" s="105">
        <v>4</v>
      </c>
      <c r="L24" s="107">
        <v>28</v>
      </c>
      <c r="M24" s="45">
        <f t="shared" si="1"/>
        <v>20</v>
      </c>
    </row>
    <row r="25" spans="1:13" s="13" customFormat="1" ht="15.75" x14ac:dyDescent="0.25">
      <c r="A25" s="100" t="str">
        <f>'21MBA111'!A26</f>
        <v>P18FW21M0011</v>
      </c>
      <c r="B25" s="100" t="str">
        <f>'21MBA111'!B26</f>
        <v>SOURAV SADANAND SWAR</v>
      </c>
      <c r="C25" s="105">
        <v>4</v>
      </c>
      <c r="D25" s="105"/>
      <c r="E25" s="105">
        <v>3.5</v>
      </c>
      <c r="F25" s="105"/>
      <c r="G25" s="105">
        <v>3</v>
      </c>
      <c r="H25" s="105">
        <v>10</v>
      </c>
      <c r="I25" s="105">
        <v>8</v>
      </c>
      <c r="J25" s="105"/>
      <c r="K25" s="105">
        <v>6</v>
      </c>
      <c r="L25" s="107">
        <v>32</v>
      </c>
      <c r="M25" s="45">
        <f t="shared" si="1"/>
        <v>34.5</v>
      </c>
    </row>
    <row r="26" spans="1:13" s="13" customFormat="1" ht="15.75" x14ac:dyDescent="0.25">
      <c r="A26" s="100" t="str">
        <f>'21MBA111'!A27</f>
        <v>P18FW21M0012</v>
      </c>
      <c r="B26" s="100" t="str">
        <f>'21MBA111'!B27</f>
        <v>NISHANTH KRISHNA</v>
      </c>
      <c r="C26" s="105">
        <v>4</v>
      </c>
      <c r="D26" s="105"/>
      <c r="E26" s="105">
        <v>4</v>
      </c>
      <c r="F26" s="105">
        <v>3</v>
      </c>
      <c r="G26" s="105"/>
      <c r="H26" s="105">
        <v>8</v>
      </c>
      <c r="I26" s="105">
        <v>9</v>
      </c>
      <c r="J26" s="105"/>
      <c r="K26" s="105">
        <v>13</v>
      </c>
      <c r="L26" s="107">
        <v>35</v>
      </c>
      <c r="M26" s="45">
        <f t="shared" si="1"/>
        <v>41</v>
      </c>
    </row>
    <row r="27" spans="1:13" s="13" customFormat="1" ht="15.75" x14ac:dyDescent="0.25">
      <c r="A27" s="100" t="str">
        <f>'21MBA111'!A28</f>
        <v>P18FW21M0013</v>
      </c>
      <c r="B27" s="100" t="str">
        <f>'21MBA111'!B28</f>
        <v>MEHUL V BHASKAR</v>
      </c>
      <c r="C27" s="105">
        <v>5</v>
      </c>
      <c r="D27" s="105"/>
      <c r="E27" s="105">
        <v>3.5</v>
      </c>
      <c r="F27" s="105">
        <v>4</v>
      </c>
      <c r="G27" s="105"/>
      <c r="H27" s="105"/>
      <c r="I27" s="105">
        <v>5</v>
      </c>
      <c r="J27" s="105">
        <v>8</v>
      </c>
      <c r="K27" s="105">
        <v>13.5</v>
      </c>
      <c r="L27" s="107">
        <v>27</v>
      </c>
      <c r="M27" s="45">
        <f t="shared" si="1"/>
        <v>39</v>
      </c>
    </row>
    <row r="28" spans="1:13" s="13" customFormat="1" ht="15.75" x14ac:dyDescent="0.25">
      <c r="A28" s="100" t="str">
        <f>'21MBA111'!A29</f>
        <v>P18FW21M0014</v>
      </c>
      <c r="B28" s="100" t="str">
        <f>'21MBA111'!B29</f>
        <v>SHUBHAM RAJENDRA REVANKAR</v>
      </c>
      <c r="C28" s="105">
        <v>4</v>
      </c>
      <c r="D28" s="105"/>
      <c r="E28" s="105"/>
      <c r="F28" s="105">
        <v>4</v>
      </c>
      <c r="G28" s="105">
        <v>3</v>
      </c>
      <c r="H28" s="105">
        <v>9.5</v>
      </c>
      <c r="I28" s="105">
        <v>6</v>
      </c>
      <c r="J28" s="105"/>
      <c r="K28" s="105">
        <v>6</v>
      </c>
      <c r="L28" s="107">
        <v>33</v>
      </c>
      <c r="M28" s="45">
        <f t="shared" si="1"/>
        <v>32.5</v>
      </c>
    </row>
    <row r="29" spans="1:13" s="13" customFormat="1" ht="15.75" x14ac:dyDescent="0.25">
      <c r="A29" s="100" t="str">
        <f>'21MBA111'!A30</f>
        <v>P18FW21M0015</v>
      </c>
      <c r="B29" s="100" t="str">
        <f>'21MBA111'!B30</f>
        <v>SHETTY TRUPTHI CHANDRAHAS</v>
      </c>
      <c r="C29" s="105">
        <v>4</v>
      </c>
      <c r="D29" s="105"/>
      <c r="E29" s="105">
        <v>2</v>
      </c>
      <c r="F29" s="105"/>
      <c r="G29" s="105">
        <v>3</v>
      </c>
      <c r="H29" s="105">
        <v>8</v>
      </c>
      <c r="I29" s="105">
        <v>8</v>
      </c>
      <c r="J29" s="105"/>
      <c r="K29" s="105">
        <v>6</v>
      </c>
      <c r="L29" s="107">
        <v>39</v>
      </c>
      <c r="M29" s="45">
        <f t="shared" si="1"/>
        <v>31</v>
      </c>
    </row>
    <row r="30" spans="1:13" s="13" customFormat="1" ht="15.75" x14ac:dyDescent="0.25">
      <c r="A30" s="100" t="str">
        <f>'21MBA111'!A31</f>
        <v>P18FW21M0016</v>
      </c>
      <c r="B30" s="100" t="str">
        <f>'21MBA111'!B31</f>
        <v>SHEEBAL M S</v>
      </c>
      <c r="C30" s="105">
        <v>5</v>
      </c>
      <c r="D30" s="105"/>
      <c r="E30" s="105">
        <v>4</v>
      </c>
      <c r="F30" s="105">
        <v>4</v>
      </c>
      <c r="G30" s="105"/>
      <c r="H30" s="105">
        <v>8</v>
      </c>
      <c r="I30" s="105">
        <v>8</v>
      </c>
      <c r="J30" s="105"/>
      <c r="K30" s="105">
        <v>7</v>
      </c>
      <c r="L30" s="107">
        <v>35</v>
      </c>
      <c r="M30" s="45">
        <f t="shared" si="1"/>
        <v>36</v>
      </c>
    </row>
    <row r="31" spans="1:13" s="13" customFormat="1" ht="15.75" x14ac:dyDescent="0.25">
      <c r="A31" s="100" t="str">
        <f>'21MBA111'!A32</f>
        <v>P18FW21M0017</v>
      </c>
      <c r="B31" s="100" t="str">
        <f>'21MBA111'!B32</f>
        <v>VISHNU KUMAR</v>
      </c>
      <c r="C31" s="105">
        <v>4</v>
      </c>
      <c r="D31" s="105"/>
      <c r="E31" s="105">
        <v>2</v>
      </c>
      <c r="F31" s="105">
        <v>3</v>
      </c>
      <c r="G31" s="105"/>
      <c r="H31" s="105">
        <v>6</v>
      </c>
      <c r="I31" s="105">
        <v>5</v>
      </c>
      <c r="J31" s="105"/>
      <c r="K31" s="105">
        <v>10</v>
      </c>
      <c r="L31" s="107">
        <v>39</v>
      </c>
      <c r="M31" s="45">
        <f t="shared" si="1"/>
        <v>30</v>
      </c>
    </row>
    <row r="32" spans="1:13" s="13" customFormat="1" ht="15.75" x14ac:dyDescent="0.25">
      <c r="A32" s="100" t="str">
        <f>'21MBA111'!A33</f>
        <v>P18FW21M0018</v>
      </c>
      <c r="B32" s="100" t="str">
        <f>'21MBA111'!B33</f>
        <v>HARSHITHA SRINIVAS</v>
      </c>
      <c r="C32" s="105">
        <v>2</v>
      </c>
      <c r="D32" s="105">
        <v>3.5</v>
      </c>
      <c r="E32" s="105"/>
      <c r="F32" s="105"/>
      <c r="G32" s="105">
        <v>3</v>
      </c>
      <c r="H32" s="105">
        <v>5</v>
      </c>
      <c r="I32" s="105"/>
      <c r="J32" s="105">
        <v>4</v>
      </c>
      <c r="K32" s="105">
        <v>9</v>
      </c>
      <c r="L32" s="107">
        <v>43</v>
      </c>
      <c r="M32" s="45">
        <f t="shared" si="1"/>
        <v>26.5</v>
      </c>
    </row>
    <row r="33" spans="1:13" s="13" customFormat="1" ht="15.75" x14ac:dyDescent="0.25">
      <c r="A33" s="100" t="str">
        <f>'21MBA111'!A34</f>
        <v>P18FW21M0019</v>
      </c>
      <c r="B33" s="100" t="str">
        <f>'21MBA111'!B34</f>
        <v>SAGI SAMPI</v>
      </c>
      <c r="C33" s="105">
        <v>2</v>
      </c>
      <c r="D33" s="105"/>
      <c r="E33" s="105">
        <v>2</v>
      </c>
      <c r="F33" s="105">
        <v>2.5</v>
      </c>
      <c r="G33" s="105"/>
      <c r="H33" s="105"/>
      <c r="I33" s="105">
        <v>6.5</v>
      </c>
      <c r="J33" s="105">
        <v>9</v>
      </c>
      <c r="K33" s="105">
        <v>12</v>
      </c>
      <c r="L33" s="107">
        <v>42</v>
      </c>
      <c r="M33" s="45">
        <f t="shared" si="1"/>
        <v>34</v>
      </c>
    </row>
    <row r="34" spans="1:13" s="13" customFormat="1" ht="15.75" x14ac:dyDescent="0.25">
      <c r="A34" s="100" t="str">
        <f>'21MBA111'!A35</f>
        <v>P18FW21M0020</v>
      </c>
      <c r="B34" s="100" t="str">
        <f>'21MBA111'!B35</f>
        <v>PAULOMEE BARUAH</v>
      </c>
      <c r="C34" s="105">
        <v>5</v>
      </c>
      <c r="D34" s="105"/>
      <c r="E34" s="105"/>
      <c r="F34" s="105">
        <v>4</v>
      </c>
      <c r="G34" s="105"/>
      <c r="H34" s="105">
        <v>8</v>
      </c>
      <c r="I34" s="105"/>
      <c r="J34" s="105">
        <v>8</v>
      </c>
      <c r="K34" s="105"/>
      <c r="L34" s="107">
        <v>37</v>
      </c>
      <c r="M34" s="45">
        <f t="shared" si="1"/>
        <v>25</v>
      </c>
    </row>
    <row r="35" spans="1:13" s="13" customFormat="1" ht="15.75" x14ac:dyDescent="0.25">
      <c r="A35" s="100" t="str">
        <f>'21MBA111'!A36</f>
        <v>P18FW21M0021</v>
      </c>
      <c r="B35" s="100" t="str">
        <f>'21MBA111'!B36</f>
        <v>NEETHA KAMATH</v>
      </c>
      <c r="C35" s="105">
        <v>1.5</v>
      </c>
      <c r="D35" s="105"/>
      <c r="E35" s="105"/>
      <c r="F35" s="105"/>
      <c r="G35" s="105">
        <v>5</v>
      </c>
      <c r="H35" s="105">
        <v>4.5</v>
      </c>
      <c r="I35" s="105"/>
      <c r="J35" s="105">
        <v>7.5</v>
      </c>
      <c r="K35" s="105">
        <v>6</v>
      </c>
      <c r="L35" s="107">
        <v>38</v>
      </c>
      <c r="M35" s="45">
        <f t="shared" si="1"/>
        <v>24.5</v>
      </c>
    </row>
    <row r="36" spans="1:13" s="13" customFormat="1" ht="15.75" x14ac:dyDescent="0.25">
      <c r="A36" s="100" t="str">
        <f>'21MBA111'!A37</f>
        <v>P18FW21M0022</v>
      </c>
      <c r="B36" s="100" t="str">
        <f>'21MBA111'!B37</f>
        <v>ADITYA UDAY HEGDE</v>
      </c>
      <c r="C36" s="105"/>
      <c r="D36" s="105">
        <v>1</v>
      </c>
      <c r="E36" s="105">
        <v>4</v>
      </c>
      <c r="F36" s="105"/>
      <c r="G36" s="105">
        <v>5</v>
      </c>
      <c r="H36" s="105">
        <v>9</v>
      </c>
      <c r="I36" s="105"/>
      <c r="J36" s="105">
        <v>9</v>
      </c>
      <c r="K36" s="105">
        <v>13</v>
      </c>
      <c r="L36" s="107">
        <v>31</v>
      </c>
      <c r="M36" s="45">
        <f t="shared" si="1"/>
        <v>41</v>
      </c>
    </row>
    <row r="37" spans="1:13" s="13" customFormat="1" ht="15.75" x14ac:dyDescent="0.25">
      <c r="A37" s="100" t="str">
        <f>'21MBA111'!A38</f>
        <v>P18FW21M0023</v>
      </c>
      <c r="B37" s="100" t="str">
        <f>'21MBA111'!B38</f>
        <v>SHREYAS G A</v>
      </c>
      <c r="C37" s="105">
        <v>4</v>
      </c>
      <c r="D37" s="105">
        <v>3</v>
      </c>
      <c r="E37" s="105"/>
      <c r="F37" s="105">
        <v>4</v>
      </c>
      <c r="G37" s="105"/>
      <c r="H37" s="105"/>
      <c r="I37" s="105">
        <v>8</v>
      </c>
      <c r="J37" s="105">
        <v>8</v>
      </c>
      <c r="K37" s="105">
        <v>10</v>
      </c>
      <c r="L37" s="107">
        <v>33</v>
      </c>
      <c r="M37" s="45">
        <f t="shared" si="1"/>
        <v>37</v>
      </c>
    </row>
    <row r="38" spans="1:13" s="13" customFormat="1" ht="15.75" x14ac:dyDescent="0.25">
      <c r="A38" s="100" t="str">
        <f>'21MBA111'!A39</f>
        <v>P18FW21M0024</v>
      </c>
      <c r="B38" s="100" t="str">
        <f>'21MBA111'!B39</f>
        <v>SRUJANA S</v>
      </c>
      <c r="C38" s="105">
        <v>3</v>
      </c>
      <c r="D38" s="105"/>
      <c r="E38" s="105"/>
      <c r="F38" s="105">
        <v>3</v>
      </c>
      <c r="G38" s="105">
        <v>2</v>
      </c>
      <c r="H38" s="105">
        <v>3</v>
      </c>
      <c r="I38" s="105"/>
      <c r="J38" s="105">
        <v>5</v>
      </c>
      <c r="K38" s="105">
        <v>4</v>
      </c>
      <c r="L38" s="107">
        <v>43</v>
      </c>
      <c r="M38" s="45">
        <f t="shared" si="1"/>
        <v>20</v>
      </c>
    </row>
    <row r="39" spans="1:13" s="13" customFormat="1" ht="15.75" x14ac:dyDescent="0.25">
      <c r="A39" s="100" t="str">
        <f>'21MBA111'!A40</f>
        <v>P18FW21M0025</v>
      </c>
      <c r="B39" s="100" t="str">
        <f>'21MBA111'!B40</f>
        <v>PRAJWAL S N</v>
      </c>
      <c r="C39" s="105"/>
      <c r="D39" s="105">
        <v>3</v>
      </c>
      <c r="E39" s="105">
        <v>3</v>
      </c>
      <c r="F39" s="105">
        <v>2</v>
      </c>
      <c r="G39" s="105"/>
      <c r="H39" s="105">
        <v>4</v>
      </c>
      <c r="I39" s="105"/>
      <c r="J39" s="105">
        <v>4</v>
      </c>
      <c r="K39" s="105">
        <v>8</v>
      </c>
      <c r="L39" s="107">
        <v>40</v>
      </c>
      <c r="M39" s="45">
        <f t="shared" si="1"/>
        <v>24</v>
      </c>
    </row>
    <row r="40" spans="1:13" s="13" customFormat="1" ht="15.75" x14ac:dyDescent="0.25">
      <c r="A40" s="100" t="str">
        <f>'21MBA111'!A41</f>
        <v>P18FW21M0026</v>
      </c>
      <c r="B40" s="100" t="str">
        <f>'21MBA111'!B41</f>
        <v>SUCHITRA G</v>
      </c>
      <c r="C40" s="105">
        <v>3.5</v>
      </c>
      <c r="D40" s="105">
        <v>3</v>
      </c>
      <c r="E40" s="105">
        <v>3</v>
      </c>
      <c r="F40" s="105"/>
      <c r="G40" s="105"/>
      <c r="H40" s="105"/>
      <c r="I40" s="105">
        <v>7.5</v>
      </c>
      <c r="J40" s="105">
        <v>8</v>
      </c>
      <c r="K40" s="105">
        <v>8</v>
      </c>
      <c r="L40" s="107">
        <v>27</v>
      </c>
      <c r="M40" s="45">
        <f t="shared" si="1"/>
        <v>33</v>
      </c>
    </row>
    <row r="41" spans="1:13" s="13" customFormat="1" ht="15.75" x14ac:dyDescent="0.25">
      <c r="A41" s="100" t="str">
        <f>'21MBA111'!A42</f>
        <v>P18FW21M0027</v>
      </c>
      <c r="B41" s="100" t="str">
        <f>'21MBA111'!B42</f>
        <v>SANKET SURESH SHIRSAT</v>
      </c>
      <c r="C41" s="105"/>
      <c r="D41" s="105"/>
      <c r="E41" s="105">
        <v>4</v>
      </c>
      <c r="F41" s="105">
        <v>4</v>
      </c>
      <c r="G41" s="105">
        <v>2.5</v>
      </c>
      <c r="H41" s="105">
        <v>8</v>
      </c>
      <c r="I41" s="105"/>
      <c r="J41" s="105">
        <v>8</v>
      </c>
      <c r="K41" s="105">
        <v>12</v>
      </c>
      <c r="L41" s="107">
        <v>34</v>
      </c>
      <c r="M41" s="45">
        <f t="shared" si="1"/>
        <v>38.5</v>
      </c>
    </row>
    <row r="42" spans="1:13" s="13" customFormat="1" ht="15.75" x14ac:dyDescent="0.25">
      <c r="A42" s="100" t="str">
        <f>'21MBA111'!A43</f>
        <v>P18FW21M0028</v>
      </c>
      <c r="B42" s="100" t="str">
        <f>'21MBA111'!B43</f>
        <v>ANIKET SANJAY REVANKAR</v>
      </c>
      <c r="C42" s="105">
        <v>4</v>
      </c>
      <c r="D42" s="105"/>
      <c r="E42" s="105"/>
      <c r="F42" s="105">
        <v>3</v>
      </c>
      <c r="G42" s="105">
        <v>2</v>
      </c>
      <c r="H42" s="105">
        <v>8</v>
      </c>
      <c r="I42" s="105">
        <v>8</v>
      </c>
      <c r="J42" s="105"/>
      <c r="K42" s="105">
        <v>4</v>
      </c>
      <c r="L42" s="107">
        <v>27</v>
      </c>
      <c r="M42" s="45">
        <f t="shared" si="1"/>
        <v>29</v>
      </c>
    </row>
    <row r="43" spans="1:13" s="13" customFormat="1" ht="15.75" x14ac:dyDescent="0.25">
      <c r="A43" s="100" t="str">
        <f>'21MBA111'!A44</f>
        <v>P18FW21M0029</v>
      </c>
      <c r="B43" s="100" t="str">
        <f>'21MBA111'!B44</f>
        <v>AKHILA H</v>
      </c>
      <c r="C43" s="105"/>
      <c r="D43" s="105"/>
      <c r="E43" s="105">
        <v>1</v>
      </c>
      <c r="F43" s="105">
        <v>2</v>
      </c>
      <c r="G43" s="105"/>
      <c r="H43" s="105">
        <v>1</v>
      </c>
      <c r="I43" s="105"/>
      <c r="J43" s="105">
        <v>8</v>
      </c>
      <c r="K43" s="105">
        <v>7</v>
      </c>
      <c r="L43" s="107">
        <v>29</v>
      </c>
      <c r="M43" s="45">
        <f t="shared" si="1"/>
        <v>19</v>
      </c>
    </row>
    <row r="44" spans="1:13" s="13" customFormat="1" ht="15.75" x14ac:dyDescent="0.25">
      <c r="A44" s="100" t="str">
        <f>'21MBA111'!A45</f>
        <v>P18FW21M0030</v>
      </c>
      <c r="B44" s="100" t="str">
        <f>'21MBA111'!B45</f>
        <v>M LUQMAN NAWAZ</v>
      </c>
      <c r="C44" s="105">
        <v>3</v>
      </c>
      <c r="D44" s="105"/>
      <c r="E44" s="105"/>
      <c r="F44" s="105">
        <v>3</v>
      </c>
      <c r="G44" s="105"/>
      <c r="H44" s="105"/>
      <c r="I44" s="105">
        <v>8</v>
      </c>
      <c r="J44" s="105">
        <v>7</v>
      </c>
      <c r="K44" s="105">
        <v>10</v>
      </c>
      <c r="L44" s="107">
        <v>39</v>
      </c>
      <c r="M44" s="45">
        <f t="shared" si="1"/>
        <v>31</v>
      </c>
    </row>
    <row r="45" spans="1:13" s="13" customFormat="1" ht="15.75" x14ac:dyDescent="0.25">
      <c r="A45" s="100" t="str">
        <f>'21MBA111'!A46</f>
        <v>P18FW21M0031</v>
      </c>
      <c r="B45" s="100" t="str">
        <f>'21MBA111'!B46</f>
        <v>MADHURA A</v>
      </c>
      <c r="C45" s="105">
        <v>5</v>
      </c>
      <c r="D45" s="105"/>
      <c r="E45" s="105"/>
      <c r="F45" s="105"/>
      <c r="G45" s="105"/>
      <c r="H45" s="105">
        <v>9</v>
      </c>
      <c r="I45" s="105"/>
      <c r="J45" s="105">
        <v>9</v>
      </c>
      <c r="K45" s="105">
        <v>10</v>
      </c>
      <c r="L45" s="107">
        <v>41</v>
      </c>
      <c r="M45" s="45">
        <f t="shared" si="1"/>
        <v>33</v>
      </c>
    </row>
    <row r="46" spans="1:13" s="13" customFormat="1" ht="15.75" x14ac:dyDescent="0.25">
      <c r="A46" s="100" t="str">
        <f>'21MBA111'!A47</f>
        <v>P18FW21M0032</v>
      </c>
      <c r="B46" s="100" t="str">
        <f>'21MBA111'!B47</f>
        <v>H V SHREEVATSA</v>
      </c>
      <c r="C46" s="105">
        <v>3.5</v>
      </c>
      <c r="D46" s="105"/>
      <c r="E46" s="105"/>
      <c r="F46" s="105">
        <v>3.5</v>
      </c>
      <c r="G46" s="105">
        <v>4</v>
      </c>
      <c r="H46" s="105">
        <v>7</v>
      </c>
      <c r="I46" s="105">
        <v>6</v>
      </c>
      <c r="J46" s="105"/>
      <c r="K46" s="105">
        <v>5</v>
      </c>
      <c r="L46" s="107">
        <v>34</v>
      </c>
      <c r="M46" s="45">
        <f t="shared" si="1"/>
        <v>29</v>
      </c>
    </row>
    <row r="47" spans="1:13" s="13" customFormat="1" ht="15.75" x14ac:dyDescent="0.25">
      <c r="A47" s="100" t="str">
        <f>'21MBA111'!A48</f>
        <v>P18FW21M0033</v>
      </c>
      <c r="B47" s="100" t="str">
        <f>'21MBA111'!B48</f>
        <v>LILIMA DASH</v>
      </c>
      <c r="C47" s="105">
        <v>4</v>
      </c>
      <c r="D47" s="105"/>
      <c r="E47" s="105">
        <v>2</v>
      </c>
      <c r="F47" s="105">
        <v>3</v>
      </c>
      <c r="G47" s="105"/>
      <c r="H47" s="105">
        <v>6</v>
      </c>
      <c r="I47" s="105"/>
      <c r="J47" s="105">
        <v>7</v>
      </c>
      <c r="K47" s="105">
        <v>4</v>
      </c>
      <c r="L47" s="107">
        <v>35</v>
      </c>
      <c r="M47" s="45">
        <f t="shared" ref="M47:M78" si="2">SUM(C47:K47)</f>
        <v>26</v>
      </c>
    </row>
    <row r="48" spans="1:13" s="13" customFormat="1" ht="15.75" x14ac:dyDescent="0.25">
      <c r="A48" s="100" t="str">
        <f>'21MBA111'!A49</f>
        <v>P18FW21M0034</v>
      </c>
      <c r="B48" s="100" t="str">
        <f>'21MBA111'!B49</f>
        <v>KUMAR ASHUTOSH</v>
      </c>
      <c r="C48" s="105">
        <v>5</v>
      </c>
      <c r="D48" s="105">
        <v>3</v>
      </c>
      <c r="E48" s="105">
        <v>5</v>
      </c>
      <c r="F48" s="105"/>
      <c r="G48" s="105"/>
      <c r="H48" s="105">
        <v>9</v>
      </c>
      <c r="I48" s="105"/>
      <c r="J48" s="105">
        <v>9</v>
      </c>
      <c r="K48" s="105">
        <v>12</v>
      </c>
      <c r="L48" s="107">
        <v>22</v>
      </c>
      <c r="M48" s="45">
        <f t="shared" si="2"/>
        <v>43</v>
      </c>
    </row>
    <row r="49" spans="1:13" s="13" customFormat="1" ht="15.75" x14ac:dyDescent="0.25">
      <c r="A49" s="100" t="str">
        <f>'21MBA111'!A50</f>
        <v>P18FW21M0035</v>
      </c>
      <c r="B49" s="100" t="str">
        <f>'21MBA111'!B50</f>
        <v>RAHUL S SANGOLLI</v>
      </c>
      <c r="C49" s="105">
        <v>3</v>
      </c>
      <c r="D49" s="105"/>
      <c r="E49" s="105">
        <v>4</v>
      </c>
      <c r="F49" s="105">
        <v>4</v>
      </c>
      <c r="G49" s="105"/>
      <c r="H49" s="105"/>
      <c r="I49" s="105">
        <v>7</v>
      </c>
      <c r="J49" s="105">
        <v>7</v>
      </c>
      <c r="K49" s="105">
        <v>6</v>
      </c>
      <c r="L49" s="107">
        <v>33</v>
      </c>
      <c r="M49" s="45">
        <f t="shared" si="2"/>
        <v>31</v>
      </c>
    </row>
    <row r="50" spans="1:13" s="13" customFormat="1" ht="15.75" x14ac:dyDescent="0.25">
      <c r="A50" s="100" t="str">
        <f>'21MBA111'!A51</f>
        <v>P18FW21M0036</v>
      </c>
      <c r="B50" s="100" t="str">
        <f>'21MBA111'!B51</f>
        <v>GIRISH N NASHI</v>
      </c>
      <c r="C50" s="105"/>
      <c r="D50" s="105"/>
      <c r="E50" s="105">
        <v>1</v>
      </c>
      <c r="F50" s="105">
        <v>1.5</v>
      </c>
      <c r="G50" s="105">
        <v>3.5</v>
      </c>
      <c r="H50" s="105">
        <v>2</v>
      </c>
      <c r="I50" s="105">
        <v>5.5</v>
      </c>
      <c r="J50" s="105"/>
      <c r="K50" s="105">
        <v>8</v>
      </c>
      <c r="L50" s="107">
        <v>28</v>
      </c>
      <c r="M50" s="45">
        <f t="shared" si="2"/>
        <v>21.5</v>
      </c>
    </row>
    <row r="51" spans="1:13" s="13" customFormat="1" ht="15.75" x14ac:dyDescent="0.25">
      <c r="A51" s="100" t="str">
        <f>'21MBA111'!A52</f>
        <v>P18FW21M0037</v>
      </c>
      <c r="B51" s="100" t="str">
        <f>'21MBA111'!B52</f>
        <v>ANKITA GAJANAN NAIK</v>
      </c>
      <c r="C51" s="105">
        <v>2</v>
      </c>
      <c r="D51" s="105">
        <v>4</v>
      </c>
      <c r="E51" s="105">
        <v>2</v>
      </c>
      <c r="F51" s="105"/>
      <c r="G51" s="105">
        <v>4</v>
      </c>
      <c r="H51" s="105">
        <v>8</v>
      </c>
      <c r="I51" s="105"/>
      <c r="J51" s="105">
        <v>4</v>
      </c>
      <c r="K51" s="105">
        <v>10</v>
      </c>
      <c r="L51" s="107">
        <v>26</v>
      </c>
      <c r="M51" s="45">
        <f t="shared" si="2"/>
        <v>34</v>
      </c>
    </row>
    <row r="52" spans="1:13" s="13" customFormat="1" ht="15.75" x14ac:dyDescent="0.25">
      <c r="A52" s="100" t="str">
        <f>'21MBA111'!A53</f>
        <v>P18FW21M0038</v>
      </c>
      <c r="B52" s="100" t="str">
        <f>'21MBA111'!B53</f>
        <v>GURUBASAVARAJ K M</v>
      </c>
      <c r="C52" s="105">
        <v>2.5</v>
      </c>
      <c r="D52" s="105">
        <v>1.5</v>
      </c>
      <c r="E52" s="105">
        <v>2</v>
      </c>
      <c r="F52" s="105"/>
      <c r="G52" s="105"/>
      <c r="H52" s="105">
        <v>6</v>
      </c>
      <c r="I52" s="105">
        <v>2.5</v>
      </c>
      <c r="J52" s="105"/>
      <c r="K52" s="105">
        <v>6</v>
      </c>
      <c r="L52" s="107">
        <v>32</v>
      </c>
      <c r="M52" s="45">
        <f t="shared" si="2"/>
        <v>20.5</v>
      </c>
    </row>
    <row r="53" spans="1:13" s="13" customFormat="1" ht="15.75" x14ac:dyDescent="0.25">
      <c r="A53" s="100" t="str">
        <f>'21MBA111'!A54</f>
        <v>P18FW21M0039</v>
      </c>
      <c r="B53" s="100" t="str">
        <f>'21MBA111'!B54</f>
        <v>ANANYA P HEGDE</v>
      </c>
      <c r="C53" s="105">
        <v>2.5</v>
      </c>
      <c r="D53" s="105"/>
      <c r="E53" s="105">
        <v>2</v>
      </c>
      <c r="F53" s="105">
        <v>2.5</v>
      </c>
      <c r="G53" s="105"/>
      <c r="H53" s="105">
        <v>5.5</v>
      </c>
      <c r="I53" s="105"/>
      <c r="J53" s="105">
        <v>8</v>
      </c>
      <c r="K53" s="105">
        <v>8</v>
      </c>
      <c r="L53" s="107">
        <v>32</v>
      </c>
      <c r="M53" s="45">
        <f t="shared" si="2"/>
        <v>28.5</v>
      </c>
    </row>
    <row r="54" spans="1:13" s="13" customFormat="1" ht="15.75" x14ac:dyDescent="0.25">
      <c r="A54" s="100" t="str">
        <f>'21MBA111'!A55</f>
        <v>P18FW21M0040</v>
      </c>
      <c r="B54" s="100" t="str">
        <f>'21MBA111'!B55</f>
        <v>NIVEDITHA K SWAMY</v>
      </c>
      <c r="C54" s="105"/>
      <c r="D54" s="105">
        <v>2</v>
      </c>
      <c r="E54" s="105">
        <v>4</v>
      </c>
      <c r="F54" s="105">
        <v>5</v>
      </c>
      <c r="G54" s="105"/>
      <c r="H54" s="105">
        <v>8</v>
      </c>
      <c r="I54" s="105">
        <v>8</v>
      </c>
      <c r="J54" s="105"/>
      <c r="K54" s="105">
        <v>10</v>
      </c>
      <c r="L54" s="107">
        <v>37</v>
      </c>
      <c r="M54" s="45">
        <f t="shared" si="2"/>
        <v>37</v>
      </c>
    </row>
    <row r="55" spans="1:13" s="13" customFormat="1" ht="15.75" x14ac:dyDescent="0.25">
      <c r="A55" s="100" t="str">
        <f>'21MBA111'!A56</f>
        <v>P18FW21M0041</v>
      </c>
      <c r="B55" s="100" t="str">
        <f>'21MBA111'!B56</f>
        <v>LIKHITHA L</v>
      </c>
      <c r="C55" s="105">
        <v>4</v>
      </c>
      <c r="D55" s="105"/>
      <c r="E55" s="105">
        <v>4</v>
      </c>
      <c r="F55" s="105">
        <v>4</v>
      </c>
      <c r="G55" s="105"/>
      <c r="H55" s="105">
        <v>9</v>
      </c>
      <c r="I55" s="105"/>
      <c r="J55" s="105">
        <v>10</v>
      </c>
      <c r="K55" s="105">
        <v>13</v>
      </c>
      <c r="L55" s="107">
        <v>31</v>
      </c>
      <c r="M55" s="45">
        <f t="shared" si="2"/>
        <v>44</v>
      </c>
    </row>
    <row r="56" spans="1:13" s="13" customFormat="1" ht="15.75" x14ac:dyDescent="0.25">
      <c r="A56" s="100" t="str">
        <f>'21MBA111'!A57</f>
        <v>P18FW21M0042</v>
      </c>
      <c r="B56" s="100" t="str">
        <f>'21MBA111'!B57</f>
        <v>RAHUL RAM BHAT</v>
      </c>
      <c r="C56" s="105">
        <v>2.5</v>
      </c>
      <c r="D56" s="105"/>
      <c r="E56" s="105">
        <v>2.5</v>
      </c>
      <c r="F56" s="105">
        <v>2</v>
      </c>
      <c r="G56" s="105"/>
      <c r="H56" s="105"/>
      <c r="I56" s="105">
        <v>4.5</v>
      </c>
      <c r="J56" s="105"/>
      <c r="K56" s="105">
        <v>12</v>
      </c>
      <c r="L56" s="107">
        <v>36</v>
      </c>
      <c r="M56" s="45">
        <f t="shared" si="2"/>
        <v>23.5</v>
      </c>
    </row>
    <row r="57" spans="1:13" s="13" customFormat="1" ht="15.75" x14ac:dyDescent="0.25">
      <c r="A57" s="100" t="str">
        <f>'21MBA111'!A58</f>
        <v>P18FW21M0043</v>
      </c>
      <c r="B57" s="100" t="str">
        <f>'21MBA111'!B58</f>
        <v>AMIT KAMADOLLISHETTARU</v>
      </c>
      <c r="C57" s="105">
        <v>3</v>
      </c>
      <c r="D57" s="105"/>
      <c r="E57" s="105"/>
      <c r="F57" s="105">
        <v>3</v>
      </c>
      <c r="G57" s="105"/>
      <c r="H57" s="105"/>
      <c r="I57" s="105">
        <v>5</v>
      </c>
      <c r="J57" s="105">
        <v>8</v>
      </c>
      <c r="K57" s="105">
        <v>5</v>
      </c>
      <c r="L57" s="107">
        <v>35</v>
      </c>
      <c r="M57" s="45">
        <f t="shared" si="2"/>
        <v>24</v>
      </c>
    </row>
    <row r="58" spans="1:13" s="13" customFormat="1" ht="15.75" x14ac:dyDescent="0.25">
      <c r="A58" s="100" t="str">
        <f>'21MBA111'!A59</f>
        <v>P18FW21M0044</v>
      </c>
      <c r="B58" s="100" t="str">
        <f>'21MBA111'!B59</f>
        <v>POOJARANI TALAWAR</v>
      </c>
      <c r="C58" s="105">
        <v>3</v>
      </c>
      <c r="D58" s="105"/>
      <c r="E58" s="105"/>
      <c r="F58" s="105"/>
      <c r="G58" s="105">
        <v>3</v>
      </c>
      <c r="H58" s="105">
        <v>8</v>
      </c>
      <c r="I58" s="105"/>
      <c r="J58" s="105">
        <v>8</v>
      </c>
      <c r="K58" s="105">
        <v>5</v>
      </c>
      <c r="L58" s="107">
        <v>34</v>
      </c>
      <c r="M58" s="45">
        <f t="shared" si="2"/>
        <v>27</v>
      </c>
    </row>
    <row r="59" spans="1:13" s="13" customFormat="1" ht="15.75" x14ac:dyDescent="0.25">
      <c r="A59" s="100" t="str">
        <f>'21MBA111'!A60</f>
        <v>P18FW21M0045</v>
      </c>
      <c r="B59" s="100" t="str">
        <f>'21MBA111'!B60</f>
        <v>ABHITHA K</v>
      </c>
      <c r="C59" s="105"/>
      <c r="D59" s="105"/>
      <c r="E59" s="105">
        <v>4</v>
      </c>
      <c r="F59" s="105">
        <v>1.5</v>
      </c>
      <c r="G59" s="105"/>
      <c r="H59" s="105">
        <v>8</v>
      </c>
      <c r="I59" s="105">
        <v>8</v>
      </c>
      <c r="J59" s="105"/>
      <c r="K59" s="105">
        <v>9</v>
      </c>
      <c r="L59" s="107">
        <v>30</v>
      </c>
      <c r="M59" s="45">
        <f t="shared" si="2"/>
        <v>30.5</v>
      </c>
    </row>
    <row r="60" spans="1:13" s="13" customFormat="1" ht="15.75" x14ac:dyDescent="0.25">
      <c r="A60" s="100" t="str">
        <f>'21MBA111'!A61</f>
        <v>P18FW21M0046</v>
      </c>
      <c r="B60" s="100" t="str">
        <f>'21MBA111'!B61</f>
        <v>S SHREYAS</v>
      </c>
      <c r="C60" s="105">
        <v>4</v>
      </c>
      <c r="D60" s="105"/>
      <c r="E60" s="105">
        <v>4</v>
      </c>
      <c r="F60" s="105">
        <v>5</v>
      </c>
      <c r="G60" s="105"/>
      <c r="H60" s="105"/>
      <c r="I60" s="105">
        <v>8</v>
      </c>
      <c r="J60" s="105">
        <v>10</v>
      </c>
      <c r="K60" s="105">
        <v>9</v>
      </c>
      <c r="L60" s="107">
        <v>22</v>
      </c>
      <c r="M60" s="45">
        <f t="shared" si="2"/>
        <v>40</v>
      </c>
    </row>
    <row r="61" spans="1:13" s="13" customFormat="1" ht="15.75" x14ac:dyDescent="0.25">
      <c r="A61" s="100" t="str">
        <f>'21MBA111'!A62</f>
        <v>P18FW21M0047</v>
      </c>
      <c r="B61" s="100" t="str">
        <f>'21MBA111'!B62</f>
        <v>ABHISHEK SHENOY</v>
      </c>
      <c r="C61" s="105">
        <v>4</v>
      </c>
      <c r="D61" s="105"/>
      <c r="E61" s="105">
        <v>3</v>
      </c>
      <c r="F61" s="105"/>
      <c r="G61" s="105">
        <v>4.5</v>
      </c>
      <c r="H61" s="105">
        <v>8</v>
      </c>
      <c r="I61" s="105">
        <v>7.5</v>
      </c>
      <c r="J61" s="105"/>
      <c r="K61" s="105">
        <v>10</v>
      </c>
      <c r="L61" s="107">
        <v>31</v>
      </c>
      <c r="M61" s="45">
        <f t="shared" si="2"/>
        <v>37</v>
      </c>
    </row>
    <row r="62" spans="1:13" s="13" customFormat="1" ht="15.75" x14ac:dyDescent="0.25">
      <c r="A62" s="100" t="str">
        <f>'21MBA111'!A63</f>
        <v>P18FW21M0048</v>
      </c>
      <c r="B62" s="100" t="str">
        <f>'21MBA111'!B63</f>
        <v>B S SUSHEN</v>
      </c>
      <c r="C62" s="105">
        <v>4</v>
      </c>
      <c r="D62" s="105"/>
      <c r="E62" s="105">
        <v>2</v>
      </c>
      <c r="F62" s="105">
        <v>0</v>
      </c>
      <c r="G62" s="105"/>
      <c r="H62" s="105">
        <v>8</v>
      </c>
      <c r="I62" s="105"/>
      <c r="J62" s="105">
        <v>8</v>
      </c>
      <c r="K62" s="105">
        <v>5</v>
      </c>
      <c r="L62" s="107">
        <v>38</v>
      </c>
      <c r="M62" s="45">
        <f t="shared" si="2"/>
        <v>27</v>
      </c>
    </row>
    <row r="63" spans="1:13" s="13" customFormat="1" ht="15.75" x14ac:dyDescent="0.25">
      <c r="A63" s="100" t="str">
        <f>'21MBA111'!A64</f>
        <v>P18FW21M0049</v>
      </c>
      <c r="B63" s="100" t="str">
        <f>'21MBA111'!B64</f>
        <v>PRAJWALA H</v>
      </c>
      <c r="C63" s="105">
        <v>3</v>
      </c>
      <c r="D63" s="105"/>
      <c r="E63" s="105">
        <v>3</v>
      </c>
      <c r="F63" s="105">
        <v>4</v>
      </c>
      <c r="G63" s="105"/>
      <c r="H63" s="105">
        <v>7.5</v>
      </c>
      <c r="I63" s="105"/>
      <c r="J63" s="105">
        <v>7</v>
      </c>
      <c r="K63" s="105">
        <v>5</v>
      </c>
      <c r="L63" s="107">
        <v>37</v>
      </c>
      <c r="M63" s="45">
        <f t="shared" si="2"/>
        <v>29.5</v>
      </c>
    </row>
    <row r="64" spans="1:13" s="13" customFormat="1" ht="15.75" x14ac:dyDescent="0.25">
      <c r="A64" s="100" t="str">
        <f>'21MBA111'!A65</f>
        <v>P18FW21M0050</v>
      </c>
      <c r="B64" s="100" t="str">
        <f>'21MBA111'!B65</f>
        <v>VAISHNAVI N</v>
      </c>
      <c r="C64" s="105">
        <v>3</v>
      </c>
      <c r="D64" s="105"/>
      <c r="E64" s="105">
        <v>2</v>
      </c>
      <c r="F64" s="105">
        <v>4</v>
      </c>
      <c r="G64" s="105"/>
      <c r="H64" s="105">
        <v>3</v>
      </c>
      <c r="I64" s="105"/>
      <c r="J64" s="105">
        <v>8</v>
      </c>
      <c r="K64" s="105">
        <v>10</v>
      </c>
      <c r="L64" s="107">
        <v>40</v>
      </c>
      <c r="M64" s="45">
        <f t="shared" si="2"/>
        <v>30</v>
      </c>
    </row>
    <row r="65" spans="1:13" s="13" customFormat="1" ht="15.75" x14ac:dyDescent="0.25">
      <c r="A65" s="100" t="str">
        <f>'21MBA111'!A66</f>
        <v>P18FW21M0051</v>
      </c>
      <c r="B65" s="100" t="str">
        <f>'21MBA111'!B66</f>
        <v>DEEPAK GIRISH KALYANI</v>
      </c>
      <c r="C65" s="105">
        <v>3.5</v>
      </c>
      <c r="D65" s="105"/>
      <c r="E65" s="105">
        <v>0.5</v>
      </c>
      <c r="F65" s="105">
        <v>2.5</v>
      </c>
      <c r="G65" s="105"/>
      <c r="H65" s="105">
        <v>7</v>
      </c>
      <c r="I65" s="105"/>
      <c r="J65" s="105">
        <v>6.5</v>
      </c>
      <c r="K65" s="105">
        <v>7</v>
      </c>
      <c r="L65" s="107">
        <v>42</v>
      </c>
      <c r="M65" s="45">
        <f t="shared" si="2"/>
        <v>27</v>
      </c>
    </row>
    <row r="66" spans="1:13" s="13" customFormat="1" ht="15.75" x14ac:dyDescent="0.25">
      <c r="A66" s="100" t="str">
        <f>'21MBA111'!A67</f>
        <v>P18FW21M0052</v>
      </c>
      <c r="B66" s="100" t="str">
        <f>'21MBA111'!B67</f>
        <v>ISAAC JESSE K</v>
      </c>
      <c r="C66" s="105">
        <v>4</v>
      </c>
      <c r="D66" s="105"/>
      <c r="E66" s="105">
        <v>4</v>
      </c>
      <c r="F66" s="105"/>
      <c r="G66" s="105">
        <v>2</v>
      </c>
      <c r="H66" s="105"/>
      <c r="I66" s="105">
        <v>8</v>
      </c>
      <c r="J66" s="105">
        <v>8</v>
      </c>
      <c r="K66" s="105">
        <v>13</v>
      </c>
      <c r="L66" s="107">
        <v>26</v>
      </c>
      <c r="M66" s="45">
        <f t="shared" si="2"/>
        <v>39</v>
      </c>
    </row>
    <row r="67" spans="1:13" s="13" customFormat="1" ht="15.75" x14ac:dyDescent="0.25">
      <c r="A67" s="100" t="str">
        <f>'21MBA111'!A68</f>
        <v>P18FW21M0053</v>
      </c>
      <c r="B67" s="100" t="str">
        <f>'21MBA111'!B68</f>
        <v>SUPRIYA GOVIND BELSARE</v>
      </c>
      <c r="C67" s="105">
        <v>5</v>
      </c>
      <c r="D67" s="105"/>
      <c r="E67" s="105">
        <v>4</v>
      </c>
      <c r="F67" s="105">
        <v>5</v>
      </c>
      <c r="G67" s="105"/>
      <c r="H67" s="105"/>
      <c r="I67" s="105">
        <v>9</v>
      </c>
      <c r="J67" s="105">
        <v>10</v>
      </c>
      <c r="K67" s="105">
        <v>13</v>
      </c>
      <c r="L67" s="107">
        <v>35</v>
      </c>
      <c r="M67" s="45">
        <f t="shared" si="2"/>
        <v>46</v>
      </c>
    </row>
    <row r="68" spans="1:13" s="13" customFormat="1" ht="15.75" x14ac:dyDescent="0.25">
      <c r="A68" s="100" t="str">
        <f>'21MBA111'!A69</f>
        <v>P18FW21M0054</v>
      </c>
      <c r="B68" s="100" t="str">
        <f>'21MBA111'!B69</f>
        <v>VINAYAK RAO GAIKWAD K</v>
      </c>
      <c r="C68" s="105">
        <v>3.5</v>
      </c>
      <c r="D68" s="105">
        <v>2.5</v>
      </c>
      <c r="E68" s="105"/>
      <c r="F68" s="105">
        <v>2.5</v>
      </c>
      <c r="G68" s="105"/>
      <c r="H68" s="105">
        <v>7</v>
      </c>
      <c r="I68" s="105">
        <v>4.5</v>
      </c>
      <c r="J68" s="105"/>
      <c r="K68" s="105">
        <v>6.5</v>
      </c>
      <c r="L68" s="107">
        <v>26</v>
      </c>
      <c r="M68" s="45">
        <f t="shared" si="2"/>
        <v>26.5</v>
      </c>
    </row>
    <row r="69" spans="1:13" s="13" customFormat="1" ht="15.75" x14ac:dyDescent="0.25">
      <c r="A69" s="100" t="str">
        <f>'21MBA111'!A70</f>
        <v>P18FW21M0055</v>
      </c>
      <c r="B69" s="100" t="str">
        <f>'21MBA111'!B70</f>
        <v>SUTOPA DEB</v>
      </c>
      <c r="C69" s="105">
        <v>5</v>
      </c>
      <c r="D69" s="105"/>
      <c r="E69" s="105">
        <v>4</v>
      </c>
      <c r="F69" s="105">
        <v>4</v>
      </c>
      <c r="G69" s="105"/>
      <c r="H69" s="105">
        <v>9</v>
      </c>
      <c r="I69" s="105"/>
      <c r="J69" s="105">
        <v>9</v>
      </c>
      <c r="K69" s="105">
        <v>12</v>
      </c>
      <c r="L69" s="107">
        <v>36</v>
      </c>
      <c r="M69" s="45">
        <f t="shared" si="2"/>
        <v>43</v>
      </c>
    </row>
    <row r="70" spans="1:13" s="13" customFormat="1" ht="15.75" x14ac:dyDescent="0.25">
      <c r="A70" s="100" t="str">
        <f>'21MBA111'!A71</f>
        <v>P18FW21M0056</v>
      </c>
      <c r="B70" s="100" t="str">
        <f>'21MBA111'!B71</f>
        <v>M S SUKRUT</v>
      </c>
      <c r="C70" s="105">
        <v>0</v>
      </c>
      <c r="D70" s="105"/>
      <c r="E70" s="105">
        <v>4</v>
      </c>
      <c r="F70" s="105"/>
      <c r="G70" s="105"/>
      <c r="H70" s="105">
        <v>8</v>
      </c>
      <c r="I70" s="105"/>
      <c r="J70" s="105">
        <v>6</v>
      </c>
      <c r="K70" s="105">
        <v>10</v>
      </c>
      <c r="L70" s="107">
        <v>35</v>
      </c>
      <c r="M70" s="45">
        <f t="shared" si="2"/>
        <v>28</v>
      </c>
    </row>
    <row r="71" spans="1:13" s="13" customFormat="1" ht="15.75" x14ac:dyDescent="0.25">
      <c r="A71" s="100" t="str">
        <f>'21MBA111'!A72</f>
        <v>P18FW21M0057</v>
      </c>
      <c r="B71" s="100" t="str">
        <f>'21MBA111'!B72</f>
        <v>BHASKARA PRABHU</v>
      </c>
      <c r="C71" s="105">
        <v>4</v>
      </c>
      <c r="D71" s="105"/>
      <c r="E71" s="105"/>
      <c r="F71" s="105">
        <v>3</v>
      </c>
      <c r="G71" s="105">
        <v>3</v>
      </c>
      <c r="H71" s="105"/>
      <c r="I71" s="105">
        <v>7</v>
      </c>
      <c r="J71" s="105">
        <v>8</v>
      </c>
      <c r="K71" s="105">
        <v>8</v>
      </c>
      <c r="L71" s="107">
        <v>29</v>
      </c>
      <c r="M71" s="45">
        <f t="shared" si="2"/>
        <v>33</v>
      </c>
    </row>
    <row r="72" spans="1:13" s="13" customFormat="1" ht="15.75" x14ac:dyDescent="0.25">
      <c r="A72" s="100" t="str">
        <f>'21MBA111'!A73</f>
        <v>P18FW21M0058</v>
      </c>
      <c r="B72" s="100" t="str">
        <f>'21MBA111'!B73</f>
        <v>PRAKASH SHIVAKUMAR</v>
      </c>
      <c r="C72" s="105">
        <v>2</v>
      </c>
      <c r="D72" s="105"/>
      <c r="E72" s="105"/>
      <c r="F72" s="105">
        <v>2</v>
      </c>
      <c r="G72" s="105"/>
      <c r="H72" s="105"/>
      <c r="I72" s="105">
        <v>7</v>
      </c>
      <c r="J72" s="105">
        <v>2</v>
      </c>
      <c r="K72" s="105">
        <v>2</v>
      </c>
      <c r="L72" s="107">
        <v>30</v>
      </c>
      <c r="M72" s="45">
        <f t="shared" si="2"/>
        <v>15</v>
      </c>
    </row>
    <row r="73" spans="1:13" s="13" customFormat="1" ht="15.75" x14ac:dyDescent="0.25">
      <c r="A73" s="100" t="str">
        <f>'21MBA111'!A74</f>
        <v>P18FW21M0059</v>
      </c>
      <c r="B73" s="100" t="str">
        <f>'21MBA111'!B74</f>
        <v>AMOGHA Y G</v>
      </c>
      <c r="C73" s="105">
        <v>3</v>
      </c>
      <c r="D73" s="105">
        <v>4</v>
      </c>
      <c r="E73" s="105"/>
      <c r="F73" s="105">
        <v>2</v>
      </c>
      <c r="G73" s="105"/>
      <c r="H73" s="105">
        <v>6</v>
      </c>
      <c r="I73" s="105">
        <v>7</v>
      </c>
      <c r="J73" s="105"/>
      <c r="K73" s="105">
        <v>8.5</v>
      </c>
      <c r="L73" s="107">
        <v>33</v>
      </c>
      <c r="M73" s="45">
        <f t="shared" si="2"/>
        <v>30.5</v>
      </c>
    </row>
    <row r="74" spans="1:13" s="13" customFormat="1" ht="15.75" x14ac:dyDescent="0.25">
      <c r="A74" s="100" t="str">
        <f>'21MBA111'!A75</f>
        <v>P18FW21M0060</v>
      </c>
      <c r="B74" s="100" t="str">
        <f>'21MBA111'!B75</f>
        <v>BHARATH K S</v>
      </c>
      <c r="C74" s="105">
        <v>4</v>
      </c>
      <c r="D74" s="105"/>
      <c r="E74" s="105">
        <v>4</v>
      </c>
      <c r="F74" s="105">
        <v>4</v>
      </c>
      <c r="G74" s="105"/>
      <c r="H74" s="105">
        <v>9</v>
      </c>
      <c r="I74" s="105"/>
      <c r="J74" s="105">
        <v>9</v>
      </c>
      <c r="K74" s="105">
        <v>12</v>
      </c>
      <c r="L74" s="107">
        <v>26</v>
      </c>
      <c r="M74" s="45">
        <f t="shared" si="2"/>
        <v>42</v>
      </c>
    </row>
    <row r="75" spans="1:13" s="13" customFormat="1" ht="15.75" x14ac:dyDescent="0.25">
      <c r="A75" s="100" t="str">
        <f>'21MBA111'!A76</f>
        <v>P18FW21M0061</v>
      </c>
      <c r="B75" s="100" t="str">
        <f>'21MBA111'!B76</f>
        <v>AKANKSH K G</v>
      </c>
      <c r="C75" s="105"/>
      <c r="D75" s="105">
        <v>2</v>
      </c>
      <c r="E75" s="105">
        <v>3</v>
      </c>
      <c r="F75" s="105">
        <v>5</v>
      </c>
      <c r="G75" s="105">
        <v>2</v>
      </c>
      <c r="H75" s="105">
        <v>3</v>
      </c>
      <c r="I75" s="105">
        <v>10</v>
      </c>
      <c r="J75" s="105">
        <v>9</v>
      </c>
      <c r="K75" s="105">
        <v>12</v>
      </c>
      <c r="L75" s="107">
        <v>32</v>
      </c>
      <c r="M75" s="45">
        <f t="shared" si="2"/>
        <v>46</v>
      </c>
    </row>
    <row r="76" spans="1:13" s="13" customFormat="1" ht="15.75" x14ac:dyDescent="0.25">
      <c r="A76" s="100" t="str">
        <f>'21MBA111'!A77</f>
        <v>P18FW21M0062</v>
      </c>
      <c r="B76" s="100" t="str">
        <f>'21MBA111'!B77</f>
        <v>BERNARD FERNANDES</v>
      </c>
      <c r="C76" s="105">
        <v>4</v>
      </c>
      <c r="D76" s="105"/>
      <c r="E76" s="105">
        <v>2</v>
      </c>
      <c r="F76" s="105">
        <v>3</v>
      </c>
      <c r="G76" s="105"/>
      <c r="H76" s="105"/>
      <c r="I76" s="105">
        <v>3</v>
      </c>
      <c r="J76" s="105">
        <v>6</v>
      </c>
      <c r="K76" s="105">
        <v>3</v>
      </c>
      <c r="L76" s="107">
        <v>24</v>
      </c>
      <c r="M76" s="45">
        <f t="shared" si="2"/>
        <v>21</v>
      </c>
    </row>
    <row r="77" spans="1:13" s="13" customFormat="1" ht="15.75" x14ac:dyDescent="0.25">
      <c r="A77" s="100" t="str">
        <f>'21MBA111'!A78</f>
        <v>P18FW21M0063</v>
      </c>
      <c r="B77" s="100" t="str">
        <f>'21MBA111'!B78</f>
        <v>AISHWARYA P</v>
      </c>
      <c r="C77" s="105">
        <v>4</v>
      </c>
      <c r="D77" s="105"/>
      <c r="E77" s="105">
        <v>3</v>
      </c>
      <c r="F77" s="105">
        <v>3</v>
      </c>
      <c r="G77" s="105"/>
      <c r="H77" s="105">
        <v>7</v>
      </c>
      <c r="I77" s="105">
        <v>5</v>
      </c>
      <c r="J77" s="105"/>
      <c r="K77" s="105">
        <v>9</v>
      </c>
      <c r="L77" s="107">
        <v>32</v>
      </c>
      <c r="M77" s="45">
        <f t="shared" si="2"/>
        <v>31</v>
      </c>
    </row>
    <row r="78" spans="1:13" s="13" customFormat="1" ht="15.75" x14ac:dyDescent="0.25">
      <c r="A78" s="100" t="str">
        <f>'21MBA111'!A79</f>
        <v>P18FW21M0064</v>
      </c>
      <c r="B78" s="100" t="str">
        <f>'21MBA111'!B79</f>
        <v>VIOLA PINTO</v>
      </c>
      <c r="C78" s="105"/>
      <c r="D78" s="105"/>
      <c r="E78" s="105">
        <v>4</v>
      </c>
      <c r="F78" s="105">
        <v>3</v>
      </c>
      <c r="G78" s="105">
        <v>3</v>
      </c>
      <c r="H78" s="105">
        <v>9</v>
      </c>
      <c r="I78" s="105"/>
      <c r="J78" s="105">
        <v>8</v>
      </c>
      <c r="K78" s="105">
        <v>12</v>
      </c>
      <c r="L78" s="107">
        <v>40</v>
      </c>
      <c r="M78" s="45">
        <f t="shared" si="2"/>
        <v>39</v>
      </c>
    </row>
    <row r="79" spans="1:13" s="13" customFormat="1" ht="15.75" x14ac:dyDescent="0.25">
      <c r="A79" s="100" t="str">
        <f>'21MBA111'!A80</f>
        <v>P18FW21M0065</v>
      </c>
      <c r="B79" s="100" t="str">
        <f>'21MBA111'!B80</f>
        <v>VARSHA</v>
      </c>
      <c r="C79" s="105">
        <v>3</v>
      </c>
      <c r="D79" s="105"/>
      <c r="E79" s="105"/>
      <c r="F79" s="105">
        <v>3</v>
      </c>
      <c r="G79" s="105">
        <v>3</v>
      </c>
      <c r="H79" s="105">
        <v>8</v>
      </c>
      <c r="I79" s="105">
        <v>7</v>
      </c>
      <c r="J79" s="105"/>
      <c r="K79" s="105">
        <v>12</v>
      </c>
      <c r="L79" s="107">
        <v>31</v>
      </c>
      <c r="M79" s="45">
        <f t="shared" ref="M79:M110" si="3">SUM(C79:K79)</f>
        <v>36</v>
      </c>
    </row>
    <row r="80" spans="1:13" s="13" customFormat="1" ht="15.75" x14ac:dyDescent="0.25">
      <c r="A80" s="100" t="str">
        <f>'21MBA111'!A81</f>
        <v>P18FW21M0066</v>
      </c>
      <c r="B80" s="100" t="str">
        <f>'21MBA111'!B81</f>
        <v>CHIDRI BALAJI</v>
      </c>
      <c r="C80" s="105">
        <v>4</v>
      </c>
      <c r="D80" s="105">
        <v>5</v>
      </c>
      <c r="E80" s="105"/>
      <c r="F80" s="105">
        <v>5</v>
      </c>
      <c r="G80" s="105"/>
      <c r="H80" s="105">
        <v>9</v>
      </c>
      <c r="I80" s="105"/>
      <c r="J80" s="105">
        <v>9</v>
      </c>
      <c r="K80" s="105">
        <v>13</v>
      </c>
      <c r="L80" s="107">
        <v>31</v>
      </c>
      <c r="M80" s="45">
        <f t="shared" si="3"/>
        <v>45</v>
      </c>
    </row>
    <row r="81" spans="1:13" s="13" customFormat="1" ht="15.75" x14ac:dyDescent="0.25">
      <c r="A81" s="100" t="str">
        <f>'21MBA111'!A82</f>
        <v>P18FW21M0067</v>
      </c>
      <c r="B81" s="100" t="str">
        <f>'21MBA111'!B82</f>
        <v>GAGANDEEP V N</v>
      </c>
      <c r="C81" s="105">
        <v>4.5</v>
      </c>
      <c r="D81" s="105"/>
      <c r="E81" s="105">
        <v>4</v>
      </c>
      <c r="F81" s="105"/>
      <c r="G81" s="105">
        <v>3</v>
      </c>
      <c r="H81" s="105">
        <v>8</v>
      </c>
      <c r="I81" s="105"/>
      <c r="J81" s="105">
        <v>8</v>
      </c>
      <c r="K81" s="105">
        <v>10</v>
      </c>
      <c r="L81" s="107">
        <v>21</v>
      </c>
      <c r="M81" s="45">
        <f t="shared" si="3"/>
        <v>37.5</v>
      </c>
    </row>
    <row r="82" spans="1:13" s="13" customFormat="1" ht="15.75" x14ac:dyDescent="0.25">
      <c r="A82" s="100" t="str">
        <f>'21MBA111'!A83</f>
        <v>P18FW21M0068</v>
      </c>
      <c r="B82" s="100" t="str">
        <f>'21MBA111'!B83</f>
        <v>PRAJWALA</v>
      </c>
      <c r="C82" s="105">
        <v>5</v>
      </c>
      <c r="D82" s="105">
        <v>1</v>
      </c>
      <c r="E82" s="105"/>
      <c r="F82" s="105">
        <v>2</v>
      </c>
      <c r="G82" s="105"/>
      <c r="H82" s="105">
        <v>6</v>
      </c>
      <c r="I82" s="105">
        <v>7</v>
      </c>
      <c r="J82" s="105"/>
      <c r="K82" s="105">
        <v>5</v>
      </c>
      <c r="L82" s="107">
        <v>37</v>
      </c>
      <c r="M82" s="45">
        <f t="shared" si="3"/>
        <v>26</v>
      </c>
    </row>
    <row r="83" spans="1:13" s="13" customFormat="1" ht="15.75" x14ac:dyDescent="0.25">
      <c r="A83" s="100" t="str">
        <f>'21MBA111'!A84</f>
        <v>P18FW21M0069</v>
      </c>
      <c r="B83" s="100" t="str">
        <f>'21MBA111'!B84</f>
        <v>POORNIMA L</v>
      </c>
      <c r="C83" s="105">
        <v>5</v>
      </c>
      <c r="D83" s="105"/>
      <c r="E83" s="105">
        <v>4</v>
      </c>
      <c r="F83" s="105">
        <v>3</v>
      </c>
      <c r="G83" s="105"/>
      <c r="H83" s="105">
        <v>8</v>
      </c>
      <c r="I83" s="105"/>
      <c r="J83" s="105">
        <v>8</v>
      </c>
      <c r="K83" s="105">
        <v>12</v>
      </c>
      <c r="L83" s="107">
        <v>38</v>
      </c>
      <c r="M83" s="45">
        <f t="shared" si="3"/>
        <v>40</v>
      </c>
    </row>
    <row r="84" spans="1:13" s="13" customFormat="1" ht="15.75" x14ac:dyDescent="0.25">
      <c r="A84" s="100" t="str">
        <f>'21MBA111'!A85</f>
        <v>P18FW21M0070</v>
      </c>
      <c r="B84" s="100" t="str">
        <f>'21MBA111'!B85</f>
        <v>SHUBIKSHA S</v>
      </c>
      <c r="C84" s="105">
        <v>2</v>
      </c>
      <c r="D84" s="105"/>
      <c r="E84" s="105">
        <v>3</v>
      </c>
      <c r="F84" s="105">
        <v>3</v>
      </c>
      <c r="G84" s="105"/>
      <c r="H84" s="105">
        <v>6</v>
      </c>
      <c r="I84" s="105">
        <v>8</v>
      </c>
      <c r="J84" s="105">
        <v>8</v>
      </c>
      <c r="K84" s="105">
        <v>9</v>
      </c>
      <c r="L84" s="107">
        <v>36</v>
      </c>
      <c r="M84" s="45">
        <f t="shared" si="3"/>
        <v>39</v>
      </c>
    </row>
    <row r="85" spans="1:13" s="13" customFormat="1" ht="15.75" x14ac:dyDescent="0.25">
      <c r="A85" s="100" t="str">
        <f>'21MBA111'!A86</f>
        <v>P18FW21M0071</v>
      </c>
      <c r="B85" s="100" t="str">
        <f>'21MBA111'!B86</f>
        <v>ANUSHA</v>
      </c>
      <c r="C85" s="105">
        <v>1</v>
      </c>
      <c r="D85" s="105"/>
      <c r="E85" s="105">
        <v>3</v>
      </c>
      <c r="F85" s="105">
        <v>4</v>
      </c>
      <c r="G85" s="105"/>
      <c r="H85" s="105">
        <v>7</v>
      </c>
      <c r="I85" s="105"/>
      <c r="J85" s="105">
        <v>8</v>
      </c>
      <c r="K85" s="105">
        <v>7</v>
      </c>
      <c r="L85" s="107">
        <v>33</v>
      </c>
      <c r="M85" s="45">
        <f t="shared" si="3"/>
        <v>30</v>
      </c>
    </row>
    <row r="86" spans="1:13" s="13" customFormat="1" ht="15.75" x14ac:dyDescent="0.25">
      <c r="A86" s="100" t="str">
        <f>'21MBA111'!A87</f>
        <v>P18FW21M0072</v>
      </c>
      <c r="B86" s="100" t="str">
        <f>'21MBA111'!B87</f>
        <v>P T KIRTI</v>
      </c>
      <c r="C86" s="105">
        <v>2</v>
      </c>
      <c r="D86" s="105"/>
      <c r="E86" s="105"/>
      <c r="F86" s="105">
        <v>1</v>
      </c>
      <c r="G86" s="105">
        <v>1</v>
      </c>
      <c r="H86" s="105">
        <v>6</v>
      </c>
      <c r="I86" s="105">
        <v>2</v>
      </c>
      <c r="J86" s="105"/>
      <c r="K86" s="105">
        <v>13</v>
      </c>
      <c r="L86" s="107">
        <v>34</v>
      </c>
      <c r="M86" s="45">
        <f t="shared" si="3"/>
        <v>25</v>
      </c>
    </row>
    <row r="87" spans="1:13" s="13" customFormat="1" ht="15.75" x14ac:dyDescent="0.25">
      <c r="A87" s="100" t="str">
        <f>'21MBA111'!A88</f>
        <v>P18FW21M0073</v>
      </c>
      <c r="B87" s="100" t="str">
        <f>'21MBA111'!B88</f>
        <v>SAMEEKSHA M P</v>
      </c>
      <c r="C87" s="105">
        <v>4</v>
      </c>
      <c r="D87" s="105"/>
      <c r="E87" s="105"/>
      <c r="F87" s="105">
        <v>4</v>
      </c>
      <c r="G87" s="105">
        <v>5</v>
      </c>
      <c r="H87" s="105"/>
      <c r="I87" s="105">
        <v>8</v>
      </c>
      <c r="J87" s="105">
        <v>9</v>
      </c>
      <c r="K87" s="105">
        <v>12</v>
      </c>
      <c r="L87" s="107">
        <v>40</v>
      </c>
      <c r="M87" s="45">
        <f t="shared" si="3"/>
        <v>42</v>
      </c>
    </row>
    <row r="88" spans="1:13" s="13" customFormat="1" ht="15.75" x14ac:dyDescent="0.25">
      <c r="A88" s="100" t="str">
        <f>'21MBA111'!A89</f>
        <v>P18FW21M0074</v>
      </c>
      <c r="B88" s="100" t="str">
        <f>'21MBA111'!B89</f>
        <v>KAVYAPRIYA J</v>
      </c>
      <c r="C88" s="105"/>
      <c r="D88" s="105"/>
      <c r="E88" s="105">
        <v>2</v>
      </c>
      <c r="F88" s="105">
        <v>4</v>
      </c>
      <c r="G88" s="105">
        <v>2</v>
      </c>
      <c r="H88" s="105">
        <v>8</v>
      </c>
      <c r="I88" s="105">
        <v>7</v>
      </c>
      <c r="J88" s="105"/>
      <c r="K88" s="105">
        <v>9</v>
      </c>
      <c r="L88" s="107">
        <v>36</v>
      </c>
      <c r="M88" s="45">
        <f t="shared" si="3"/>
        <v>32</v>
      </c>
    </row>
    <row r="89" spans="1:13" s="13" customFormat="1" ht="15.75" x14ac:dyDescent="0.25">
      <c r="A89" s="100" t="str">
        <f>'21MBA111'!A90</f>
        <v>P18FW21M0075</v>
      </c>
      <c r="B89" s="100" t="str">
        <f>'21MBA111'!B90</f>
        <v>RAKSHITH R T</v>
      </c>
      <c r="C89" s="105">
        <v>4</v>
      </c>
      <c r="D89" s="105"/>
      <c r="E89" s="105">
        <v>3</v>
      </c>
      <c r="F89" s="105"/>
      <c r="G89" s="105">
        <v>3</v>
      </c>
      <c r="H89" s="105">
        <v>6</v>
      </c>
      <c r="I89" s="105">
        <v>8</v>
      </c>
      <c r="J89" s="105"/>
      <c r="K89" s="105">
        <v>5</v>
      </c>
      <c r="L89" s="107">
        <v>31</v>
      </c>
      <c r="M89" s="45">
        <f t="shared" si="3"/>
        <v>29</v>
      </c>
    </row>
    <row r="90" spans="1:13" s="13" customFormat="1" ht="15.75" x14ac:dyDescent="0.25">
      <c r="A90" s="100" t="str">
        <f>'21MBA111'!A91</f>
        <v>P18FW21M0076</v>
      </c>
      <c r="B90" s="100" t="str">
        <f>'21MBA111'!B91</f>
        <v>SHUBHA R</v>
      </c>
      <c r="C90" s="105">
        <v>2</v>
      </c>
      <c r="D90" s="105">
        <v>4.5</v>
      </c>
      <c r="E90" s="105"/>
      <c r="F90" s="105">
        <v>1.5</v>
      </c>
      <c r="G90" s="105"/>
      <c r="H90" s="105"/>
      <c r="I90" s="105">
        <v>7</v>
      </c>
      <c r="J90" s="105">
        <v>7</v>
      </c>
      <c r="K90" s="105">
        <v>6.5</v>
      </c>
      <c r="L90" s="107">
        <v>36</v>
      </c>
      <c r="M90" s="45">
        <f t="shared" si="3"/>
        <v>28.5</v>
      </c>
    </row>
    <row r="91" spans="1:13" s="13" customFormat="1" ht="15.75" x14ac:dyDescent="0.25">
      <c r="A91" s="100" t="str">
        <f>'21MBA111'!A92</f>
        <v>P18FW21M0077</v>
      </c>
      <c r="B91" s="100" t="str">
        <f>'21MBA111'!B92</f>
        <v>BASAVARAJ</v>
      </c>
      <c r="C91" s="105">
        <v>4</v>
      </c>
      <c r="D91" s="105"/>
      <c r="E91" s="105"/>
      <c r="F91" s="105">
        <v>4</v>
      </c>
      <c r="G91" s="105">
        <v>2</v>
      </c>
      <c r="H91" s="105">
        <v>7</v>
      </c>
      <c r="I91" s="105">
        <v>8</v>
      </c>
      <c r="J91" s="105"/>
      <c r="K91" s="105">
        <v>12</v>
      </c>
      <c r="L91" s="107">
        <v>28</v>
      </c>
      <c r="M91" s="45">
        <f t="shared" si="3"/>
        <v>37</v>
      </c>
    </row>
    <row r="92" spans="1:13" s="13" customFormat="1" ht="15.75" x14ac:dyDescent="0.25">
      <c r="A92" s="100" t="str">
        <f>'21MBA111'!A93</f>
        <v>P18FW21M0078</v>
      </c>
      <c r="B92" s="100" t="str">
        <f>'21MBA111'!B93</f>
        <v>MANOJ RAKSHATH B S</v>
      </c>
      <c r="C92" s="105">
        <v>3</v>
      </c>
      <c r="D92" s="105"/>
      <c r="E92" s="105">
        <v>2</v>
      </c>
      <c r="F92" s="105">
        <v>4</v>
      </c>
      <c r="G92" s="105"/>
      <c r="H92" s="105">
        <v>6</v>
      </c>
      <c r="I92" s="105">
        <v>7</v>
      </c>
      <c r="J92" s="105"/>
      <c r="K92" s="105">
        <v>6</v>
      </c>
      <c r="L92" s="107">
        <v>28</v>
      </c>
      <c r="M92" s="45">
        <f t="shared" si="3"/>
        <v>28</v>
      </c>
    </row>
    <row r="93" spans="1:13" s="13" customFormat="1" ht="15.75" x14ac:dyDescent="0.25">
      <c r="A93" s="100" t="str">
        <f>'21MBA111'!A94</f>
        <v>P18FW21M0079</v>
      </c>
      <c r="B93" s="100" t="str">
        <f>'21MBA111'!B94</f>
        <v>ADITI RANI</v>
      </c>
      <c r="C93" s="105">
        <v>4</v>
      </c>
      <c r="D93" s="105"/>
      <c r="E93" s="105">
        <v>2</v>
      </c>
      <c r="F93" s="105">
        <v>4</v>
      </c>
      <c r="G93" s="105"/>
      <c r="H93" s="105">
        <v>10</v>
      </c>
      <c r="I93" s="105"/>
      <c r="J93" s="105">
        <v>9</v>
      </c>
      <c r="K93" s="105">
        <v>8</v>
      </c>
      <c r="L93" s="107">
        <v>33</v>
      </c>
      <c r="M93" s="45">
        <f t="shared" si="3"/>
        <v>37</v>
      </c>
    </row>
    <row r="94" spans="1:13" s="13" customFormat="1" ht="15.75" x14ac:dyDescent="0.25">
      <c r="A94" s="100" t="str">
        <f>'21MBA111'!A95</f>
        <v>P18FW21M0080</v>
      </c>
      <c r="B94" s="100" t="str">
        <f>'21MBA111'!B95</f>
        <v>DIVYA SHREE M</v>
      </c>
      <c r="C94" s="105"/>
      <c r="D94" s="105"/>
      <c r="E94" s="105"/>
      <c r="F94" s="105">
        <v>2</v>
      </c>
      <c r="G94" s="105">
        <v>2.5</v>
      </c>
      <c r="H94" s="105">
        <v>6.5</v>
      </c>
      <c r="I94" s="105">
        <v>7</v>
      </c>
      <c r="J94" s="105"/>
      <c r="K94" s="105">
        <v>7</v>
      </c>
      <c r="L94" s="107">
        <v>35</v>
      </c>
      <c r="M94" s="45">
        <f t="shared" si="3"/>
        <v>25</v>
      </c>
    </row>
    <row r="95" spans="1:13" s="13" customFormat="1" ht="15.75" x14ac:dyDescent="0.25">
      <c r="A95" s="100" t="str">
        <f>'21MBA111'!A96</f>
        <v>P18FW21M0081</v>
      </c>
      <c r="B95" s="100" t="str">
        <f>'21MBA111'!B96</f>
        <v>VARUN S BHARADWAJ</v>
      </c>
      <c r="C95" s="105">
        <v>2</v>
      </c>
      <c r="D95" s="105"/>
      <c r="E95" s="105">
        <v>3</v>
      </c>
      <c r="F95" s="105">
        <v>3</v>
      </c>
      <c r="G95" s="105"/>
      <c r="H95" s="105">
        <v>6</v>
      </c>
      <c r="I95" s="105">
        <v>5</v>
      </c>
      <c r="J95" s="105"/>
      <c r="K95" s="105">
        <v>10.5</v>
      </c>
      <c r="L95" s="107">
        <v>36</v>
      </c>
      <c r="M95" s="45">
        <f t="shared" si="3"/>
        <v>29.5</v>
      </c>
    </row>
    <row r="96" spans="1:13" s="13" customFormat="1" ht="15.75" x14ac:dyDescent="0.25">
      <c r="A96" s="100" t="str">
        <f>'21MBA111'!A97</f>
        <v>P18FW21M0082</v>
      </c>
      <c r="B96" s="100" t="str">
        <f>'21MBA111'!B97</f>
        <v>S KARTHIK</v>
      </c>
      <c r="C96" s="105"/>
      <c r="D96" s="105"/>
      <c r="E96" s="105">
        <v>3</v>
      </c>
      <c r="F96" s="105">
        <v>3</v>
      </c>
      <c r="G96" s="105">
        <v>0</v>
      </c>
      <c r="H96" s="105">
        <v>7</v>
      </c>
      <c r="I96" s="105">
        <v>3.5</v>
      </c>
      <c r="J96" s="105"/>
      <c r="K96" s="105">
        <v>6.5</v>
      </c>
      <c r="L96" s="107">
        <v>34</v>
      </c>
      <c r="M96" s="45">
        <f t="shared" si="3"/>
        <v>23</v>
      </c>
    </row>
    <row r="97" spans="1:13" s="13" customFormat="1" ht="15.75" x14ac:dyDescent="0.25">
      <c r="A97" s="100" t="str">
        <f>'21MBA111'!A98</f>
        <v>P18FW21M0083</v>
      </c>
      <c r="B97" s="100" t="str">
        <f>'21MBA111'!B98</f>
        <v>NEELAMMA M K</v>
      </c>
      <c r="C97" s="105">
        <v>3</v>
      </c>
      <c r="D97" s="105"/>
      <c r="E97" s="105">
        <v>3</v>
      </c>
      <c r="F97" s="105">
        <v>3.5</v>
      </c>
      <c r="G97" s="105"/>
      <c r="H97" s="105">
        <v>6</v>
      </c>
      <c r="I97" s="105">
        <v>7</v>
      </c>
      <c r="J97" s="105"/>
      <c r="K97" s="105">
        <v>8</v>
      </c>
      <c r="L97" s="107">
        <v>34</v>
      </c>
      <c r="M97" s="45">
        <f t="shared" si="3"/>
        <v>30.5</v>
      </c>
    </row>
    <row r="98" spans="1:13" s="13" customFormat="1" ht="15.75" x14ac:dyDescent="0.25">
      <c r="A98" s="100" t="str">
        <f>'21MBA111'!A99</f>
        <v>P18FW21M0084</v>
      </c>
      <c r="B98" s="100" t="str">
        <f>'21MBA111'!B99</f>
        <v>PRAMOD K L</v>
      </c>
      <c r="C98" s="105">
        <v>3</v>
      </c>
      <c r="D98" s="105"/>
      <c r="E98" s="105">
        <v>3</v>
      </c>
      <c r="F98" s="105">
        <v>2</v>
      </c>
      <c r="G98" s="105"/>
      <c r="H98" s="105">
        <v>3</v>
      </c>
      <c r="I98" s="105">
        <v>6</v>
      </c>
      <c r="J98" s="105"/>
      <c r="K98" s="105">
        <v>5</v>
      </c>
      <c r="L98" s="107">
        <v>36</v>
      </c>
      <c r="M98" s="45">
        <f t="shared" si="3"/>
        <v>22</v>
      </c>
    </row>
    <row r="99" spans="1:13" s="13" customFormat="1" ht="15.75" x14ac:dyDescent="0.25">
      <c r="A99" s="100" t="str">
        <f>'21MBA111'!A100</f>
        <v>P18FW21M0085</v>
      </c>
      <c r="B99" s="100" t="str">
        <f>'21MBA111'!B100</f>
        <v>NAMRATHA N</v>
      </c>
      <c r="C99" s="105">
        <v>2.5</v>
      </c>
      <c r="D99" s="105">
        <v>4.5</v>
      </c>
      <c r="E99" s="105">
        <v>4.5</v>
      </c>
      <c r="F99" s="105"/>
      <c r="G99" s="105"/>
      <c r="H99" s="105">
        <v>7</v>
      </c>
      <c r="I99" s="105">
        <v>9</v>
      </c>
      <c r="J99" s="105"/>
      <c r="K99" s="105">
        <v>11</v>
      </c>
      <c r="L99" s="107">
        <v>41</v>
      </c>
      <c r="M99" s="45">
        <f t="shared" si="3"/>
        <v>38.5</v>
      </c>
    </row>
    <row r="100" spans="1:13" s="13" customFormat="1" ht="15.75" x14ac:dyDescent="0.25">
      <c r="A100" s="100" t="str">
        <f>'21MBA111'!A101</f>
        <v>P18FW21M0086</v>
      </c>
      <c r="B100" s="100" t="str">
        <f>'21MBA111'!B101</f>
        <v>ANVITH KUMAR</v>
      </c>
      <c r="C100" s="105">
        <v>2.5</v>
      </c>
      <c r="D100" s="105"/>
      <c r="E100" s="105"/>
      <c r="F100" s="105">
        <v>3</v>
      </c>
      <c r="G100" s="105">
        <v>4</v>
      </c>
      <c r="H100" s="105">
        <v>7</v>
      </c>
      <c r="I100" s="105">
        <v>6</v>
      </c>
      <c r="J100" s="105"/>
      <c r="K100" s="105">
        <v>9</v>
      </c>
      <c r="L100" s="107">
        <v>34</v>
      </c>
      <c r="M100" s="45">
        <f t="shared" si="3"/>
        <v>31.5</v>
      </c>
    </row>
    <row r="101" spans="1:13" s="13" customFormat="1" ht="15.75" x14ac:dyDescent="0.25">
      <c r="A101" s="100" t="str">
        <f>'21MBA111'!A102</f>
        <v>P18FW21M0087</v>
      </c>
      <c r="B101" s="100" t="str">
        <f>'21MBA111'!B102</f>
        <v>BHOOMIKA BHAT</v>
      </c>
      <c r="C101" s="105">
        <v>2.5</v>
      </c>
      <c r="D101" s="105"/>
      <c r="E101" s="105">
        <v>2</v>
      </c>
      <c r="F101" s="105">
        <v>2.5</v>
      </c>
      <c r="G101" s="105"/>
      <c r="H101" s="105"/>
      <c r="I101" s="105">
        <v>4</v>
      </c>
      <c r="J101" s="105">
        <v>7</v>
      </c>
      <c r="K101" s="105">
        <v>9</v>
      </c>
      <c r="L101" s="107">
        <v>32</v>
      </c>
      <c r="M101" s="45">
        <f t="shared" si="3"/>
        <v>27</v>
      </c>
    </row>
    <row r="102" spans="1:13" s="13" customFormat="1" ht="15.75" x14ac:dyDescent="0.25">
      <c r="A102" s="100" t="str">
        <f>'21MBA111'!A103</f>
        <v>P18FW21M0088</v>
      </c>
      <c r="B102" s="100" t="str">
        <f>'21MBA111'!B103</f>
        <v>SOUMYA GANAPATI HEGDE</v>
      </c>
      <c r="C102" s="105">
        <v>1.5</v>
      </c>
      <c r="D102" s="105"/>
      <c r="E102" s="105">
        <v>4</v>
      </c>
      <c r="F102" s="105">
        <v>2</v>
      </c>
      <c r="G102" s="105"/>
      <c r="H102" s="105">
        <v>8.5</v>
      </c>
      <c r="I102" s="105">
        <v>7</v>
      </c>
      <c r="J102" s="105"/>
      <c r="K102" s="105">
        <v>11</v>
      </c>
      <c r="L102" s="107">
        <v>24</v>
      </c>
      <c r="M102" s="45">
        <f t="shared" si="3"/>
        <v>34</v>
      </c>
    </row>
    <row r="103" spans="1:13" s="13" customFormat="1" ht="15.75" x14ac:dyDescent="0.25">
      <c r="A103" s="100" t="str">
        <f>'21MBA111'!A104</f>
        <v>P18FW21M0089</v>
      </c>
      <c r="B103" s="100" t="str">
        <f>'21MBA111'!B104</f>
        <v>SHREEKRISHNA</v>
      </c>
      <c r="C103" s="105">
        <v>4</v>
      </c>
      <c r="D103" s="105"/>
      <c r="E103" s="105">
        <v>3.5</v>
      </c>
      <c r="F103" s="105">
        <v>4</v>
      </c>
      <c r="G103" s="105"/>
      <c r="H103" s="105"/>
      <c r="I103" s="105">
        <v>6</v>
      </c>
      <c r="J103" s="105">
        <v>7</v>
      </c>
      <c r="K103" s="105">
        <v>8</v>
      </c>
      <c r="L103" s="107">
        <v>34</v>
      </c>
      <c r="M103" s="45">
        <f t="shared" si="3"/>
        <v>32.5</v>
      </c>
    </row>
    <row r="104" spans="1:13" s="13" customFormat="1" ht="15.75" x14ac:dyDescent="0.25">
      <c r="A104" s="100" t="str">
        <f>'21MBA111'!A105</f>
        <v>P18FW21M0090</v>
      </c>
      <c r="B104" s="100" t="str">
        <f>'21MBA111'!B105</f>
        <v>OLETI SAI SREENITHYA</v>
      </c>
      <c r="C104" s="105">
        <v>3</v>
      </c>
      <c r="D104" s="105"/>
      <c r="E104" s="105">
        <v>2</v>
      </c>
      <c r="F104" s="105"/>
      <c r="G104" s="105">
        <v>3.5</v>
      </c>
      <c r="H104" s="105">
        <v>7</v>
      </c>
      <c r="I104" s="105">
        <v>9</v>
      </c>
      <c r="J104" s="105"/>
      <c r="K104" s="105">
        <v>11</v>
      </c>
      <c r="L104" s="107">
        <v>36</v>
      </c>
      <c r="M104" s="45">
        <f t="shared" si="3"/>
        <v>35.5</v>
      </c>
    </row>
    <row r="105" spans="1:13" s="13" customFormat="1" ht="15.75" x14ac:dyDescent="0.25">
      <c r="A105" s="100" t="str">
        <f>'21MBA111'!A106</f>
        <v>P18FW21M0091</v>
      </c>
      <c r="B105" s="100" t="str">
        <f>'21MBA111'!B106</f>
        <v>RAMANUJAM H J</v>
      </c>
      <c r="C105" s="105"/>
      <c r="D105" s="105"/>
      <c r="E105" s="105">
        <v>3.5</v>
      </c>
      <c r="F105" s="105">
        <v>3.5</v>
      </c>
      <c r="G105" s="105">
        <v>2.5</v>
      </c>
      <c r="H105" s="105">
        <v>6</v>
      </c>
      <c r="I105" s="105">
        <v>6</v>
      </c>
      <c r="J105" s="105"/>
      <c r="K105" s="105">
        <v>7</v>
      </c>
      <c r="L105" s="107">
        <v>38</v>
      </c>
      <c r="M105" s="45">
        <f t="shared" si="3"/>
        <v>28.5</v>
      </c>
    </row>
    <row r="106" spans="1:13" s="13" customFormat="1" ht="15.75" x14ac:dyDescent="0.25">
      <c r="A106" s="100" t="str">
        <f>'21MBA111'!A107</f>
        <v>P18FW21M0092</v>
      </c>
      <c r="B106" s="100" t="str">
        <f>'21MBA111'!B107</f>
        <v>CHAVI JAGADEESH</v>
      </c>
      <c r="C106" s="105">
        <v>1.5</v>
      </c>
      <c r="D106" s="105">
        <v>2</v>
      </c>
      <c r="E106" s="105">
        <v>2</v>
      </c>
      <c r="F106" s="105"/>
      <c r="G106" s="105"/>
      <c r="H106" s="105">
        <v>7</v>
      </c>
      <c r="I106" s="105">
        <v>6.5</v>
      </c>
      <c r="J106" s="105"/>
      <c r="K106" s="105">
        <v>11</v>
      </c>
      <c r="L106" s="107">
        <v>29</v>
      </c>
      <c r="M106" s="45">
        <f t="shared" si="3"/>
        <v>30</v>
      </c>
    </row>
    <row r="107" spans="1:13" s="13" customFormat="1" ht="15.75" x14ac:dyDescent="0.25">
      <c r="A107" s="100" t="str">
        <f>'21MBA111'!A108</f>
        <v>P18FW21M0093</v>
      </c>
      <c r="B107" s="100" t="str">
        <f>'21MBA111'!B108</f>
        <v>DESAI JATIN ARUN</v>
      </c>
      <c r="C107" s="105">
        <v>2</v>
      </c>
      <c r="D107" s="105"/>
      <c r="E107" s="105">
        <v>0.5</v>
      </c>
      <c r="F107" s="105">
        <v>3</v>
      </c>
      <c r="G107" s="105"/>
      <c r="H107" s="105">
        <v>5</v>
      </c>
      <c r="I107" s="105">
        <v>7</v>
      </c>
      <c r="J107" s="105"/>
      <c r="K107" s="105">
        <v>7.5</v>
      </c>
      <c r="L107" s="107">
        <v>21</v>
      </c>
      <c r="M107" s="45">
        <f t="shared" si="3"/>
        <v>25</v>
      </c>
    </row>
    <row r="108" spans="1:13" s="13" customFormat="1" ht="15.75" x14ac:dyDescent="0.25">
      <c r="A108" s="100" t="str">
        <f>'21MBA111'!A109</f>
        <v>P18FW21M0094</v>
      </c>
      <c r="B108" s="100" t="str">
        <f>'21MBA111'!B109</f>
        <v>MALLESH S</v>
      </c>
      <c r="C108" s="105">
        <v>4</v>
      </c>
      <c r="D108" s="105"/>
      <c r="E108" s="105"/>
      <c r="F108" s="105">
        <v>2</v>
      </c>
      <c r="G108" s="105">
        <v>1</v>
      </c>
      <c r="H108" s="105">
        <v>5</v>
      </c>
      <c r="I108" s="105"/>
      <c r="J108" s="105">
        <v>8</v>
      </c>
      <c r="K108" s="105">
        <v>8</v>
      </c>
      <c r="L108" s="107">
        <v>28</v>
      </c>
      <c r="M108" s="45">
        <f t="shared" si="3"/>
        <v>28</v>
      </c>
    </row>
    <row r="109" spans="1:13" s="13" customFormat="1" ht="15.75" x14ac:dyDescent="0.25">
      <c r="A109" s="100" t="str">
        <f>'21MBA111'!A110</f>
        <v>P18FW21M0095</v>
      </c>
      <c r="B109" s="100" t="str">
        <f>'21MBA111'!B110</f>
        <v>SRINIDHI K</v>
      </c>
      <c r="C109" s="113"/>
      <c r="D109" s="113">
        <v>3</v>
      </c>
      <c r="E109" s="113"/>
      <c r="F109" s="113">
        <v>2</v>
      </c>
      <c r="G109" s="113">
        <v>2</v>
      </c>
      <c r="H109" s="113">
        <v>7.5</v>
      </c>
      <c r="I109" s="113">
        <v>7.5</v>
      </c>
      <c r="J109" s="113"/>
      <c r="K109" s="113">
        <v>7</v>
      </c>
      <c r="L109" s="107">
        <v>40</v>
      </c>
      <c r="M109" s="45">
        <f t="shared" si="3"/>
        <v>29</v>
      </c>
    </row>
    <row r="110" spans="1:13" s="13" customFormat="1" ht="15.75" x14ac:dyDescent="0.25">
      <c r="A110" s="100" t="str">
        <f>'21MBA111'!A111</f>
        <v>P18FW21M0096</v>
      </c>
      <c r="B110" s="100" t="str">
        <f>'21MBA111'!B111</f>
        <v>B SHASHANK</v>
      </c>
      <c r="C110" s="105">
        <v>2</v>
      </c>
      <c r="D110" s="105">
        <v>2</v>
      </c>
      <c r="E110" s="105">
        <v>1.5</v>
      </c>
      <c r="F110" s="105"/>
      <c r="G110" s="105"/>
      <c r="H110" s="105">
        <v>6</v>
      </c>
      <c r="I110" s="105">
        <v>5.5</v>
      </c>
      <c r="J110" s="105"/>
      <c r="K110" s="105">
        <v>9</v>
      </c>
      <c r="L110" s="107">
        <v>29</v>
      </c>
      <c r="M110" s="45">
        <f t="shared" si="3"/>
        <v>26</v>
      </c>
    </row>
    <row r="111" spans="1:13" s="13" customFormat="1" ht="15.75" x14ac:dyDescent="0.25">
      <c r="A111" s="100" t="str">
        <f>'21MBA111'!A112</f>
        <v>P18FW21M0097</v>
      </c>
      <c r="B111" s="100" t="str">
        <f>'21MBA111'!B112</f>
        <v>YOGASHREE C N</v>
      </c>
      <c r="C111" s="105">
        <v>4</v>
      </c>
      <c r="D111" s="105"/>
      <c r="E111" s="105">
        <v>3</v>
      </c>
      <c r="F111" s="105">
        <v>4</v>
      </c>
      <c r="G111" s="105"/>
      <c r="H111" s="105">
        <v>8</v>
      </c>
      <c r="I111" s="105"/>
      <c r="J111" s="105">
        <v>7</v>
      </c>
      <c r="K111" s="105">
        <v>8</v>
      </c>
      <c r="L111" s="107">
        <v>37</v>
      </c>
      <c r="M111" s="45">
        <f t="shared" ref="M111:M142" si="4">SUM(C111:K111)</f>
        <v>34</v>
      </c>
    </row>
    <row r="112" spans="1:13" s="13" customFormat="1" ht="15.75" x14ac:dyDescent="0.25">
      <c r="A112" s="100" t="str">
        <f>'21MBA111'!A113</f>
        <v>P18FW21M0098</v>
      </c>
      <c r="B112" s="100" t="str">
        <f>'21MBA111'!B113</f>
        <v>CHARANA T U</v>
      </c>
      <c r="C112" s="105">
        <v>2</v>
      </c>
      <c r="D112" s="105"/>
      <c r="E112" s="105">
        <v>3</v>
      </c>
      <c r="F112" s="105">
        <v>3</v>
      </c>
      <c r="G112" s="105"/>
      <c r="H112" s="105"/>
      <c r="I112" s="105">
        <v>5</v>
      </c>
      <c r="J112" s="105">
        <v>6</v>
      </c>
      <c r="K112" s="105">
        <v>3</v>
      </c>
      <c r="L112" s="107">
        <v>32</v>
      </c>
      <c r="M112" s="45">
        <f t="shared" si="4"/>
        <v>22</v>
      </c>
    </row>
    <row r="113" spans="1:13" s="13" customFormat="1" ht="15.75" x14ac:dyDescent="0.25">
      <c r="A113" s="100" t="str">
        <f>'21MBA111'!A114</f>
        <v>P18FW21M0099</v>
      </c>
      <c r="B113" s="100" t="str">
        <f>'21MBA111'!B114</f>
        <v>NAGARAJ GAJANAN HEGDE</v>
      </c>
      <c r="C113" s="105">
        <v>3</v>
      </c>
      <c r="D113" s="105"/>
      <c r="E113" s="105"/>
      <c r="F113" s="105">
        <v>3.5</v>
      </c>
      <c r="G113" s="105">
        <v>3.5</v>
      </c>
      <c r="H113" s="105"/>
      <c r="I113" s="105">
        <v>7</v>
      </c>
      <c r="J113" s="105">
        <v>6</v>
      </c>
      <c r="K113" s="105">
        <v>5</v>
      </c>
      <c r="L113" s="107">
        <v>29</v>
      </c>
      <c r="M113" s="45">
        <f t="shared" si="4"/>
        <v>28</v>
      </c>
    </row>
    <row r="114" spans="1:13" s="13" customFormat="1" ht="15.75" x14ac:dyDescent="0.25">
      <c r="A114" s="100" t="str">
        <f>'21MBA111'!A115</f>
        <v>P18FW21M0100</v>
      </c>
      <c r="B114" s="100" t="str">
        <f>'21MBA111'!B115</f>
        <v>NIKITHA J SHANBHOG</v>
      </c>
      <c r="C114" s="105">
        <v>3</v>
      </c>
      <c r="D114" s="105"/>
      <c r="E114" s="105">
        <v>3</v>
      </c>
      <c r="F114" s="105"/>
      <c r="G114" s="105">
        <v>2</v>
      </c>
      <c r="H114" s="105">
        <v>7</v>
      </c>
      <c r="I114" s="105"/>
      <c r="J114" s="105">
        <v>8</v>
      </c>
      <c r="K114" s="105">
        <v>10</v>
      </c>
      <c r="L114" s="107">
        <v>26</v>
      </c>
      <c r="M114" s="45">
        <f t="shared" si="4"/>
        <v>33</v>
      </c>
    </row>
    <row r="115" spans="1:13" s="13" customFormat="1" ht="15.75" x14ac:dyDescent="0.25">
      <c r="A115" s="100" t="str">
        <f>'21MBA111'!A116</f>
        <v>P18FW21M0101</v>
      </c>
      <c r="B115" s="100" t="str">
        <f>'21MBA111'!B116</f>
        <v>YASHASWINI P</v>
      </c>
      <c r="C115" s="105">
        <v>2</v>
      </c>
      <c r="D115" s="105"/>
      <c r="E115" s="105"/>
      <c r="F115" s="105"/>
      <c r="G115" s="105">
        <v>1.5</v>
      </c>
      <c r="H115" s="105"/>
      <c r="I115" s="105">
        <v>5.5</v>
      </c>
      <c r="J115" s="105">
        <v>6</v>
      </c>
      <c r="K115" s="105">
        <v>4.5</v>
      </c>
      <c r="L115" s="107">
        <v>33</v>
      </c>
      <c r="M115" s="45">
        <f t="shared" si="4"/>
        <v>19.5</v>
      </c>
    </row>
    <row r="116" spans="1:13" s="13" customFormat="1" ht="15.75" x14ac:dyDescent="0.25">
      <c r="A116" s="100" t="str">
        <f>'21MBA111'!A117</f>
        <v>P18FW21M0102</v>
      </c>
      <c r="B116" s="100" t="str">
        <f>'21MBA111'!B117</f>
        <v>TANUSHREE R</v>
      </c>
      <c r="C116" s="105"/>
      <c r="D116" s="105">
        <v>3</v>
      </c>
      <c r="E116" s="105">
        <v>3.5</v>
      </c>
      <c r="F116" s="105">
        <v>3</v>
      </c>
      <c r="G116" s="105"/>
      <c r="H116" s="105">
        <v>9</v>
      </c>
      <c r="I116" s="105">
        <v>8</v>
      </c>
      <c r="J116" s="105"/>
      <c r="K116" s="105">
        <v>10</v>
      </c>
      <c r="L116" s="107">
        <v>34</v>
      </c>
      <c r="M116" s="45">
        <f t="shared" si="4"/>
        <v>36.5</v>
      </c>
    </row>
    <row r="117" spans="1:13" s="13" customFormat="1" ht="15.75" x14ac:dyDescent="0.25">
      <c r="A117" s="100" t="str">
        <f>'21MBA111'!A118</f>
        <v>P18FW21M0103</v>
      </c>
      <c r="B117" s="100" t="str">
        <f>'21MBA111'!B118</f>
        <v>CHETHAN KUMAR V A</v>
      </c>
      <c r="C117" s="105">
        <v>4</v>
      </c>
      <c r="D117" s="105"/>
      <c r="E117" s="105">
        <v>3</v>
      </c>
      <c r="F117" s="105">
        <v>4</v>
      </c>
      <c r="G117" s="105"/>
      <c r="H117" s="105">
        <v>5</v>
      </c>
      <c r="I117" s="105"/>
      <c r="J117" s="105">
        <v>10</v>
      </c>
      <c r="K117" s="105">
        <v>13</v>
      </c>
      <c r="L117" s="107">
        <v>29</v>
      </c>
      <c r="M117" s="45">
        <f t="shared" si="4"/>
        <v>39</v>
      </c>
    </row>
    <row r="118" spans="1:13" s="13" customFormat="1" ht="15.75" x14ac:dyDescent="0.25">
      <c r="A118" s="100" t="str">
        <f>'21MBA111'!A119</f>
        <v>P18FW21M0104</v>
      </c>
      <c r="B118" s="100" t="str">
        <f>'21MBA111'!B119</f>
        <v>NAYAN KUMAR</v>
      </c>
      <c r="C118" s="105">
        <v>2</v>
      </c>
      <c r="D118" s="105">
        <v>2.5</v>
      </c>
      <c r="E118" s="105"/>
      <c r="F118" s="105">
        <v>2.5</v>
      </c>
      <c r="G118" s="105"/>
      <c r="H118" s="105">
        <v>7</v>
      </c>
      <c r="I118" s="105">
        <v>6.5</v>
      </c>
      <c r="J118" s="105"/>
      <c r="K118" s="105">
        <v>9</v>
      </c>
      <c r="L118" s="107">
        <v>34</v>
      </c>
      <c r="M118" s="45">
        <f t="shared" si="4"/>
        <v>29.5</v>
      </c>
    </row>
    <row r="119" spans="1:13" s="13" customFormat="1" ht="15.75" x14ac:dyDescent="0.25">
      <c r="A119" s="100" t="str">
        <f>'21MBA111'!A120</f>
        <v>P18FW21M0105</v>
      </c>
      <c r="B119" s="100" t="str">
        <f>'21MBA111'!B120</f>
        <v>DEEPAK GOPALAKRISHNAN</v>
      </c>
      <c r="C119" s="105">
        <v>1</v>
      </c>
      <c r="D119" s="105"/>
      <c r="E119" s="105">
        <v>2</v>
      </c>
      <c r="F119" s="105">
        <v>2</v>
      </c>
      <c r="G119" s="105"/>
      <c r="H119" s="105">
        <v>7</v>
      </c>
      <c r="I119" s="105"/>
      <c r="J119" s="105">
        <v>8</v>
      </c>
      <c r="K119" s="105">
        <v>7</v>
      </c>
      <c r="L119" s="107">
        <v>26</v>
      </c>
      <c r="M119" s="45">
        <f t="shared" si="4"/>
        <v>27</v>
      </c>
    </row>
    <row r="120" spans="1:13" s="13" customFormat="1" ht="15.75" x14ac:dyDescent="0.25">
      <c r="A120" s="100" t="str">
        <f>'21MBA111'!A121</f>
        <v>P18FW21M0106</v>
      </c>
      <c r="B120" s="100" t="str">
        <f>'21MBA111'!B121</f>
        <v>POORNAPRAJNYA K MANGALVEDI</v>
      </c>
      <c r="C120" s="105">
        <v>4</v>
      </c>
      <c r="D120" s="105"/>
      <c r="E120" s="105">
        <v>5</v>
      </c>
      <c r="F120" s="105"/>
      <c r="G120" s="105"/>
      <c r="H120" s="105">
        <v>10</v>
      </c>
      <c r="I120" s="105"/>
      <c r="J120" s="105">
        <v>10</v>
      </c>
      <c r="K120" s="105">
        <v>12</v>
      </c>
      <c r="L120" s="107">
        <v>22</v>
      </c>
      <c r="M120" s="45">
        <f t="shared" si="4"/>
        <v>41</v>
      </c>
    </row>
    <row r="121" spans="1:13" s="13" customFormat="1" ht="15.75" x14ac:dyDescent="0.25">
      <c r="A121" s="100" t="str">
        <f>'21MBA111'!A122</f>
        <v>P18FW21M0107</v>
      </c>
      <c r="B121" s="100" t="str">
        <f>'21MBA111'!B122</f>
        <v>JENISHA MENEZES</v>
      </c>
      <c r="C121" s="105">
        <v>4</v>
      </c>
      <c r="D121" s="105"/>
      <c r="E121" s="105">
        <v>3</v>
      </c>
      <c r="F121" s="105">
        <v>4</v>
      </c>
      <c r="G121" s="105"/>
      <c r="H121" s="105">
        <v>10</v>
      </c>
      <c r="I121" s="105"/>
      <c r="J121" s="105">
        <v>10</v>
      </c>
      <c r="K121" s="105">
        <v>8</v>
      </c>
      <c r="L121" s="107">
        <v>40</v>
      </c>
      <c r="M121" s="45">
        <f t="shared" si="4"/>
        <v>39</v>
      </c>
    </row>
    <row r="122" spans="1:13" s="13" customFormat="1" ht="15.75" x14ac:dyDescent="0.25">
      <c r="A122" s="100" t="str">
        <f>'21MBA111'!A123</f>
        <v>P18FW21M0108</v>
      </c>
      <c r="B122" s="100" t="str">
        <f>'21MBA111'!B123</f>
        <v>SRAVANI SUNIL MHALSEKAR</v>
      </c>
      <c r="C122" s="105">
        <v>1</v>
      </c>
      <c r="D122" s="105"/>
      <c r="E122" s="105">
        <v>1.5</v>
      </c>
      <c r="F122" s="105"/>
      <c r="G122" s="105">
        <v>4.5</v>
      </c>
      <c r="H122" s="105">
        <v>6</v>
      </c>
      <c r="I122" s="105">
        <v>6</v>
      </c>
      <c r="J122" s="105"/>
      <c r="K122" s="105">
        <v>10</v>
      </c>
      <c r="L122" s="107">
        <v>32</v>
      </c>
      <c r="M122" s="45">
        <f t="shared" si="4"/>
        <v>29</v>
      </c>
    </row>
    <row r="123" spans="1:13" s="13" customFormat="1" ht="15.75" x14ac:dyDescent="0.25">
      <c r="A123" s="100" t="str">
        <f>'21MBA111'!A124</f>
        <v>P18FW21M0109</v>
      </c>
      <c r="B123" s="100" t="str">
        <f>'21MBA111'!B124</f>
        <v>M RITISH</v>
      </c>
      <c r="C123" s="105">
        <v>2</v>
      </c>
      <c r="D123" s="105"/>
      <c r="E123" s="105">
        <v>2</v>
      </c>
      <c r="F123" s="105">
        <v>2</v>
      </c>
      <c r="G123" s="105"/>
      <c r="H123" s="105"/>
      <c r="I123" s="105">
        <v>6</v>
      </c>
      <c r="J123" s="105">
        <v>8</v>
      </c>
      <c r="K123" s="105">
        <v>7</v>
      </c>
      <c r="L123" s="107">
        <v>32</v>
      </c>
      <c r="M123" s="45">
        <f t="shared" si="4"/>
        <v>27</v>
      </c>
    </row>
    <row r="124" spans="1:13" s="13" customFormat="1" ht="15.75" x14ac:dyDescent="0.25">
      <c r="A124" s="100" t="str">
        <f>'21MBA111'!A125</f>
        <v>P18FW21M0110</v>
      </c>
      <c r="B124" s="100" t="str">
        <f>'21MBA111'!B125</f>
        <v>DHANYA S SHARMA</v>
      </c>
      <c r="C124" s="105">
        <v>4</v>
      </c>
      <c r="D124" s="105"/>
      <c r="E124" s="105"/>
      <c r="F124" s="105">
        <v>2</v>
      </c>
      <c r="G124" s="105"/>
      <c r="H124" s="105">
        <v>6</v>
      </c>
      <c r="I124" s="105"/>
      <c r="J124" s="105">
        <v>8</v>
      </c>
      <c r="K124" s="105">
        <v>7</v>
      </c>
      <c r="L124" s="107">
        <v>30</v>
      </c>
      <c r="M124" s="45">
        <f t="shared" si="4"/>
        <v>27</v>
      </c>
    </row>
    <row r="125" spans="1:13" s="13" customFormat="1" ht="15.75" x14ac:dyDescent="0.25">
      <c r="A125" s="100" t="str">
        <f>'21MBA111'!A126</f>
        <v>P18FW21M0111</v>
      </c>
      <c r="B125" s="100" t="str">
        <f>'21MBA111'!B126</f>
        <v>PREETHAM D VARMA</v>
      </c>
      <c r="C125" s="105">
        <v>4.5</v>
      </c>
      <c r="D125" s="105"/>
      <c r="E125" s="105">
        <v>2</v>
      </c>
      <c r="F125" s="105">
        <v>2.5</v>
      </c>
      <c r="G125" s="105"/>
      <c r="H125" s="105">
        <v>7</v>
      </c>
      <c r="I125" s="105">
        <v>6</v>
      </c>
      <c r="J125" s="105"/>
      <c r="K125" s="105">
        <v>10</v>
      </c>
      <c r="L125" s="107">
        <v>23</v>
      </c>
      <c r="M125" s="45">
        <f t="shared" si="4"/>
        <v>32</v>
      </c>
    </row>
    <row r="126" spans="1:13" s="13" customFormat="1" ht="15.75" x14ac:dyDescent="0.25">
      <c r="A126" s="100" t="str">
        <f>'21MBA111'!A127</f>
        <v>P18FW21M0112</v>
      </c>
      <c r="B126" s="100" t="str">
        <f>'21MBA111'!B127</f>
        <v>DHIRAJKUMAR BELAVADI</v>
      </c>
      <c r="C126" s="105"/>
      <c r="D126" s="105">
        <v>4</v>
      </c>
      <c r="E126" s="105">
        <v>4</v>
      </c>
      <c r="F126" s="105">
        <v>2.5</v>
      </c>
      <c r="G126" s="105"/>
      <c r="H126" s="105">
        <v>7</v>
      </c>
      <c r="I126" s="105">
        <v>6</v>
      </c>
      <c r="J126" s="105"/>
      <c r="K126" s="105">
        <v>7.5</v>
      </c>
      <c r="L126" s="107">
        <v>22</v>
      </c>
      <c r="M126" s="45">
        <f t="shared" si="4"/>
        <v>31</v>
      </c>
    </row>
    <row r="127" spans="1:13" s="13" customFormat="1" ht="15.75" x14ac:dyDescent="0.25">
      <c r="A127" s="100" t="str">
        <f>'21MBA111'!A128</f>
        <v>P18FW21M0113</v>
      </c>
      <c r="B127" s="100" t="str">
        <f>'21MBA111'!B128</f>
        <v>FERNANDES RICHA FLORINDA</v>
      </c>
      <c r="C127" s="105">
        <v>5</v>
      </c>
      <c r="D127" s="105"/>
      <c r="E127" s="105">
        <v>2</v>
      </c>
      <c r="F127" s="105">
        <v>3</v>
      </c>
      <c r="G127" s="105"/>
      <c r="H127" s="105">
        <v>5</v>
      </c>
      <c r="I127" s="105">
        <v>4</v>
      </c>
      <c r="J127" s="105"/>
      <c r="K127" s="105">
        <v>8</v>
      </c>
      <c r="L127" s="107">
        <v>38</v>
      </c>
      <c r="M127" s="45">
        <f t="shared" si="4"/>
        <v>27</v>
      </c>
    </row>
    <row r="128" spans="1:13" s="13" customFormat="1" ht="15.75" x14ac:dyDescent="0.25">
      <c r="A128" s="100" t="str">
        <f>'21MBA111'!A129</f>
        <v>P18FW21M0114</v>
      </c>
      <c r="B128" s="100" t="str">
        <f>'21MBA111'!B129</f>
        <v>MEGHA U JOSHI</v>
      </c>
      <c r="C128" s="105">
        <v>2</v>
      </c>
      <c r="D128" s="105">
        <v>1.5</v>
      </c>
      <c r="E128" s="105"/>
      <c r="F128" s="105">
        <v>2</v>
      </c>
      <c r="G128" s="105"/>
      <c r="H128" s="105">
        <v>7</v>
      </c>
      <c r="I128" s="105"/>
      <c r="J128" s="105">
        <v>8.5</v>
      </c>
      <c r="K128" s="105">
        <v>8.5</v>
      </c>
      <c r="L128" s="107">
        <v>34</v>
      </c>
      <c r="M128" s="45">
        <f t="shared" si="4"/>
        <v>29.5</v>
      </c>
    </row>
    <row r="129" spans="1:13" s="13" customFormat="1" ht="15.75" x14ac:dyDescent="0.25">
      <c r="A129" s="100" t="str">
        <f>'21MBA111'!A130</f>
        <v>P18FW21M0116</v>
      </c>
      <c r="B129" s="100" t="str">
        <f>'21MBA111'!B130</f>
        <v>DINAH NEETHA NORONHA</v>
      </c>
      <c r="C129" s="105">
        <v>4</v>
      </c>
      <c r="D129" s="105"/>
      <c r="E129" s="105"/>
      <c r="F129" s="105">
        <v>4</v>
      </c>
      <c r="G129" s="105">
        <v>3</v>
      </c>
      <c r="H129" s="105">
        <v>10</v>
      </c>
      <c r="I129" s="105"/>
      <c r="J129" s="105">
        <v>8</v>
      </c>
      <c r="K129" s="105">
        <v>9</v>
      </c>
      <c r="L129" s="107">
        <v>37</v>
      </c>
      <c r="M129" s="45">
        <f t="shared" si="4"/>
        <v>38</v>
      </c>
    </row>
    <row r="130" spans="1:13" s="13" customFormat="1" ht="15.75" x14ac:dyDescent="0.25">
      <c r="A130" s="100" t="str">
        <f>'21MBA111'!A131</f>
        <v>P18FW21M0117</v>
      </c>
      <c r="B130" s="100" t="str">
        <f>'21MBA111'!B131</f>
        <v>HEGDE PAVANA GANAPATHI</v>
      </c>
      <c r="C130" s="105">
        <v>4</v>
      </c>
      <c r="D130" s="105"/>
      <c r="E130" s="105">
        <v>4</v>
      </c>
      <c r="F130" s="105">
        <v>3</v>
      </c>
      <c r="G130" s="105"/>
      <c r="H130" s="105">
        <v>8</v>
      </c>
      <c r="I130" s="105">
        <v>6</v>
      </c>
      <c r="J130" s="105"/>
      <c r="K130" s="105">
        <v>5</v>
      </c>
      <c r="L130" s="107">
        <v>39</v>
      </c>
      <c r="M130" s="45">
        <f t="shared" si="4"/>
        <v>30</v>
      </c>
    </row>
    <row r="131" spans="1:13" s="13" customFormat="1" ht="15.75" x14ac:dyDescent="0.25">
      <c r="A131" s="100" t="str">
        <f>'21MBA111'!A132</f>
        <v>P18FW21M0118</v>
      </c>
      <c r="B131" s="100" t="str">
        <f>'21MBA111'!B132</f>
        <v>LOYSTON CRASTA</v>
      </c>
      <c r="C131" s="105">
        <v>3</v>
      </c>
      <c r="D131" s="105"/>
      <c r="E131" s="105">
        <v>4</v>
      </c>
      <c r="F131" s="105">
        <v>3</v>
      </c>
      <c r="G131" s="105"/>
      <c r="H131" s="105">
        <v>7</v>
      </c>
      <c r="I131" s="105"/>
      <c r="J131" s="105">
        <v>6</v>
      </c>
      <c r="K131" s="105">
        <v>11</v>
      </c>
      <c r="L131" s="107">
        <v>27</v>
      </c>
      <c r="M131" s="45">
        <f t="shared" si="4"/>
        <v>34</v>
      </c>
    </row>
    <row r="132" spans="1:13" s="13" customFormat="1" ht="15.75" x14ac:dyDescent="0.25">
      <c r="A132" s="100" t="str">
        <f>'21MBA111'!A133</f>
        <v>P18FW21M0119</v>
      </c>
      <c r="B132" s="100" t="str">
        <f>'21MBA111'!B133</f>
        <v>GANESH HEGDE</v>
      </c>
      <c r="C132" s="105">
        <v>3</v>
      </c>
      <c r="D132" s="105">
        <v>3</v>
      </c>
      <c r="E132" s="105"/>
      <c r="F132" s="105">
        <v>2</v>
      </c>
      <c r="G132" s="105"/>
      <c r="H132" s="105">
        <v>8</v>
      </c>
      <c r="I132" s="105"/>
      <c r="J132" s="105">
        <v>9</v>
      </c>
      <c r="K132" s="105">
        <v>9</v>
      </c>
      <c r="L132" s="107">
        <v>33</v>
      </c>
      <c r="M132" s="45">
        <f t="shared" si="4"/>
        <v>34</v>
      </c>
    </row>
    <row r="133" spans="1:13" s="13" customFormat="1" ht="15.75" x14ac:dyDescent="0.25">
      <c r="A133" s="100" t="str">
        <f>'21MBA111'!A134</f>
        <v>P18FW21M0120</v>
      </c>
      <c r="B133" s="100" t="str">
        <f>'21MBA111'!B134</f>
        <v>ANUSHA PRAKASH</v>
      </c>
      <c r="C133" s="105">
        <v>1</v>
      </c>
      <c r="D133" s="105"/>
      <c r="E133" s="105"/>
      <c r="F133" s="105">
        <v>2</v>
      </c>
      <c r="G133" s="105">
        <v>2</v>
      </c>
      <c r="H133" s="105">
        <v>7</v>
      </c>
      <c r="I133" s="105"/>
      <c r="J133" s="105">
        <v>6</v>
      </c>
      <c r="K133" s="105">
        <v>8</v>
      </c>
      <c r="L133" s="107">
        <v>29</v>
      </c>
      <c r="M133" s="45">
        <f t="shared" si="4"/>
        <v>26</v>
      </c>
    </row>
    <row r="134" spans="1:13" s="13" customFormat="1" ht="15.75" x14ac:dyDescent="0.25">
      <c r="A134" s="100" t="str">
        <f>'21MBA111'!A135</f>
        <v>P18FW21M0121</v>
      </c>
      <c r="B134" s="100" t="str">
        <f>'21MBA111'!B135</f>
        <v>ANJANA KSHIRASAGAR</v>
      </c>
      <c r="C134" s="105">
        <v>4</v>
      </c>
      <c r="D134" s="105"/>
      <c r="E134" s="105"/>
      <c r="F134" s="105">
        <v>3</v>
      </c>
      <c r="G134" s="105"/>
      <c r="H134" s="105">
        <v>8</v>
      </c>
      <c r="I134" s="105"/>
      <c r="J134" s="105">
        <v>8</v>
      </c>
      <c r="K134" s="105">
        <v>8</v>
      </c>
      <c r="L134" s="107">
        <v>34</v>
      </c>
      <c r="M134" s="45">
        <f t="shared" si="4"/>
        <v>31</v>
      </c>
    </row>
    <row r="135" spans="1:13" s="13" customFormat="1" ht="15.75" x14ac:dyDescent="0.25">
      <c r="A135" s="100" t="str">
        <f>'21MBA111'!A136</f>
        <v>P18FW21M0122</v>
      </c>
      <c r="B135" s="100" t="str">
        <f>'21MBA111'!B136</f>
        <v>JAGADISH SHENOY R</v>
      </c>
      <c r="C135" s="105"/>
      <c r="D135" s="105"/>
      <c r="E135" s="105">
        <v>3</v>
      </c>
      <c r="F135" s="105">
        <v>3</v>
      </c>
      <c r="G135" s="105"/>
      <c r="H135" s="105">
        <v>8</v>
      </c>
      <c r="I135" s="105"/>
      <c r="J135" s="105">
        <v>7</v>
      </c>
      <c r="K135" s="105">
        <v>6</v>
      </c>
      <c r="L135" s="107">
        <v>22</v>
      </c>
      <c r="M135" s="45">
        <f t="shared" si="4"/>
        <v>27</v>
      </c>
    </row>
    <row r="136" spans="1:13" s="13" customFormat="1" ht="15.75" x14ac:dyDescent="0.25">
      <c r="A136" s="100" t="str">
        <f>'21MBA111'!A137</f>
        <v>P18FW21M0123</v>
      </c>
      <c r="B136" s="100" t="str">
        <f>'21MBA111'!B137</f>
        <v>MADHAN KUMAR C S</v>
      </c>
      <c r="C136" s="105">
        <v>2</v>
      </c>
      <c r="D136" s="105"/>
      <c r="E136" s="105">
        <v>4</v>
      </c>
      <c r="F136" s="105">
        <v>2</v>
      </c>
      <c r="G136" s="105"/>
      <c r="H136" s="105">
        <v>7</v>
      </c>
      <c r="I136" s="105"/>
      <c r="J136" s="105">
        <v>7.5</v>
      </c>
      <c r="K136" s="105">
        <v>9</v>
      </c>
      <c r="L136" s="107">
        <v>34</v>
      </c>
      <c r="M136" s="45">
        <f t="shared" si="4"/>
        <v>31.5</v>
      </c>
    </row>
    <row r="137" spans="1:13" s="13" customFormat="1" ht="15.75" x14ac:dyDescent="0.25">
      <c r="A137" s="100" t="str">
        <f>'21MBA111'!A138</f>
        <v>P18FW21M0124</v>
      </c>
      <c r="B137" s="100" t="str">
        <f>'21MBA111'!B138</f>
        <v>TEJAS H P</v>
      </c>
      <c r="C137" s="105">
        <v>4</v>
      </c>
      <c r="D137" s="105"/>
      <c r="E137" s="105"/>
      <c r="F137" s="105">
        <v>4</v>
      </c>
      <c r="G137" s="105">
        <v>3</v>
      </c>
      <c r="H137" s="105">
        <v>8</v>
      </c>
      <c r="I137" s="105"/>
      <c r="J137" s="105">
        <v>9</v>
      </c>
      <c r="K137" s="105">
        <v>12</v>
      </c>
      <c r="L137" s="107">
        <v>21</v>
      </c>
      <c r="M137" s="45">
        <f t="shared" si="4"/>
        <v>40</v>
      </c>
    </row>
    <row r="138" spans="1:13" s="13" customFormat="1" ht="15.75" x14ac:dyDescent="0.25">
      <c r="A138" s="100" t="str">
        <f>'21MBA111'!A139</f>
        <v>P18FW21M0125</v>
      </c>
      <c r="B138" s="100" t="str">
        <f>'21MBA111'!B139</f>
        <v>DHANUSH K V</v>
      </c>
      <c r="C138" s="105">
        <v>3</v>
      </c>
      <c r="D138" s="105"/>
      <c r="E138" s="105">
        <v>3</v>
      </c>
      <c r="F138" s="105">
        <v>2</v>
      </c>
      <c r="G138" s="105"/>
      <c r="H138" s="105">
        <v>7</v>
      </c>
      <c r="I138" s="105">
        <v>9</v>
      </c>
      <c r="J138" s="105"/>
      <c r="K138" s="105">
        <v>10</v>
      </c>
      <c r="L138" s="107">
        <v>27</v>
      </c>
      <c r="M138" s="45">
        <f t="shared" si="4"/>
        <v>34</v>
      </c>
    </row>
    <row r="139" spans="1:13" s="13" customFormat="1" ht="15.75" x14ac:dyDescent="0.25">
      <c r="A139" s="100" t="str">
        <f>'21MBA111'!A140</f>
        <v>P18FW21M0126</v>
      </c>
      <c r="B139" s="100" t="str">
        <f>'21MBA111'!B140</f>
        <v>SWAMI SAMIKSHA PUSHPARAJ</v>
      </c>
      <c r="C139" s="105">
        <v>2</v>
      </c>
      <c r="D139" s="105"/>
      <c r="E139" s="105"/>
      <c r="F139" s="105">
        <v>2</v>
      </c>
      <c r="G139" s="105">
        <v>3.5</v>
      </c>
      <c r="H139" s="105">
        <v>7.5</v>
      </c>
      <c r="I139" s="105">
        <v>5.5</v>
      </c>
      <c r="J139" s="105"/>
      <c r="K139" s="105">
        <v>8</v>
      </c>
      <c r="L139" s="107">
        <v>37</v>
      </c>
      <c r="M139" s="45">
        <f t="shared" si="4"/>
        <v>28.5</v>
      </c>
    </row>
    <row r="140" spans="1:13" s="13" customFormat="1" ht="15.75" x14ac:dyDescent="0.25">
      <c r="A140" s="100" t="str">
        <f>'21MBA111'!A141</f>
        <v>P18FW21M0127</v>
      </c>
      <c r="B140" s="100" t="str">
        <f>'21MBA111'!B141</f>
        <v>AMITH BHAT</v>
      </c>
      <c r="C140" s="105">
        <v>2.5</v>
      </c>
      <c r="D140" s="105">
        <v>1</v>
      </c>
      <c r="E140" s="105"/>
      <c r="F140" s="105">
        <v>3</v>
      </c>
      <c r="G140" s="105"/>
      <c r="H140" s="105"/>
      <c r="I140" s="105">
        <v>6</v>
      </c>
      <c r="J140" s="105">
        <v>2.5</v>
      </c>
      <c r="K140" s="105">
        <v>9</v>
      </c>
      <c r="L140" s="107">
        <v>33</v>
      </c>
      <c r="M140" s="45">
        <f t="shared" si="4"/>
        <v>24</v>
      </c>
    </row>
    <row r="141" spans="1:13" s="13" customFormat="1" ht="15.75" x14ac:dyDescent="0.25">
      <c r="A141" s="100" t="str">
        <f>'21MBA111'!A142</f>
        <v>P18FW21M0128</v>
      </c>
      <c r="B141" s="100" t="str">
        <f>'21MBA111'!B142</f>
        <v>NUTHANA U</v>
      </c>
      <c r="C141" s="105">
        <v>3</v>
      </c>
      <c r="D141" s="105"/>
      <c r="E141" s="105">
        <v>4</v>
      </c>
      <c r="F141" s="105">
        <v>2</v>
      </c>
      <c r="G141" s="105"/>
      <c r="H141" s="105">
        <v>7</v>
      </c>
      <c r="I141" s="105"/>
      <c r="J141" s="105">
        <v>8</v>
      </c>
      <c r="K141" s="105">
        <v>10</v>
      </c>
      <c r="L141" s="107">
        <v>33</v>
      </c>
      <c r="M141" s="45">
        <f t="shared" si="4"/>
        <v>34</v>
      </c>
    </row>
    <row r="142" spans="1:13" s="13" customFormat="1" ht="15.75" x14ac:dyDescent="0.25">
      <c r="A142" s="100" t="str">
        <f>'21MBA111'!A143</f>
        <v>P18FW21M0129</v>
      </c>
      <c r="B142" s="100" t="str">
        <f>'21MBA111'!B143</f>
        <v>CHETAN SINGH M</v>
      </c>
      <c r="C142" s="105"/>
      <c r="D142" s="105">
        <v>3</v>
      </c>
      <c r="E142" s="105"/>
      <c r="F142" s="105">
        <v>2</v>
      </c>
      <c r="G142" s="105"/>
      <c r="H142" s="105">
        <v>5</v>
      </c>
      <c r="I142" s="105">
        <v>6</v>
      </c>
      <c r="J142" s="105"/>
      <c r="K142" s="105">
        <v>4</v>
      </c>
      <c r="L142" s="107">
        <v>34</v>
      </c>
      <c r="M142" s="45">
        <f t="shared" si="4"/>
        <v>20</v>
      </c>
    </row>
    <row r="143" spans="1:13" s="13" customFormat="1" ht="15.75" x14ac:dyDescent="0.25">
      <c r="A143" s="100" t="str">
        <f>'21MBA111'!A144</f>
        <v>P18FW21M0130</v>
      </c>
      <c r="B143" s="100" t="str">
        <f>'21MBA111'!B144</f>
        <v>KAUSTUBH LACHAPPANAVAR</v>
      </c>
      <c r="C143" s="105">
        <v>3</v>
      </c>
      <c r="D143" s="105"/>
      <c r="E143" s="105">
        <v>2</v>
      </c>
      <c r="F143" s="105"/>
      <c r="G143" s="105">
        <v>3</v>
      </c>
      <c r="H143" s="105">
        <v>8.5</v>
      </c>
      <c r="I143" s="105">
        <v>8</v>
      </c>
      <c r="J143" s="105"/>
      <c r="K143" s="105">
        <v>6</v>
      </c>
      <c r="L143" s="107">
        <v>34</v>
      </c>
      <c r="M143" s="45">
        <f t="shared" ref="M143:M174" si="5">SUM(C143:K143)</f>
        <v>30.5</v>
      </c>
    </row>
    <row r="144" spans="1:13" s="13" customFormat="1" ht="15.75" x14ac:dyDescent="0.25">
      <c r="A144" s="100" t="str">
        <f>'21MBA111'!A145</f>
        <v>P18FW21M0131</v>
      </c>
      <c r="B144" s="100" t="str">
        <f>'21MBA111'!B145</f>
        <v>KSHITIJ P L</v>
      </c>
      <c r="C144" s="105"/>
      <c r="D144" s="105">
        <v>3</v>
      </c>
      <c r="E144" s="105">
        <v>2.5</v>
      </c>
      <c r="F144" s="105">
        <v>2.5</v>
      </c>
      <c r="G144" s="105"/>
      <c r="H144" s="105">
        <v>5</v>
      </c>
      <c r="I144" s="105">
        <v>8</v>
      </c>
      <c r="J144" s="105"/>
      <c r="K144" s="105">
        <v>6</v>
      </c>
      <c r="L144" s="107">
        <v>29</v>
      </c>
      <c r="M144" s="45">
        <f t="shared" si="5"/>
        <v>27</v>
      </c>
    </row>
    <row r="145" spans="1:13" s="13" customFormat="1" ht="15.75" x14ac:dyDescent="0.25">
      <c r="A145" s="100" t="str">
        <f>'21MBA111'!A146</f>
        <v>P18FW21M0132</v>
      </c>
      <c r="B145" s="100" t="str">
        <f>'21MBA111'!B146</f>
        <v>BHUVANES P</v>
      </c>
      <c r="C145" s="105">
        <v>5</v>
      </c>
      <c r="D145" s="105"/>
      <c r="E145" s="105">
        <v>4</v>
      </c>
      <c r="F145" s="105">
        <v>5</v>
      </c>
      <c r="G145" s="105"/>
      <c r="H145" s="105">
        <v>9</v>
      </c>
      <c r="I145" s="105"/>
      <c r="J145" s="105">
        <v>10</v>
      </c>
      <c r="K145" s="105">
        <v>12</v>
      </c>
      <c r="L145" s="107">
        <v>24</v>
      </c>
      <c r="M145" s="45">
        <f t="shared" si="5"/>
        <v>45</v>
      </c>
    </row>
    <row r="146" spans="1:13" s="13" customFormat="1" ht="15.75" x14ac:dyDescent="0.25">
      <c r="A146" s="100" t="str">
        <f>'21MBA111'!A147</f>
        <v>P18FW21M0133</v>
      </c>
      <c r="B146" s="100" t="str">
        <f>'21MBA111'!B147</f>
        <v>NALASANI VARSHITHA</v>
      </c>
      <c r="C146" s="105">
        <v>4</v>
      </c>
      <c r="D146" s="105"/>
      <c r="E146" s="105">
        <v>1</v>
      </c>
      <c r="F146" s="105">
        <v>2</v>
      </c>
      <c r="G146" s="105"/>
      <c r="H146" s="105">
        <v>7</v>
      </c>
      <c r="I146" s="105"/>
      <c r="J146" s="105">
        <v>7</v>
      </c>
      <c r="K146" s="105">
        <v>10</v>
      </c>
      <c r="L146" s="107">
        <v>36</v>
      </c>
      <c r="M146" s="45">
        <f t="shared" si="5"/>
        <v>31</v>
      </c>
    </row>
    <row r="147" spans="1:13" s="13" customFormat="1" ht="15.75" x14ac:dyDescent="0.25">
      <c r="A147" s="100" t="str">
        <f>'21MBA111'!A148</f>
        <v>P18FW21M0134</v>
      </c>
      <c r="B147" s="100" t="str">
        <f>'21MBA111'!B148</f>
        <v>KOKILA K</v>
      </c>
      <c r="C147" s="105">
        <v>2</v>
      </c>
      <c r="D147" s="105">
        <v>4.5</v>
      </c>
      <c r="E147" s="105"/>
      <c r="F147" s="105">
        <v>2</v>
      </c>
      <c r="G147" s="105"/>
      <c r="H147" s="105">
        <v>6.5</v>
      </c>
      <c r="I147" s="105"/>
      <c r="J147" s="105">
        <v>7</v>
      </c>
      <c r="K147" s="105">
        <v>11</v>
      </c>
      <c r="L147" s="107">
        <v>39</v>
      </c>
      <c r="M147" s="45">
        <f t="shared" si="5"/>
        <v>33</v>
      </c>
    </row>
    <row r="148" spans="1:13" s="13" customFormat="1" ht="15.75" x14ac:dyDescent="0.25">
      <c r="A148" s="100" t="str">
        <f>'21MBA111'!A149</f>
        <v>P18FW21M0135</v>
      </c>
      <c r="B148" s="100" t="str">
        <f>'21MBA111'!B149</f>
        <v>KOTHA KEERTHANA</v>
      </c>
      <c r="C148" s="105">
        <v>3</v>
      </c>
      <c r="D148" s="105"/>
      <c r="E148" s="105">
        <v>3</v>
      </c>
      <c r="F148" s="105">
        <v>3</v>
      </c>
      <c r="G148" s="105"/>
      <c r="H148" s="105">
        <v>7</v>
      </c>
      <c r="I148" s="105"/>
      <c r="J148" s="105">
        <v>8</v>
      </c>
      <c r="K148" s="105">
        <v>5</v>
      </c>
      <c r="L148" s="107">
        <v>35</v>
      </c>
      <c r="M148" s="45">
        <f t="shared" si="5"/>
        <v>29</v>
      </c>
    </row>
    <row r="149" spans="1:13" s="13" customFormat="1" ht="15.75" x14ac:dyDescent="0.25">
      <c r="A149" s="100" t="str">
        <f>'21MBA111'!A150</f>
        <v>P18FW21M0136</v>
      </c>
      <c r="B149" s="100" t="str">
        <f>'21MBA111'!B150</f>
        <v>MUCHELI SUBBARAJU</v>
      </c>
      <c r="C149" s="105">
        <v>4</v>
      </c>
      <c r="D149" s="105"/>
      <c r="E149" s="105">
        <v>3</v>
      </c>
      <c r="F149" s="105">
        <v>3</v>
      </c>
      <c r="G149" s="105"/>
      <c r="H149" s="105">
        <v>8</v>
      </c>
      <c r="I149" s="105"/>
      <c r="J149" s="105">
        <v>7</v>
      </c>
      <c r="K149" s="105">
        <v>12</v>
      </c>
      <c r="L149" s="107">
        <v>34</v>
      </c>
      <c r="M149" s="45">
        <f t="shared" si="5"/>
        <v>37</v>
      </c>
    </row>
    <row r="150" spans="1:13" s="13" customFormat="1" ht="15.75" x14ac:dyDescent="0.25">
      <c r="A150" s="100" t="str">
        <f>'21MBA111'!A151</f>
        <v>P18FW21M0137</v>
      </c>
      <c r="B150" s="100" t="str">
        <f>'21MBA111'!B151</f>
        <v>NANDAGOPAL B R</v>
      </c>
      <c r="C150" s="105">
        <v>4</v>
      </c>
      <c r="D150" s="105"/>
      <c r="E150" s="105"/>
      <c r="F150" s="105">
        <v>4</v>
      </c>
      <c r="G150" s="105"/>
      <c r="H150" s="105">
        <v>6</v>
      </c>
      <c r="I150" s="105">
        <v>7</v>
      </c>
      <c r="J150" s="105"/>
      <c r="K150" s="105">
        <v>10</v>
      </c>
      <c r="L150" s="107">
        <v>37</v>
      </c>
      <c r="M150" s="45">
        <f t="shared" si="5"/>
        <v>31</v>
      </c>
    </row>
    <row r="151" spans="1:13" s="13" customFormat="1" ht="15.75" x14ac:dyDescent="0.25">
      <c r="A151" s="100" t="str">
        <f>'21MBA111'!A152</f>
        <v>P18FW21M0138</v>
      </c>
      <c r="B151" s="100" t="str">
        <f>'21MBA111'!B152</f>
        <v>VISHAL SHIVARAJ</v>
      </c>
      <c r="C151" s="105">
        <v>4</v>
      </c>
      <c r="D151" s="105"/>
      <c r="E151" s="105">
        <v>2</v>
      </c>
      <c r="F151" s="105">
        <v>2</v>
      </c>
      <c r="G151" s="105"/>
      <c r="H151" s="105">
        <v>7</v>
      </c>
      <c r="I151" s="105">
        <v>7</v>
      </c>
      <c r="J151" s="105"/>
      <c r="K151" s="105">
        <v>11</v>
      </c>
      <c r="L151" s="107">
        <v>32</v>
      </c>
      <c r="M151" s="45">
        <f t="shared" si="5"/>
        <v>33</v>
      </c>
    </row>
    <row r="152" spans="1:13" s="13" customFormat="1" ht="15.75" x14ac:dyDescent="0.25">
      <c r="A152" s="100" t="str">
        <f>'21MBA111'!A153</f>
        <v>P18FW21M0139</v>
      </c>
      <c r="B152" s="100" t="str">
        <f>'21MBA111'!B153</f>
        <v>SHASHI KUMAR R</v>
      </c>
      <c r="C152" s="105">
        <v>2</v>
      </c>
      <c r="D152" s="105"/>
      <c r="E152" s="105">
        <v>3.5</v>
      </c>
      <c r="F152" s="105">
        <v>2.5</v>
      </c>
      <c r="G152" s="105"/>
      <c r="H152" s="105">
        <v>7.5</v>
      </c>
      <c r="I152" s="105"/>
      <c r="J152" s="105">
        <v>9</v>
      </c>
      <c r="K152" s="105">
        <v>9</v>
      </c>
      <c r="L152" s="107">
        <v>38</v>
      </c>
      <c r="M152" s="45">
        <f t="shared" si="5"/>
        <v>33.5</v>
      </c>
    </row>
    <row r="153" spans="1:13" s="13" customFormat="1" ht="15.75" x14ac:dyDescent="0.25">
      <c r="A153" s="100" t="str">
        <f>'21MBA111'!A154</f>
        <v>P18FW21M0140</v>
      </c>
      <c r="B153" s="100" t="str">
        <f>'21MBA111'!B154</f>
        <v>YASHWANTH R</v>
      </c>
      <c r="C153" s="105">
        <v>2</v>
      </c>
      <c r="D153" s="105"/>
      <c r="E153" s="105">
        <v>3</v>
      </c>
      <c r="F153" s="105">
        <v>3</v>
      </c>
      <c r="G153" s="105"/>
      <c r="H153" s="105">
        <v>8</v>
      </c>
      <c r="I153" s="105"/>
      <c r="J153" s="105">
        <v>9</v>
      </c>
      <c r="K153" s="105">
        <v>9</v>
      </c>
      <c r="L153" s="107">
        <v>40</v>
      </c>
      <c r="M153" s="45">
        <f t="shared" si="5"/>
        <v>34</v>
      </c>
    </row>
    <row r="154" spans="1:13" s="13" customFormat="1" ht="15.75" x14ac:dyDescent="0.25">
      <c r="A154" s="100" t="str">
        <f>'21MBA111'!A155</f>
        <v>P18FW21M0141</v>
      </c>
      <c r="B154" s="100" t="str">
        <f>'21MBA111'!B155</f>
        <v>M M JABEZ</v>
      </c>
      <c r="C154" s="105"/>
      <c r="D154" s="105"/>
      <c r="E154" s="105">
        <v>4</v>
      </c>
      <c r="F154" s="105">
        <v>3</v>
      </c>
      <c r="G154" s="105"/>
      <c r="H154" s="105"/>
      <c r="I154" s="105">
        <v>6</v>
      </c>
      <c r="J154" s="105">
        <v>6</v>
      </c>
      <c r="K154" s="105">
        <v>5</v>
      </c>
      <c r="L154" s="107">
        <v>34</v>
      </c>
      <c r="M154" s="45">
        <f t="shared" si="5"/>
        <v>24</v>
      </c>
    </row>
    <row r="155" spans="1:13" s="13" customFormat="1" ht="15.75" x14ac:dyDescent="0.25">
      <c r="A155" s="100" t="str">
        <f>'21MBA111'!A156</f>
        <v>P18FW21M0142</v>
      </c>
      <c r="B155" s="100" t="str">
        <f>'21MBA111'!B156</f>
        <v>KALAVALA ABHISHTA</v>
      </c>
      <c r="C155" s="105">
        <v>3</v>
      </c>
      <c r="D155" s="105"/>
      <c r="E155" s="105">
        <v>3</v>
      </c>
      <c r="F155" s="105">
        <v>3</v>
      </c>
      <c r="G155" s="105"/>
      <c r="H155" s="105">
        <v>5</v>
      </c>
      <c r="I155" s="105"/>
      <c r="J155" s="105">
        <v>5</v>
      </c>
      <c r="K155" s="105">
        <v>11</v>
      </c>
      <c r="L155" s="107">
        <v>38</v>
      </c>
      <c r="M155" s="45">
        <f t="shared" si="5"/>
        <v>30</v>
      </c>
    </row>
    <row r="156" spans="1:13" s="13" customFormat="1" ht="15.75" x14ac:dyDescent="0.25">
      <c r="A156" s="100" t="str">
        <f>'21MBA111'!A157</f>
        <v>P18FW21M0143</v>
      </c>
      <c r="B156" s="100" t="str">
        <f>'21MBA111'!B157</f>
        <v>SANKALP V</v>
      </c>
      <c r="C156" s="105">
        <v>4</v>
      </c>
      <c r="D156" s="105"/>
      <c r="E156" s="105">
        <v>4</v>
      </c>
      <c r="F156" s="105">
        <v>3</v>
      </c>
      <c r="G156" s="105"/>
      <c r="H156" s="105">
        <v>7</v>
      </c>
      <c r="I156" s="105"/>
      <c r="J156" s="105">
        <v>9</v>
      </c>
      <c r="K156" s="105">
        <v>12</v>
      </c>
      <c r="L156" s="107">
        <v>33</v>
      </c>
      <c r="M156" s="45">
        <f t="shared" si="5"/>
        <v>39</v>
      </c>
    </row>
    <row r="157" spans="1:13" s="13" customFormat="1" ht="15.75" x14ac:dyDescent="0.25">
      <c r="A157" s="100" t="str">
        <f>'21MBA111'!A158</f>
        <v>P18FW21M0144</v>
      </c>
      <c r="B157" s="100" t="str">
        <f>'21MBA111'!B158</f>
        <v>NAVEEN C</v>
      </c>
      <c r="C157" s="105">
        <v>4</v>
      </c>
      <c r="D157" s="105"/>
      <c r="E157" s="105">
        <v>1</v>
      </c>
      <c r="F157" s="105"/>
      <c r="G157" s="105">
        <v>3</v>
      </c>
      <c r="H157" s="105">
        <v>8</v>
      </c>
      <c r="I157" s="105">
        <v>9</v>
      </c>
      <c r="J157" s="105"/>
      <c r="K157" s="105">
        <v>8</v>
      </c>
      <c r="L157" s="107">
        <v>34</v>
      </c>
      <c r="M157" s="45">
        <f t="shared" si="5"/>
        <v>33</v>
      </c>
    </row>
    <row r="158" spans="1:13" s="13" customFormat="1" ht="15.75" x14ac:dyDescent="0.25">
      <c r="A158" s="100" t="str">
        <f>'21MBA111'!A159</f>
        <v>P18FW21M0145</v>
      </c>
      <c r="B158" s="100" t="str">
        <f>'21MBA111'!B159</f>
        <v>PAVAN KUMAR M</v>
      </c>
      <c r="C158" s="105">
        <v>3.5</v>
      </c>
      <c r="D158" s="105"/>
      <c r="E158" s="105">
        <v>2</v>
      </c>
      <c r="F158" s="105">
        <v>4</v>
      </c>
      <c r="G158" s="105"/>
      <c r="H158" s="105">
        <v>6</v>
      </c>
      <c r="I158" s="105">
        <v>5</v>
      </c>
      <c r="J158" s="105"/>
      <c r="K158" s="105">
        <v>9</v>
      </c>
      <c r="L158" s="107">
        <v>29</v>
      </c>
      <c r="M158" s="45">
        <f t="shared" si="5"/>
        <v>29.5</v>
      </c>
    </row>
    <row r="159" spans="1:13" s="13" customFormat="1" ht="15.75" x14ac:dyDescent="0.25">
      <c r="A159" s="100" t="str">
        <f>'21MBA111'!A160</f>
        <v>P18FW21M0146</v>
      </c>
      <c r="B159" s="100" t="str">
        <f>'21MBA111'!B160</f>
        <v>KAPARTHI BHAVANA</v>
      </c>
      <c r="C159" s="105">
        <v>2</v>
      </c>
      <c r="D159" s="105"/>
      <c r="E159" s="105"/>
      <c r="F159" s="105">
        <v>1.5</v>
      </c>
      <c r="G159" s="105">
        <v>3</v>
      </c>
      <c r="H159" s="105">
        <v>6</v>
      </c>
      <c r="I159" s="105">
        <v>6.5</v>
      </c>
      <c r="J159" s="105"/>
      <c r="K159" s="105">
        <v>9</v>
      </c>
      <c r="L159" s="107">
        <v>39</v>
      </c>
      <c r="M159" s="45">
        <f t="shared" si="5"/>
        <v>28</v>
      </c>
    </row>
    <row r="160" spans="1:13" s="13" customFormat="1" ht="15.75" x14ac:dyDescent="0.25">
      <c r="A160" s="100" t="str">
        <f>'21MBA111'!A161</f>
        <v>P18FW21M0147</v>
      </c>
      <c r="B160" s="100" t="str">
        <f>'21MBA111'!B161</f>
        <v>MANOJ N S</v>
      </c>
      <c r="C160" s="105">
        <v>4</v>
      </c>
      <c r="D160" s="105"/>
      <c r="E160" s="105">
        <v>3.5</v>
      </c>
      <c r="F160" s="105">
        <v>5</v>
      </c>
      <c r="G160" s="105"/>
      <c r="H160" s="105">
        <v>7</v>
      </c>
      <c r="I160" s="105">
        <v>8</v>
      </c>
      <c r="J160" s="105"/>
      <c r="K160" s="105">
        <v>9</v>
      </c>
      <c r="L160" s="107">
        <v>34</v>
      </c>
      <c r="M160" s="45">
        <f t="shared" si="5"/>
        <v>36.5</v>
      </c>
    </row>
    <row r="161" spans="1:13" s="13" customFormat="1" ht="15.75" x14ac:dyDescent="0.25">
      <c r="A161" s="100" t="str">
        <f>'21MBA111'!A162</f>
        <v>P18FW21M0149</v>
      </c>
      <c r="B161" s="100" t="str">
        <f>'21MBA111'!B162</f>
        <v>HEMA S</v>
      </c>
      <c r="C161" s="105">
        <v>2</v>
      </c>
      <c r="D161" s="105"/>
      <c r="E161" s="105"/>
      <c r="F161" s="105">
        <v>3</v>
      </c>
      <c r="G161" s="105"/>
      <c r="H161" s="105">
        <v>7</v>
      </c>
      <c r="I161" s="105">
        <v>8</v>
      </c>
      <c r="J161" s="105"/>
      <c r="K161" s="105">
        <v>6</v>
      </c>
      <c r="L161" s="107">
        <v>36</v>
      </c>
      <c r="M161" s="45">
        <f t="shared" si="5"/>
        <v>26</v>
      </c>
    </row>
    <row r="162" spans="1:13" s="13" customFormat="1" ht="15.75" x14ac:dyDescent="0.25">
      <c r="A162" s="100" t="str">
        <f>'21MBA111'!A163</f>
        <v>P18FW21M0150</v>
      </c>
      <c r="B162" s="100" t="str">
        <f>'21MBA111'!B163</f>
        <v>MADHUSUDAN G</v>
      </c>
      <c r="C162" s="105">
        <v>3</v>
      </c>
      <c r="D162" s="105">
        <v>2</v>
      </c>
      <c r="E162" s="105">
        <v>3</v>
      </c>
      <c r="F162" s="105">
        <v>4</v>
      </c>
      <c r="G162" s="105"/>
      <c r="H162" s="105">
        <v>8</v>
      </c>
      <c r="I162" s="105"/>
      <c r="J162" s="105">
        <v>10</v>
      </c>
      <c r="K162" s="105">
        <v>12</v>
      </c>
      <c r="L162" s="107">
        <v>31</v>
      </c>
      <c r="M162" s="45">
        <f t="shared" si="5"/>
        <v>42</v>
      </c>
    </row>
    <row r="163" spans="1:13" s="13" customFormat="1" ht="15.75" x14ac:dyDescent="0.25">
      <c r="A163" s="100" t="str">
        <f>'21MBA111'!A164</f>
        <v>P18FW21M0151</v>
      </c>
      <c r="B163" s="100" t="str">
        <f>'21MBA111'!B164</f>
        <v>ANNASAGARAM RAGHAVENDRA</v>
      </c>
      <c r="C163" s="105">
        <v>3</v>
      </c>
      <c r="D163" s="105"/>
      <c r="E163" s="105">
        <v>4</v>
      </c>
      <c r="F163" s="105">
        <v>3</v>
      </c>
      <c r="G163" s="105"/>
      <c r="H163" s="105">
        <v>7</v>
      </c>
      <c r="I163" s="105">
        <v>8</v>
      </c>
      <c r="J163" s="105"/>
      <c r="K163" s="105">
        <v>4</v>
      </c>
      <c r="L163" s="107">
        <v>21</v>
      </c>
      <c r="M163" s="45">
        <f t="shared" si="5"/>
        <v>29</v>
      </c>
    </row>
    <row r="164" spans="1:13" s="13" customFormat="1" ht="15.75" x14ac:dyDescent="0.25">
      <c r="A164" s="100" t="str">
        <f>'21MBA111'!A165</f>
        <v>P18FW21M0152</v>
      </c>
      <c r="B164" s="100" t="str">
        <f>'21MBA111'!B165</f>
        <v>SYED MUSSAVEERULLA</v>
      </c>
      <c r="C164" s="105">
        <v>3</v>
      </c>
      <c r="D164" s="105">
        <v>2</v>
      </c>
      <c r="E164" s="105"/>
      <c r="F164" s="105"/>
      <c r="G164" s="105">
        <v>3</v>
      </c>
      <c r="H164" s="105">
        <v>6</v>
      </c>
      <c r="I164" s="105">
        <v>6</v>
      </c>
      <c r="J164" s="105"/>
      <c r="K164" s="105">
        <v>10</v>
      </c>
      <c r="L164" s="107">
        <v>30</v>
      </c>
      <c r="M164" s="45">
        <f t="shared" si="5"/>
        <v>30</v>
      </c>
    </row>
    <row r="165" spans="1:13" s="13" customFormat="1" ht="15.75" x14ac:dyDescent="0.25">
      <c r="A165" s="100" t="str">
        <f>'21MBA111'!A166</f>
        <v>P18FW21M0153</v>
      </c>
      <c r="B165" s="100" t="str">
        <f>'21MBA111'!B166</f>
        <v>SYED SAMEER</v>
      </c>
      <c r="C165" s="105">
        <v>4</v>
      </c>
      <c r="D165" s="105"/>
      <c r="E165" s="105">
        <v>4</v>
      </c>
      <c r="F165" s="105">
        <v>1.5</v>
      </c>
      <c r="G165" s="105"/>
      <c r="H165" s="105">
        <v>5</v>
      </c>
      <c r="I165" s="105">
        <v>6</v>
      </c>
      <c r="J165" s="105"/>
      <c r="K165" s="105">
        <v>12</v>
      </c>
      <c r="L165" s="107">
        <v>36</v>
      </c>
      <c r="M165" s="45">
        <f t="shared" si="5"/>
        <v>32.5</v>
      </c>
    </row>
    <row r="166" spans="1:13" s="13" customFormat="1" ht="15.75" x14ac:dyDescent="0.25">
      <c r="A166" s="100" t="str">
        <f>'21MBA111'!A167</f>
        <v>P18FW21M0154</v>
      </c>
      <c r="B166" s="100" t="str">
        <f>'21MBA111'!B167</f>
        <v>RAMANABOINA ANAND KUMAR</v>
      </c>
      <c r="C166" s="105">
        <v>4</v>
      </c>
      <c r="D166" s="105"/>
      <c r="E166" s="105"/>
      <c r="F166" s="105">
        <v>3.5</v>
      </c>
      <c r="G166" s="105">
        <v>3</v>
      </c>
      <c r="H166" s="105"/>
      <c r="I166" s="105">
        <v>7</v>
      </c>
      <c r="J166" s="105">
        <v>8</v>
      </c>
      <c r="K166" s="105">
        <v>2</v>
      </c>
      <c r="L166" s="107">
        <v>39</v>
      </c>
      <c r="M166" s="45">
        <f t="shared" si="5"/>
        <v>27.5</v>
      </c>
    </row>
    <row r="167" spans="1:13" s="13" customFormat="1" ht="15.75" x14ac:dyDescent="0.25">
      <c r="A167" s="100" t="str">
        <f>'21MBA111'!A168</f>
        <v>P18FW21M0155</v>
      </c>
      <c r="B167" s="100" t="str">
        <f>'21MBA111'!B168</f>
        <v>SHIVAM GANAPATI ANVEKAR</v>
      </c>
      <c r="C167" s="105">
        <v>4</v>
      </c>
      <c r="D167" s="105"/>
      <c r="E167" s="105">
        <v>2</v>
      </c>
      <c r="F167" s="105">
        <v>3</v>
      </c>
      <c r="G167" s="105"/>
      <c r="H167" s="105">
        <v>6</v>
      </c>
      <c r="I167" s="105"/>
      <c r="J167" s="105">
        <v>7</v>
      </c>
      <c r="K167" s="105">
        <v>3</v>
      </c>
      <c r="L167" s="107">
        <v>28</v>
      </c>
      <c r="M167" s="45">
        <f t="shared" si="5"/>
        <v>25</v>
      </c>
    </row>
    <row r="168" spans="1:13" s="13" customFormat="1" ht="15.75" x14ac:dyDescent="0.25">
      <c r="A168" s="100" t="str">
        <f>'21MBA111'!A169</f>
        <v>P18FW21M0156</v>
      </c>
      <c r="B168" s="100" t="str">
        <f>'21MBA111'!B169</f>
        <v>SHUBHAM SINGH</v>
      </c>
      <c r="C168" s="105">
        <v>3</v>
      </c>
      <c r="D168" s="105"/>
      <c r="E168" s="105">
        <v>2</v>
      </c>
      <c r="F168" s="105">
        <v>3.5</v>
      </c>
      <c r="G168" s="105"/>
      <c r="H168" s="105">
        <v>6</v>
      </c>
      <c r="I168" s="105">
        <v>8.5</v>
      </c>
      <c r="J168" s="105"/>
      <c r="K168" s="105">
        <v>10</v>
      </c>
      <c r="L168" s="107">
        <v>31</v>
      </c>
      <c r="M168" s="45">
        <f t="shared" si="5"/>
        <v>33</v>
      </c>
    </row>
    <row r="169" spans="1:13" s="13" customFormat="1" ht="15.75" x14ac:dyDescent="0.25">
      <c r="A169" s="100" t="str">
        <f>'21MBA111'!A170</f>
        <v>P18FW21M0157</v>
      </c>
      <c r="B169" s="100" t="str">
        <f>'21MBA111'!B170</f>
        <v>GURU VARUN G</v>
      </c>
      <c r="C169" s="105">
        <v>2</v>
      </c>
      <c r="D169" s="105"/>
      <c r="E169" s="105">
        <v>1</v>
      </c>
      <c r="F169" s="105"/>
      <c r="G169" s="105">
        <v>2</v>
      </c>
      <c r="H169" s="105">
        <v>7.5</v>
      </c>
      <c r="I169" s="105">
        <v>6</v>
      </c>
      <c r="J169" s="105"/>
      <c r="K169" s="105">
        <v>9</v>
      </c>
      <c r="L169" s="107">
        <v>32</v>
      </c>
      <c r="M169" s="45">
        <f t="shared" si="5"/>
        <v>27.5</v>
      </c>
    </row>
    <row r="170" spans="1:13" s="13" customFormat="1" ht="15.75" x14ac:dyDescent="0.25">
      <c r="A170" s="100" t="str">
        <f>'21MBA111'!A171</f>
        <v>P18FW21M0158</v>
      </c>
      <c r="B170" s="100" t="str">
        <f>'21MBA111'!B171</f>
        <v>ABHIJEETH MASHETTY</v>
      </c>
      <c r="C170" s="105">
        <v>5</v>
      </c>
      <c r="D170" s="105"/>
      <c r="E170" s="105"/>
      <c r="F170" s="105">
        <v>4</v>
      </c>
      <c r="G170" s="105">
        <v>5</v>
      </c>
      <c r="H170" s="105"/>
      <c r="I170" s="105">
        <v>10</v>
      </c>
      <c r="J170" s="105">
        <v>9</v>
      </c>
      <c r="K170" s="105">
        <v>14</v>
      </c>
      <c r="L170" s="107">
        <v>31</v>
      </c>
      <c r="M170" s="45">
        <f t="shared" si="5"/>
        <v>47</v>
      </c>
    </row>
    <row r="171" spans="1:13" s="13" customFormat="1" ht="15.75" x14ac:dyDescent="0.25">
      <c r="A171" s="100" t="str">
        <f>'21MBA111'!A172</f>
        <v>P18FW21M0159</v>
      </c>
      <c r="B171" s="100" t="str">
        <f>'21MBA111'!B172</f>
        <v>PRANITH KUMAR S</v>
      </c>
      <c r="C171" s="105">
        <v>4</v>
      </c>
      <c r="D171" s="105"/>
      <c r="E171" s="105">
        <v>2</v>
      </c>
      <c r="F171" s="105">
        <v>2</v>
      </c>
      <c r="G171" s="105"/>
      <c r="H171" s="105"/>
      <c r="I171" s="105">
        <v>6</v>
      </c>
      <c r="J171" s="105">
        <v>7</v>
      </c>
      <c r="K171" s="105">
        <v>8</v>
      </c>
      <c r="L171" s="107">
        <v>32</v>
      </c>
      <c r="M171" s="45">
        <f t="shared" si="5"/>
        <v>29</v>
      </c>
    </row>
    <row r="172" spans="1:13" s="13" customFormat="1" ht="15.75" x14ac:dyDescent="0.25">
      <c r="A172" s="100" t="str">
        <f>'21MBA111'!A173</f>
        <v>P18FW21M0160</v>
      </c>
      <c r="B172" s="100" t="str">
        <f>'21MBA111'!B173</f>
        <v>LIKITHA A</v>
      </c>
      <c r="C172" s="105"/>
      <c r="D172" s="105"/>
      <c r="E172" s="105">
        <v>1.5</v>
      </c>
      <c r="F172" s="105">
        <v>2.5</v>
      </c>
      <c r="G172" s="105"/>
      <c r="H172" s="105">
        <v>7</v>
      </c>
      <c r="I172" s="105"/>
      <c r="J172" s="105">
        <v>8.5</v>
      </c>
      <c r="K172" s="105">
        <v>9</v>
      </c>
      <c r="L172" s="107">
        <v>34</v>
      </c>
      <c r="M172" s="45">
        <f t="shared" si="5"/>
        <v>28.5</v>
      </c>
    </row>
    <row r="173" spans="1:13" s="13" customFormat="1" ht="15.75" x14ac:dyDescent="0.25">
      <c r="A173" s="100" t="str">
        <f>'21MBA111'!A174</f>
        <v>P18FW21M0161</v>
      </c>
      <c r="B173" s="100" t="str">
        <f>'21MBA111'!B174</f>
        <v>NAVEEN SETTY N A</v>
      </c>
      <c r="C173" s="105">
        <v>4</v>
      </c>
      <c r="D173" s="105"/>
      <c r="E173" s="105">
        <v>2</v>
      </c>
      <c r="F173" s="105">
        <v>3</v>
      </c>
      <c r="G173" s="105"/>
      <c r="H173" s="105">
        <v>2</v>
      </c>
      <c r="I173" s="105"/>
      <c r="J173" s="105">
        <v>8</v>
      </c>
      <c r="K173" s="105">
        <v>8</v>
      </c>
      <c r="L173" s="107">
        <v>37</v>
      </c>
      <c r="M173" s="45">
        <f t="shared" si="5"/>
        <v>27</v>
      </c>
    </row>
    <row r="174" spans="1:13" s="13" customFormat="1" ht="15.75" x14ac:dyDescent="0.25">
      <c r="A174" s="100" t="str">
        <f>'21MBA111'!A175</f>
        <v>P18FW21M0162</v>
      </c>
      <c r="B174" s="100" t="str">
        <f>'21MBA111'!B175</f>
        <v>REHAN FAISAL QADRI</v>
      </c>
      <c r="C174" s="105">
        <v>4</v>
      </c>
      <c r="D174" s="105"/>
      <c r="E174" s="105">
        <v>3</v>
      </c>
      <c r="F174" s="105">
        <v>4</v>
      </c>
      <c r="G174" s="105"/>
      <c r="H174" s="105"/>
      <c r="I174" s="105">
        <v>5</v>
      </c>
      <c r="J174" s="105">
        <v>6</v>
      </c>
      <c r="K174" s="105">
        <v>2</v>
      </c>
      <c r="L174" s="107">
        <v>25</v>
      </c>
      <c r="M174" s="45">
        <f t="shared" si="5"/>
        <v>24</v>
      </c>
    </row>
    <row r="175" spans="1:13" s="13" customFormat="1" ht="15.75" x14ac:dyDescent="0.25">
      <c r="A175" s="100" t="str">
        <f>'21MBA111'!A176</f>
        <v>P18FW21M0163</v>
      </c>
      <c r="B175" s="100" t="str">
        <f>'21MBA111'!B176</f>
        <v>SMITHA M</v>
      </c>
      <c r="C175" s="105">
        <v>3</v>
      </c>
      <c r="D175" s="105"/>
      <c r="E175" s="105"/>
      <c r="F175" s="105">
        <v>2</v>
      </c>
      <c r="G175" s="105"/>
      <c r="H175" s="105">
        <v>7.5</v>
      </c>
      <c r="I175" s="105">
        <v>8</v>
      </c>
      <c r="J175" s="105"/>
      <c r="K175" s="105">
        <v>9</v>
      </c>
      <c r="L175" s="107">
        <v>38</v>
      </c>
      <c r="M175" s="45">
        <f t="shared" ref="M175:M192" si="6">SUM(C175:K175)</f>
        <v>29.5</v>
      </c>
    </row>
    <row r="176" spans="1:13" s="13" customFormat="1" ht="15.75" x14ac:dyDescent="0.25">
      <c r="A176" s="100" t="str">
        <f>'21MBA111'!A177</f>
        <v>P18FW21M0164</v>
      </c>
      <c r="B176" s="100" t="str">
        <f>'21MBA111'!B177</f>
        <v>ANIRUDH K</v>
      </c>
      <c r="C176" s="105">
        <v>2</v>
      </c>
      <c r="D176" s="105"/>
      <c r="E176" s="105"/>
      <c r="F176" s="105"/>
      <c r="G176" s="105"/>
      <c r="H176" s="105">
        <v>5</v>
      </c>
      <c r="I176" s="105">
        <v>6</v>
      </c>
      <c r="J176" s="105"/>
      <c r="K176" s="105">
        <v>7</v>
      </c>
      <c r="L176" s="107">
        <v>20</v>
      </c>
      <c r="M176" s="45">
        <f t="shared" si="6"/>
        <v>20</v>
      </c>
    </row>
    <row r="177" spans="1:13" s="13" customFormat="1" ht="15.75" x14ac:dyDescent="0.25">
      <c r="A177" s="100" t="str">
        <f>'21MBA111'!A178</f>
        <v>P18FW21M0165</v>
      </c>
      <c r="B177" s="100" t="str">
        <f>'21MBA111'!B178</f>
        <v>SALMAN FAISAL QADRI</v>
      </c>
      <c r="C177" s="105">
        <v>2.5</v>
      </c>
      <c r="D177" s="105"/>
      <c r="E177" s="105">
        <v>1.5</v>
      </c>
      <c r="F177" s="105">
        <v>2</v>
      </c>
      <c r="G177" s="105"/>
      <c r="H177" s="105">
        <v>7</v>
      </c>
      <c r="I177" s="105"/>
      <c r="J177" s="105">
        <v>7.5</v>
      </c>
      <c r="K177" s="105">
        <v>5</v>
      </c>
      <c r="L177" s="107">
        <v>30</v>
      </c>
      <c r="M177" s="45">
        <f t="shared" si="6"/>
        <v>25.5</v>
      </c>
    </row>
    <row r="178" spans="1:13" s="13" customFormat="1" ht="15.75" x14ac:dyDescent="0.25">
      <c r="A178" s="100" t="str">
        <f>'21MBA111'!A179</f>
        <v>P18FW21M0166</v>
      </c>
      <c r="B178" s="100" t="str">
        <f>'21MBA111'!B179</f>
        <v>RAVISH RAMACHANDRA HEGDE</v>
      </c>
      <c r="C178" s="105"/>
      <c r="D178" s="105"/>
      <c r="E178" s="105"/>
      <c r="F178" s="105">
        <v>2</v>
      </c>
      <c r="G178" s="105">
        <v>3</v>
      </c>
      <c r="H178" s="105">
        <v>6</v>
      </c>
      <c r="I178" s="105">
        <v>6</v>
      </c>
      <c r="J178" s="105"/>
      <c r="K178" s="105">
        <v>11</v>
      </c>
      <c r="L178" s="107">
        <v>31</v>
      </c>
      <c r="M178" s="45">
        <f t="shared" si="6"/>
        <v>28</v>
      </c>
    </row>
    <row r="179" spans="1:13" s="13" customFormat="1" ht="15.75" x14ac:dyDescent="0.25">
      <c r="A179" s="100" t="str">
        <f>'21MBA111'!A180</f>
        <v>P18FW21M0167</v>
      </c>
      <c r="B179" s="100" t="str">
        <f>'21MBA111'!B180</f>
        <v>POOJA VALLUR</v>
      </c>
      <c r="C179" s="105">
        <v>2</v>
      </c>
      <c r="D179" s="105"/>
      <c r="E179" s="105"/>
      <c r="F179" s="105"/>
      <c r="G179" s="105"/>
      <c r="H179" s="105"/>
      <c r="I179" s="105">
        <v>6</v>
      </c>
      <c r="J179" s="105">
        <v>7.5</v>
      </c>
      <c r="K179" s="105">
        <v>7</v>
      </c>
      <c r="L179" s="107">
        <v>34</v>
      </c>
      <c r="M179" s="45">
        <f t="shared" si="6"/>
        <v>22.5</v>
      </c>
    </row>
    <row r="180" spans="1:13" s="13" customFormat="1" ht="15.75" x14ac:dyDescent="0.25">
      <c r="A180" s="100" t="str">
        <f>'21MBA111'!A181</f>
        <v>P18FW21M0169</v>
      </c>
      <c r="B180" s="100" t="str">
        <f>'21MBA111'!B181</f>
        <v>MAHANTH GOWDA K C</v>
      </c>
      <c r="C180" s="105">
        <v>3</v>
      </c>
      <c r="D180" s="105"/>
      <c r="E180" s="105">
        <v>1</v>
      </c>
      <c r="F180" s="105">
        <v>3</v>
      </c>
      <c r="G180" s="105"/>
      <c r="H180" s="105">
        <v>8</v>
      </c>
      <c r="I180" s="105"/>
      <c r="J180" s="105">
        <v>2</v>
      </c>
      <c r="K180" s="105">
        <v>4</v>
      </c>
      <c r="L180" s="107">
        <v>32</v>
      </c>
      <c r="M180" s="45">
        <f t="shared" si="6"/>
        <v>21</v>
      </c>
    </row>
    <row r="181" spans="1:13" s="13" customFormat="1" ht="15.75" x14ac:dyDescent="0.25">
      <c r="A181" s="100" t="str">
        <f>'21MBA111'!A182</f>
        <v>P18FW21M0170</v>
      </c>
      <c r="B181" s="100" t="str">
        <f>'21MBA111'!B182</f>
        <v>BHUPALI SAURABH PRAKASH</v>
      </c>
      <c r="C181" s="105">
        <v>4</v>
      </c>
      <c r="D181" s="105"/>
      <c r="E181" s="105">
        <v>3</v>
      </c>
      <c r="F181" s="105">
        <v>4</v>
      </c>
      <c r="G181" s="105"/>
      <c r="H181" s="105">
        <v>8</v>
      </c>
      <c r="I181" s="105"/>
      <c r="J181" s="105">
        <v>7</v>
      </c>
      <c r="K181" s="105">
        <v>12</v>
      </c>
      <c r="L181" s="107">
        <v>34</v>
      </c>
      <c r="M181" s="45">
        <f t="shared" si="6"/>
        <v>38</v>
      </c>
    </row>
    <row r="182" spans="1:13" s="13" customFormat="1" ht="15.75" x14ac:dyDescent="0.25">
      <c r="A182" s="100" t="str">
        <f>'21MBA111'!A183</f>
        <v>P18FW21M0171</v>
      </c>
      <c r="B182" s="100" t="str">
        <f>'21MBA111'!B183</f>
        <v>SYED RAIHAN</v>
      </c>
      <c r="C182" s="105">
        <v>4</v>
      </c>
      <c r="D182" s="105"/>
      <c r="E182" s="105">
        <v>4</v>
      </c>
      <c r="F182" s="105">
        <v>3</v>
      </c>
      <c r="G182" s="105"/>
      <c r="H182" s="105">
        <v>8</v>
      </c>
      <c r="I182" s="105"/>
      <c r="J182" s="105">
        <v>7</v>
      </c>
      <c r="K182" s="105">
        <v>9</v>
      </c>
      <c r="L182" s="107">
        <v>26</v>
      </c>
      <c r="M182" s="45">
        <f t="shared" si="6"/>
        <v>35</v>
      </c>
    </row>
    <row r="183" spans="1:13" s="13" customFormat="1" ht="15.75" x14ac:dyDescent="0.25">
      <c r="A183" s="100" t="str">
        <f>'21MBA111'!A184</f>
        <v>P18FW21M0172</v>
      </c>
      <c r="B183" s="100" t="str">
        <f>'21MBA111'!B184</f>
        <v>SHRI HARI L</v>
      </c>
      <c r="C183" s="105">
        <v>4</v>
      </c>
      <c r="D183" s="105"/>
      <c r="E183" s="105">
        <v>1</v>
      </c>
      <c r="F183" s="105">
        <v>3</v>
      </c>
      <c r="G183" s="105"/>
      <c r="H183" s="105">
        <v>8</v>
      </c>
      <c r="I183" s="105"/>
      <c r="J183" s="105">
        <v>8</v>
      </c>
      <c r="K183" s="105">
        <v>5</v>
      </c>
      <c r="L183" s="107">
        <v>27</v>
      </c>
      <c r="M183" s="45">
        <f t="shared" si="6"/>
        <v>29</v>
      </c>
    </row>
    <row r="184" spans="1:13" s="13" customFormat="1" ht="15.75" x14ac:dyDescent="0.25">
      <c r="A184" s="100" t="str">
        <f>'21MBA111'!A185</f>
        <v>P18FW21M0173</v>
      </c>
      <c r="B184" s="100" t="str">
        <f>'21MBA111'!B185</f>
        <v>SNEHA U</v>
      </c>
      <c r="C184" s="105">
        <v>3</v>
      </c>
      <c r="D184" s="105">
        <v>3</v>
      </c>
      <c r="E184" s="105">
        <v>2.5</v>
      </c>
      <c r="F184" s="105"/>
      <c r="G184" s="105"/>
      <c r="H184" s="105">
        <v>10</v>
      </c>
      <c r="I184" s="105">
        <v>9</v>
      </c>
      <c r="J184" s="105"/>
      <c r="K184" s="105">
        <v>13</v>
      </c>
      <c r="L184" s="107">
        <v>31</v>
      </c>
      <c r="M184" s="45">
        <f t="shared" si="6"/>
        <v>40.5</v>
      </c>
    </row>
    <row r="185" spans="1:13" s="13" customFormat="1" ht="15.75" x14ac:dyDescent="0.25">
      <c r="A185" s="100" t="str">
        <f>'21MBA111'!A186</f>
        <v>P18FW21M0174</v>
      </c>
      <c r="B185" s="100" t="str">
        <f>'21MBA111'!B186</f>
        <v>SHAH VINIT SIDDHARTH</v>
      </c>
      <c r="C185" s="105">
        <v>4</v>
      </c>
      <c r="D185" s="105"/>
      <c r="E185" s="105"/>
      <c r="F185" s="105">
        <v>2</v>
      </c>
      <c r="G185" s="105">
        <v>5</v>
      </c>
      <c r="H185" s="105">
        <v>0</v>
      </c>
      <c r="I185" s="105">
        <v>6</v>
      </c>
      <c r="J185" s="105"/>
      <c r="K185" s="105">
        <v>12</v>
      </c>
      <c r="L185" s="107">
        <v>32</v>
      </c>
      <c r="M185" s="45">
        <f t="shared" si="6"/>
        <v>29</v>
      </c>
    </row>
    <row r="186" spans="1:13" s="13" customFormat="1" ht="15.75" x14ac:dyDescent="0.25">
      <c r="A186" s="100" t="str">
        <f>'21MBA111'!A187</f>
        <v>P18FW21M0175</v>
      </c>
      <c r="B186" s="100" t="str">
        <f>'21MBA111'!B187</f>
        <v>NAYANA G C</v>
      </c>
      <c r="C186" s="105">
        <v>2</v>
      </c>
      <c r="D186" s="105">
        <v>4.5</v>
      </c>
      <c r="E186" s="105"/>
      <c r="F186" s="105">
        <v>4.5</v>
      </c>
      <c r="G186" s="105"/>
      <c r="H186" s="105">
        <v>7</v>
      </c>
      <c r="I186" s="105">
        <v>8.5</v>
      </c>
      <c r="J186" s="105"/>
      <c r="K186" s="105">
        <v>10</v>
      </c>
      <c r="L186" s="107">
        <v>31</v>
      </c>
      <c r="M186" s="45">
        <f t="shared" si="6"/>
        <v>36.5</v>
      </c>
    </row>
    <row r="187" spans="1:13" s="13" customFormat="1" ht="15.75" x14ac:dyDescent="0.25">
      <c r="A187" s="100" t="str">
        <f>'21MBA111'!A188</f>
        <v>P18FW21M0176</v>
      </c>
      <c r="B187" s="100" t="str">
        <f>'21MBA111'!B188</f>
        <v>D SURIYA PRIYASREE</v>
      </c>
      <c r="C187" s="105">
        <v>4</v>
      </c>
      <c r="D187" s="105"/>
      <c r="E187" s="105">
        <v>2</v>
      </c>
      <c r="F187" s="105">
        <v>4</v>
      </c>
      <c r="G187" s="105"/>
      <c r="H187" s="105"/>
      <c r="I187" s="105">
        <v>9</v>
      </c>
      <c r="J187" s="105">
        <v>8</v>
      </c>
      <c r="K187" s="105">
        <v>10</v>
      </c>
      <c r="L187" s="107">
        <v>35</v>
      </c>
      <c r="M187" s="45">
        <f t="shared" si="6"/>
        <v>37</v>
      </c>
    </row>
    <row r="188" spans="1:13" s="13" customFormat="1" ht="15.75" x14ac:dyDescent="0.25">
      <c r="A188" s="100" t="str">
        <f>'21MBA111'!A189</f>
        <v>P18FW21M0177</v>
      </c>
      <c r="B188" s="100" t="str">
        <f>'21MBA111'!B189</f>
        <v>SATHYA B NAYAKA</v>
      </c>
      <c r="C188" s="105">
        <v>3</v>
      </c>
      <c r="D188" s="105"/>
      <c r="E188" s="105">
        <v>2</v>
      </c>
      <c r="F188" s="105">
        <v>2.5</v>
      </c>
      <c r="G188" s="105"/>
      <c r="H188" s="105"/>
      <c r="I188" s="105">
        <v>8</v>
      </c>
      <c r="J188" s="105"/>
      <c r="K188" s="105">
        <v>9</v>
      </c>
      <c r="L188" s="107">
        <v>32</v>
      </c>
      <c r="M188" s="45">
        <f t="shared" si="6"/>
        <v>24.5</v>
      </c>
    </row>
    <row r="189" spans="1:13" s="13" customFormat="1" ht="15.75" x14ac:dyDescent="0.25">
      <c r="A189" s="100" t="str">
        <f>'21MBA111'!A190</f>
        <v>P18FW21M0178</v>
      </c>
      <c r="B189" s="100" t="str">
        <f>'21MBA111'!B190</f>
        <v>NEHA H V</v>
      </c>
      <c r="C189" s="105">
        <v>3</v>
      </c>
      <c r="D189" s="105">
        <v>4</v>
      </c>
      <c r="E189" s="105"/>
      <c r="F189" s="105">
        <v>2</v>
      </c>
      <c r="G189" s="105"/>
      <c r="H189" s="105">
        <v>7</v>
      </c>
      <c r="I189" s="105">
        <v>7</v>
      </c>
      <c r="J189" s="105"/>
      <c r="K189" s="105">
        <v>9</v>
      </c>
      <c r="L189" s="107">
        <v>30</v>
      </c>
      <c r="M189" s="45">
        <f t="shared" si="6"/>
        <v>32</v>
      </c>
    </row>
    <row r="190" spans="1:13" s="13" customFormat="1" ht="15.75" x14ac:dyDescent="0.25">
      <c r="A190" s="100" t="str">
        <f>'21MBA111'!A191</f>
        <v>P18FW21M0179</v>
      </c>
      <c r="B190" s="100" t="str">
        <f>'21MBA111'!B191</f>
        <v>SAAHIL SRIKANT KULLOLI</v>
      </c>
      <c r="C190" s="105">
        <v>2.5</v>
      </c>
      <c r="D190" s="105"/>
      <c r="E190" s="105">
        <v>4</v>
      </c>
      <c r="F190" s="105">
        <v>4</v>
      </c>
      <c r="G190" s="105"/>
      <c r="H190" s="105">
        <v>9</v>
      </c>
      <c r="I190" s="105">
        <v>8</v>
      </c>
      <c r="J190" s="105"/>
      <c r="K190" s="105">
        <v>9</v>
      </c>
      <c r="L190" s="107">
        <v>30</v>
      </c>
      <c r="M190" s="45">
        <f t="shared" si="6"/>
        <v>36.5</v>
      </c>
    </row>
    <row r="191" spans="1:13" s="13" customFormat="1" ht="15.75" x14ac:dyDescent="0.25">
      <c r="A191" s="100" t="str">
        <f>'21MBA111'!A192</f>
        <v>P18FW21M0180</v>
      </c>
      <c r="B191" s="100" t="str">
        <f>'21MBA111'!B192</f>
        <v>SIMRANJIT KAUR</v>
      </c>
      <c r="C191" s="105">
        <v>2</v>
      </c>
      <c r="D191" s="105"/>
      <c r="E191" s="105"/>
      <c r="F191" s="105">
        <v>2</v>
      </c>
      <c r="G191" s="105">
        <v>3</v>
      </c>
      <c r="H191" s="105">
        <v>6</v>
      </c>
      <c r="I191" s="105">
        <v>6</v>
      </c>
      <c r="J191" s="105"/>
      <c r="K191" s="105">
        <v>8</v>
      </c>
      <c r="L191" s="107">
        <v>35</v>
      </c>
      <c r="M191" s="45">
        <f t="shared" si="6"/>
        <v>27</v>
      </c>
    </row>
    <row r="192" spans="1:13" s="13" customFormat="1" ht="15.75" x14ac:dyDescent="0.25">
      <c r="A192" s="100" t="str">
        <f>'21MBA111'!A193</f>
        <v>P18FW21M0181</v>
      </c>
      <c r="B192" s="100" t="str">
        <f>'21MBA111'!B193</f>
        <v>NIRANJAN JANARDHAN HEGDE</v>
      </c>
      <c r="C192" s="105">
        <v>2</v>
      </c>
      <c r="D192" s="105">
        <v>4</v>
      </c>
      <c r="E192" s="105">
        <v>3</v>
      </c>
      <c r="F192" s="105"/>
      <c r="G192" s="105"/>
      <c r="H192" s="105">
        <v>7</v>
      </c>
      <c r="I192" s="105">
        <v>6.5</v>
      </c>
      <c r="J192" s="105"/>
      <c r="K192" s="105">
        <v>11</v>
      </c>
      <c r="L192" s="107">
        <v>26</v>
      </c>
      <c r="M192" s="45">
        <f t="shared" si="6"/>
        <v>33.5</v>
      </c>
    </row>
    <row r="193" spans="1:13" s="13" customFormat="1" ht="15.75" x14ac:dyDescent="0.25">
      <c r="A193" s="100" t="str">
        <f>'21MBA111'!A194</f>
        <v>P18FW21M0182</v>
      </c>
      <c r="B193" s="100" t="str">
        <f>'21MBA111'!B194</f>
        <v>TEJAS N</v>
      </c>
      <c r="C193" s="105">
        <v>5</v>
      </c>
      <c r="D193" s="105">
        <v>3</v>
      </c>
      <c r="E193" s="105">
        <v>3</v>
      </c>
      <c r="F193" s="105"/>
      <c r="G193" s="105"/>
      <c r="H193" s="105">
        <v>5</v>
      </c>
      <c r="I193" s="105"/>
      <c r="J193" s="105">
        <v>3</v>
      </c>
      <c r="K193" s="105">
        <v>12</v>
      </c>
      <c r="L193" s="107">
        <v>24</v>
      </c>
      <c r="M193" s="45"/>
    </row>
    <row r="194" spans="1:13" s="13" customFormat="1" ht="15.75" x14ac:dyDescent="0.25">
      <c r="A194" s="100" t="str">
        <f>'21MBA111'!A195</f>
        <v>P18FW21M0184</v>
      </c>
      <c r="B194" s="100" t="str">
        <f>'21MBA111'!B195</f>
        <v>AGAMYA A KINHAL</v>
      </c>
      <c r="C194" s="105"/>
      <c r="D194" s="105">
        <v>4</v>
      </c>
      <c r="E194" s="105">
        <v>3.5</v>
      </c>
      <c r="F194" s="105">
        <v>4</v>
      </c>
      <c r="G194" s="105"/>
      <c r="H194" s="105"/>
      <c r="I194" s="105">
        <v>8</v>
      </c>
      <c r="J194" s="105">
        <v>10</v>
      </c>
      <c r="K194" s="105">
        <v>13</v>
      </c>
      <c r="L194" s="107">
        <v>31</v>
      </c>
      <c r="M194" s="45">
        <f>SUM(C194:K194)</f>
        <v>42.5</v>
      </c>
    </row>
    <row r="195" spans="1:13" s="13" customFormat="1" ht="15.75" x14ac:dyDescent="0.25">
      <c r="A195" s="135" t="s">
        <v>43</v>
      </c>
      <c r="B195" s="136"/>
      <c r="C195" s="29">
        <f t="shared" ref="C195:K195" si="7">COUNTA(C15:C194)</f>
        <v>156</v>
      </c>
      <c r="D195" s="30">
        <f t="shared" si="7"/>
        <v>37</v>
      </c>
      <c r="E195" s="30">
        <f t="shared" si="7"/>
        <v>122</v>
      </c>
      <c r="F195" s="30">
        <f t="shared" si="7"/>
        <v>147</v>
      </c>
      <c r="G195" s="30">
        <f t="shared" si="7"/>
        <v>51</v>
      </c>
      <c r="H195" s="30">
        <f t="shared" si="7"/>
        <v>147</v>
      </c>
      <c r="I195" s="30">
        <f t="shared" si="7"/>
        <v>110</v>
      </c>
      <c r="J195" s="30">
        <f t="shared" si="7"/>
        <v>103</v>
      </c>
      <c r="K195" s="30">
        <f t="shared" si="7"/>
        <v>179</v>
      </c>
      <c r="L195" s="31">
        <f>COUNT(L15:L194)</f>
        <v>180</v>
      </c>
      <c r="M195" s="45"/>
    </row>
    <row r="196" spans="1:13" s="13" customFormat="1" ht="15.75" x14ac:dyDescent="0.25">
      <c r="A196" s="135" t="s">
        <v>4</v>
      </c>
      <c r="B196" s="136"/>
      <c r="C196" s="40">
        <f t="shared" ref="C196:L196" si="8">COUNTIF(C15:C194,"&gt;"&amp;C14)</f>
        <v>78</v>
      </c>
      <c r="D196" s="41">
        <f t="shared" si="8"/>
        <v>12</v>
      </c>
      <c r="E196" s="41">
        <f t="shared" si="8"/>
        <v>44</v>
      </c>
      <c r="F196" s="41">
        <f t="shared" si="8"/>
        <v>49</v>
      </c>
      <c r="G196" s="41">
        <f t="shared" si="8"/>
        <v>14</v>
      </c>
      <c r="H196" s="41">
        <f t="shared" si="8"/>
        <v>139</v>
      </c>
      <c r="I196" s="41">
        <f t="shared" si="8"/>
        <v>107</v>
      </c>
      <c r="J196" s="41">
        <f t="shared" si="8"/>
        <v>85</v>
      </c>
      <c r="K196" s="41">
        <f t="shared" si="8"/>
        <v>138</v>
      </c>
      <c r="L196" s="23">
        <f t="shared" si="8"/>
        <v>180</v>
      </c>
      <c r="M196" s="45"/>
    </row>
    <row r="197" spans="1:13" s="13" customFormat="1" ht="15.75" x14ac:dyDescent="0.25">
      <c r="A197" s="135" t="s">
        <v>48</v>
      </c>
      <c r="B197" s="136"/>
      <c r="C197" s="40">
        <f t="shared" ref="C197:K197" si="9">ROUND(C196*100/C195,0)</f>
        <v>50</v>
      </c>
      <c r="D197" s="40">
        <f t="shared" si="9"/>
        <v>32</v>
      </c>
      <c r="E197" s="41">
        <f t="shared" si="9"/>
        <v>36</v>
      </c>
      <c r="F197" s="41">
        <f t="shared" si="9"/>
        <v>33</v>
      </c>
      <c r="G197" s="41">
        <f t="shared" si="9"/>
        <v>27</v>
      </c>
      <c r="H197" s="41">
        <f t="shared" si="9"/>
        <v>95</v>
      </c>
      <c r="I197" s="41">
        <f t="shared" si="9"/>
        <v>97</v>
      </c>
      <c r="J197" s="41">
        <f t="shared" si="9"/>
        <v>83</v>
      </c>
      <c r="K197" s="41">
        <f t="shared" si="9"/>
        <v>77</v>
      </c>
      <c r="L197" s="23">
        <f>ROUND(L196*100/L195,0)</f>
        <v>100</v>
      </c>
      <c r="M197" s="45"/>
    </row>
    <row r="198" spans="1:13" s="13" customFormat="1" x14ac:dyDescent="0.25">
      <c r="A198" s="139" t="s">
        <v>14</v>
      </c>
      <c r="B198" s="140"/>
      <c r="C198" s="40" t="str">
        <f>IF(C197&gt;=80,"3",IF(C197&gt;=70,"2",IF(C197&gt;=60,"1","-")))</f>
        <v>-</v>
      </c>
      <c r="D198" s="41" t="str">
        <f t="shared" ref="D198:L198" si="10">IF(D197&gt;=80,"3",IF(D197&gt;=70,"2",IF(D197&gt;=60,"1","-")))</f>
        <v>-</v>
      </c>
      <c r="E198" s="41" t="str">
        <f t="shared" si="10"/>
        <v>-</v>
      </c>
      <c r="F198" s="41" t="str">
        <f t="shared" si="10"/>
        <v>-</v>
      </c>
      <c r="G198" s="41" t="str">
        <f t="shared" si="10"/>
        <v>-</v>
      </c>
      <c r="H198" s="41" t="str">
        <f t="shared" si="10"/>
        <v>3</v>
      </c>
      <c r="I198" s="41" t="str">
        <f t="shared" si="10"/>
        <v>3</v>
      </c>
      <c r="J198" s="41" t="str">
        <f t="shared" si="10"/>
        <v>3</v>
      </c>
      <c r="K198" s="41" t="str">
        <f t="shared" si="10"/>
        <v>2</v>
      </c>
      <c r="L198" s="23" t="str">
        <f t="shared" si="10"/>
        <v>3</v>
      </c>
      <c r="M198" s="45"/>
    </row>
    <row r="199" spans="1:13" s="13" customFormat="1" x14ac:dyDescent="0.25">
      <c r="A199" s="9"/>
      <c r="B199" s="9"/>
      <c r="C199" s="46" t="str">
        <f>C12</f>
        <v>CO1</v>
      </c>
      <c r="D199" s="46" t="str">
        <f t="shared" ref="D199:K199" si="11">D12</f>
        <v>CO1</v>
      </c>
      <c r="E199" s="46" t="str">
        <f t="shared" si="11"/>
        <v>CO3</v>
      </c>
      <c r="F199" s="46" t="str">
        <f t="shared" si="11"/>
        <v>CO4</v>
      </c>
      <c r="G199" s="46" t="str">
        <f t="shared" si="11"/>
        <v>CO3</v>
      </c>
      <c r="H199" s="46" t="str">
        <f t="shared" si="11"/>
        <v>CO</v>
      </c>
      <c r="I199" s="46" t="str">
        <f t="shared" si="11"/>
        <v>CO4</v>
      </c>
      <c r="J199" s="46" t="str">
        <f t="shared" si="11"/>
        <v>CO3</v>
      </c>
      <c r="K199" s="46" t="str">
        <f t="shared" si="11"/>
        <v>CO4</v>
      </c>
      <c r="M199" s="10"/>
    </row>
    <row r="200" spans="1:13" s="13" customFormat="1" ht="18.75" x14ac:dyDescent="0.3">
      <c r="A200" s="9"/>
      <c r="B200" s="9"/>
      <c r="C200" s="10"/>
      <c r="D200" s="10"/>
      <c r="E200" s="11"/>
      <c r="F200" s="141"/>
      <c r="G200" s="142"/>
      <c r="H200" s="131" t="s">
        <v>15</v>
      </c>
      <c r="I200" s="132"/>
      <c r="J200" s="14" t="s">
        <v>18</v>
      </c>
      <c r="K200" s="14"/>
      <c r="M200" s="10"/>
    </row>
    <row r="201" spans="1:13" s="13" customFormat="1" ht="20.25" x14ac:dyDescent="0.3">
      <c r="A201" s="9"/>
      <c r="B201" s="9"/>
      <c r="C201" s="15"/>
      <c r="D201" s="16"/>
      <c r="E201" s="12"/>
      <c r="F201" s="129" t="s">
        <v>16</v>
      </c>
      <c r="G201" s="130"/>
      <c r="H201" s="17" t="s">
        <v>35</v>
      </c>
      <c r="I201" s="17" t="s">
        <v>14</v>
      </c>
      <c r="J201" s="17" t="s">
        <v>35</v>
      </c>
      <c r="K201" s="17" t="s">
        <v>14</v>
      </c>
      <c r="M201" s="10"/>
    </row>
    <row r="202" spans="1:13" s="13" customFormat="1" ht="20.25" x14ac:dyDescent="0.3">
      <c r="A202" s="9"/>
      <c r="B202" s="9"/>
      <c r="C202" s="15"/>
      <c r="D202" s="15"/>
      <c r="E202" s="12"/>
      <c r="F202" s="129" t="s">
        <v>31</v>
      </c>
      <c r="G202" s="130"/>
      <c r="H202" s="18">
        <f>AVERAGE(C197,D197)</f>
        <v>41</v>
      </c>
      <c r="I202" s="41" t="str">
        <f>IF(H202&gt;=80,"3",IF(H202&gt;=70,"2",IF(H202&gt;=60,"1",IF(H202&lt;=59,"-"))))</f>
        <v>-</v>
      </c>
      <c r="J202" s="41">
        <f>(H202*0.3)+($L$197*0.7)</f>
        <v>82.3</v>
      </c>
      <c r="K202" s="41" t="str">
        <f>IF(J202&gt;=80,"3",IF(J202&gt;=70,"2",IF(J202&gt;=60,"1",IF(J202&lt;59,"-"))))</f>
        <v>3</v>
      </c>
      <c r="M202" s="10"/>
    </row>
    <row r="203" spans="1:13" s="13" customFormat="1" ht="20.25" x14ac:dyDescent="0.3">
      <c r="A203" s="9"/>
      <c r="B203" s="9"/>
      <c r="C203" s="10"/>
      <c r="D203" s="10"/>
      <c r="E203" s="11"/>
      <c r="F203" s="129" t="s">
        <v>32</v>
      </c>
      <c r="G203" s="130"/>
      <c r="H203" s="34">
        <f>AVERAGE(C197,D197,E197)</f>
        <v>39.333333333333336</v>
      </c>
      <c r="I203" s="41" t="str">
        <f>IF(H203&gt;=80,"3",IF(H203&gt;=70,"2",IF(H203&gt;=60,"1",IF(H203&lt;=59,"-"))))</f>
        <v>-</v>
      </c>
      <c r="J203" s="41">
        <f t="shared" ref="J203:J205" si="12">(H203*0.3)+($L$197*0.7)</f>
        <v>81.8</v>
      </c>
      <c r="K203" s="41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29" t="s">
        <v>33</v>
      </c>
      <c r="G204" s="130"/>
      <c r="H204" s="18">
        <f>AVERAGE(E197,G197,J197)</f>
        <v>48.666666666666664</v>
      </c>
      <c r="I204" s="47" t="str">
        <f>IF(H204&gt;=80,"3",IF(H204&gt;=70,"2",IF(H204&gt;=60,"1",IF(H204&lt;=59,"-"))))</f>
        <v>-</v>
      </c>
      <c r="J204" s="41">
        <f t="shared" si="12"/>
        <v>84.6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29" t="s">
        <v>34</v>
      </c>
      <c r="G205" s="130"/>
      <c r="H205" s="18">
        <f>AVERAGE(F197,I197,K197)</f>
        <v>69</v>
      </c>
      <c r="I205" s="41" t="str">
        <f t="shared" ref="I205" si="13">IF(H205&gt;=80,"3",IF(H205&gt;=70,"2",IF(H205&gt;=60,"1",IF(H205&lt;=59,"-"))))</f>
        <v>1</v>
      </c>
      <c r="J205" s="41">
        <f t="shared" si="12"/>
        <v>90.7</v>
      </c>
      <c r="K205" s="41" t="str">
        <f>IF(J205&gt;=80,"3",IF(J205&gt;=70,"2",IF(J205&gt;=60,"1",IF(J205&lt;59,"-"))))</f>
        <v>3</v>
      </c>
      <c r="M205" s="10"/>
    </row>
  </sheetData>
  <mergeCells count="27">
    <mergeCell ref="A1:M1"/>
    <mergeCell ref="A2:M2"/>
    <mergeCell ref="A3:M3"/>
    <mergeCell ref="A4:M4"/>
    <mergeCell ref="A5:M5"/>
    <mergeCell ref="I6:K6"/>
    <mergeCell ref="A7:D7"/>
    <mergeCell ref="D8:I8"/>
    <mergeCell ref="D9:I9"/>
    <mergeCell ref="H200:I200"/>
    <mergeCell ref="H10:J10"/>
    <mergeCell ref="A195:B195"/>
    <mergeCell ref="A196:B196"/>
    <mergeCell ref="A197:B197"/>
    <mergeCell ref="A198:B198"/>
    <mergeCell ref="A6:B6"/>
    <mergeCell ref="F205:G205"/>
    <mergeCell ref="A10:B10"/>
    <mergeCell ref="A11:B11"/>
    <mergeCell ref="A12:B12"/>
    <mergeCell ref="A13:B13"/>
    <mergeCell ref="C10:G10"/>
    <mergeCell ref="F201:G201"/>
    <mergeCell ref="F202:G202"/>
    <mergeCell ref="F203:G203"/>
    <mergeCell ref="F204:G204"/>
    <mergeCell ref="F200:G20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L1"/>
    </sheetView>
  </sheetViews>
  <sheetFormatPr defaultRowHeight="15" x14ac:dyDescent="0.25"/>
  <cols>
    <col min="1" max="1" width="16" style="5" bestFit="1" customWidth="1"/>
    <col min="2" max="2" width="11.28515625" style="5" customWidth="1"/>
    <col min="3" max="3" width="8" style="5" customWidth="1"/>
    <col min="4" max="4" width="13.28515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1" width="9.5703125" style="5" bestFit="1" customWidth="1"/>
    <col min="12" max="16384" width="9.140625" style="5"/>
  </cols>
  <sheetData>
    <row r="1" spans="1:13" ht="28.5" customHeight="1" x14ac:dyDescent="0.3">
      <c r="A1" s="108" t="str">
        <f>'21MBA211'!A5:M5</f>
        <v>Business Communication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'21MBA211'!H202</f>
        <v>41</v>
      </c>
      <c r="E5" s="24" t="str">
        <f>'21MBA211'!I202</f>
        <v>-</v>
      </c>
      <c r="F5" s="24">
        <f>'21MBA211'!J202</f>
        <v>82.3</v>
      </c>
      <c r="G5" s="24" t="str">
        <f>'21MBA211'!K202</f>
        <v>3</v>
      </c>
    </row>
    <row r="6" spans="1:13" x14ac:dyDescent="0.25">
      <c r="C6" s="59" t="s">
        <v>1</v>
      </c>
      <c r="D6" s="24">
        <f>'21MBA211'!H203</f>
        <v>39.333333333333336</v>
      </c>
      <c r="E6" s="24" t="str">
        <f>'21MBA211'!I203</f>
        <v>-</v>
      </c>
      <c r="F6" s="24">
        <f>'21MBA211'!J203</f>
        <v>81.8</v>
      </c>
      <c r="G6" s="24" t="str">
        <f>'21MBA211'!K203</f>
        <v>3</v>
      </c>
    </row>
    <row r="7" spans="1:13" x14ac:dyDescent="0.25">
      <c r="C7" s="59" t="s">
        <v>2</v>
      </c>
      <c r="D7" s="24">
        <f>'21MBA211'!H204</f>
        <v>48.666666666666664</v>
      </c>
      <c r="E7" s="24" t="str">
        <f>'21MBA211'!I204</f>
        <v>-</v>
      </c>
      <c r="F7" s="24">
        <f>'21MBA211'!J204</f>
        <v>84.6</v>
      </c>
      <c r="G7" s="24" t="str">
        <f>'21MBA211'!K204</f>
        <v>3</v>
      </c>
    </row>
    <row r="8" spans="1:13" x14ac:dyDescent="0.25">
      <c r="C8" s="59" t="s">
        <v>3</v>
      </c>
      <c r="D8" s="24">
        <f>'21MBA211'!H205</f>
        <v>69</v>
      </c>
      <c r="E8" s="24" t="str">
        <f>'21MBA211'!I205</f>
        <v>1</v>
      </c>
      <c r="F8" s="24">
        <f>'21MBA211'!J205</f>
        <v>90.7</v>
      </c>
      <c r="G8" s="24" t="str">
        <f>'21MBA211'!K205</f>
        <v>3</v>
      </c>
    </row>
    <row r="10" spans="1:13" ht="15.75" thickBot="1" x14ac:dyDescent="0.3">
      <c r="B10" s="60"/>
      <c r="C10" s="61" t="s">
        <v>6</v>
      </c>
      <c r="D10" s="61" t="s">
        <v>7</v>
      </c>
      <c r="E10" s="61" t="s">
        <v>5</v>
      </c>
      <c r="F10" s="61" t="s">
        <v>12</v>
      </c>
      <c r="G10" s="61" t="s">
        <v>13</v>
      </c>
      <c r="H10" s="61" t="s">
        <v>44</v>
      </c>
      <c r="I10" s="61" t="s">
        <v>45</v>
      </c>
      <c r="J10" s="61" t="s">
        <v>46</v>
      </c>
      <c r="K10" s="61" t="s">
        <v>47</v>
      </c>
      <c r="L10" s="69" t="s">
        <v>58</v>
      </c>
      <c r="M10" s="69" t="s">
        <v>59</v>
      </c>
    </row>
    <row r="11" spans="1:13" ht="15.75" thickBot="1" x14ac:dyDescent="0.3">
      <c r="B11" s="61" t="s">
        <v>8</v>
      </c>
      <c r="C11" s="109">
        <v>3</v>
      </c>
      <c r="D11" s="110">
        <v>3</v>
      </c>
      <c r="E11" s="110">
        <v>3</v>
      </c>
      <c r="F11" s="110">
        <v>3</v>
      </c>
      <c r="G11" s="110">
        <v>2</v>
      </c>
      <c r="H11" s="110">
        <v>1</v>
      </c>
      <c r="I11" s="110">
        <v>3</v>
      </c>
      <c r="J11" s="110">
        <v>3</v>
      </c>
      <c r="K11" s="110">
        <v>2</v>
      </c>
      <c r="L11" s="110">
        <v>3</v>
      </c>
      <c r="M11" s="110">
        <v>3</v>
      </c>
    </row>
    <row r="12" spans="1:13" ht="15.75" thickBot="1" x14ac:dyDescent="0.3">
      <c r="B12" s="61" t="s">
        <v>9</v>
      </c>
      <c r="C12" s="111">
        <v>3</v>
      </c>
      <c r="D12" s="112">
        <v>3</v>
      </c>
      <c r="E12" s="112">
        <v>2</v>
      </c>
      <c r="F12" s="112">
        <v>2</v>
      </c>
      <c r="G12" s="112">
        <v>2</v>
      </c>
      <c r="H12" s="112">
        <v>1</v>
      </c>
      <c r="I12" s="112">
        <v>3</v>
      </c>
      <c r="J12" s="112">
        <v>3</v>
      </c>
      <c r="K12" s="112">
        <v>1</v>
      </c>
      <c r="L12" s="112">
        <v>2</v>
      </c>
      <c r="M12" s="112">
        <v>2</v>
      </c>
    </row>
    <row r="13" spans="1:13" ht="15.75" thickBot="1" x14ac:dyDescent="0.3">
      <c r="B13" s="61" t="s">
        <v>10</v>
      </c>
      <c r="C13" s="111">
        <v>3</v>
      </c>
      <c r="D13" s="112">
        <v>3</v>
      </c>
      <c r="E13" s="112">
        <v>3</v>
      </c>
      <c r="F13" s="112">
        <v>3</v>
      </c>
      <c r="G13" s="112">
        <v>2</v>
      </c>
      <c r="H13" s="112">
        <v>1</v>
      </c>
      <c r="I13" s="112">
        <v>3</v>
      </c>
      <c r="J13" s="112">
        <v>3</v>
      </c>
      <c r="K13" s="112">
        <v>2</v>
      </c>
      <c r="L13" s="112">
        <v>3</v>
      </c>
      <c r="M13" s="112">
        <v>3</v>
      </c>
    </row>
    <row r="14" spans="1:13" ht="15.75" thickBot="1" x14ac:dyDescent="0.3">
      <c r="B14" s="61" t="s">
        <v>11</v>
      </c>
      <c r="C14" s="111">
        <v>3</v>
      </c>
      <c r="D14" s="112">
        <v>3</v>
      </c>
      <c r="E14" s="112">
        <v>3</v>
      </c>
      <c r="F14" s="112">
        <v>3</v>
      </c>
      <c r="G14" s="112">
        <v>2</v>
      </c>
      <c r="H14" s="112">
        <v>1</v>
      </c>
      <c r="I14" s="112">
        <v>3</v>
      </c>
      <c r="J14" s="112">
        <v>3</v>
      </c>
      <c r="K14" s="112">
        <v>2</v>
      </c>
      <c r="L14" s="112">
        <v>3</v>
      </c>
      <c r="M14" s="112">
        <v>3</v>
      </c>
    </row>
    <row r="15" spans="1:13" x14ac:dyDescent="0.25">
      <c r="B15" s="35"/>
      <c r="C15" s="35"/>
      <c r="D15" s="35"/>
      <c r="E15" s="35"/>
      <c r="F15" s="35"/>
      <c r="G15" s="35"/>
    </row>
    <row r="16" spans="1:13" x14ac:dyDescent="0.25">
      <c r="A16" s="153" t="s">
        <v>29</v>
      </c>
      <c r="B16" s="153"/>
      <c r="C16" s="150" t="s">
        <v>6</v>
      </c>
      <c r="D16" s="150" t="s">
        <v>7</v>
      </c>
      <c r="E16" s="150" t="s">
        <v>5</v>
      </c>
      <c r="F16" s="150" t="s">
        <v>12</v>
      </c>
      <c r="G16" s="150" t="s">
        <v>13</v>
      </c>
      <c r="H16" s="150" t="s">
        <v>44</v>
      </c>
      <c r="I16" s="150" t="s">
        <v>45</v>
      </c>
      <c r="J16" s="150" t="s">
        <v>46</v>
      </c>
      <c r="K16" s="150" t="s">
        <v>47</v>
      </c>
      <c r="L16" s="150" t="s">
        <v>58</v>
      </c>
      <c r="M16" s="150" t="s">
        <v>59</v>
      </c>
    </row>
    <row r="17" spans="1:13" x14ac:dyDescent="0.25">
      <c r="A17" s="152" t="s">
        <v>28</v>
      </c>
      <c r="B17" s="152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x14ac:dyDescent="0.25">
      <c r="A18" s="61" t="s">
        <v>8</v>
      </c>
      <c r="B18" s="20">
        <f>F5</f>
        <v>82.3</v>
      </c>
      <c r="C18" s="66">
        <f>C11*$B$18/3</f>
        <v>82.3</v>
      </c>
      <c r="D18" s="66">
        <f t="shared" ref="D18:M18" si="0">D11*$B$18/3</f>
        <v>82.3</v>
      </c>
      <c r="E18" s="66">
        <f t="shared" si="0"/>
        <v>82.3</v>
      </c>
      <c r="F18" s="66">
        <f t="shared" si="0"/>
        <v>82.3</v>
      </c>
      <c r="G18" s="66">
        <f t="shared" si="0"/>
        <v>54.866666666666667</v>
      </c>
      <c r="H18" s="66">
        <f t="shared" si="0"/>
        <v>27.433333333333334</v>
      </c>
      <c r="I18" s="66">
        <f t="shared" si="0"/>
        <v>82.3</v>
      </c>
      <c r="J18" s="66">
        <f t="shared" si="0"/>
        <v>82.3</v>
      </c>
      <c r="K18" s="66">
        <f t="shared" si="0"/>
        <v>54.866666666666667</v>
      </c>
      <c r="L18" s="66">
        <f t="shared" si="0"/>
        <v>82.3</v>
      </c>
      <c r="M18" s="66">
        <f t="shared" si="0"/>
        <v>82.3</v>
      </c>
    </row>
    <row r="19" spans="1:13" x14ac:dyDescent="0.25">
      <c r="A19" s="61" t="s">
        <v>9</v>
      </c>
      <c r="B19" s="20">
        <f>F6</f>
        <v>81.8</v>
      </c>
      <c r="C19" s="66">
        <f>C12*$B$19/3</f>
        <v>81.8</v>
      </c>
      <c r="D19" s="66">
        <f t="shared" ref="D19:M19" si="1">D12*$B$19/3</f>
        <v>81.8</v>
      </c>
      <c r="E19" s="66">
        <f t="shared" si="1"/>
        <v>54.533333333333331</v>
      </c>
      <c r="F19" s="66">
        <f t="shared" si="1"/>
        <v>54.533333333333331</v>
      </c>
      <c r="G19" s="66">
        <f t="shared" si="1"/>
        <v>54.533333333333331</v>
      </c>
      <c r="H19" s="66">
        <f t="shared" si="1"/>
        <v>27.266666666666666</v>
      </c>
      <c r="I19" s="66">
        <f t="shared" si="1"/>
        <v>81.8</v>
      </c>
      <c r="J19" s="66">
        <f t="shared" si="1"/>
        <v>81.8</v>
      </c>
      <c r="K19" s="66">
        <f t="shared" si="1"/>
        <v>27.266666666666666</v>
      </c>
      <c r="L19" s="66">
        <f t="shared" si="1"/>
        <v>54.533333333333331</v>
      </c>
      <c r="M19" s="66">
        <f t="shared" si="1"/>
        <v>54.533333333333331</v>
      </c>
    </row>
    <row r="20" spans="1:13" x14ac:dyDescent="0.25">
      <c r="A20" s="61" t="s">
        <v>10</v>
      </c>
      <c r="B20" s="20">
        <f>F7</f>
        <v>84.6</v>
      </c>
      <c r="C20" s="66">
        <f>C13*$B$20/3</f>
        <v>84.6</v>
      </c>
      <c r="D20" s="66">
        <f t="shared" ref="D20:M20" si="2">D13*$B$20/3</f>
        <v>84.6</v>
      </c>
      <c r="E20" s="66">
        <f t="shared" si="2"/>
        <v>84.6</v>
      </c>
      <c r="F20" s="66">
        <f t="shared" si="2"/>
        <v>84.6</v>
      </c>
      <c r="G20" s="66">
        <f t="shared" si="2"/>
        <v>56.4</v>
      </c>
      <c r="H20" s="66">
        <f t="shared" si="2"/>
        <v>28.2</v>
      </c>
      <c r="I20" s="66">
        <f t="shared" si="2"/>
        <v>84.6</v>
      </c>
      <c r="J20" s="66">
        <f t="shared" si="2"/>
        <v>84.6</v>
      </c>
      <c r="K20" s="66">
        <f t="shared" si="2"/>
        <v>56.4</v>
      </c>
      <c r="L20" s="66">
        <f t="shared" si="2"/>
        <v>84.6</v>
      </c>
      <c r="M20" s="66">
        <f t="shared" si="2"/>
        <v>84.6</v>
      </c>
    </row>
    <row r="21" spans="1:13" x14ac:dyDescent="0.25">
      <c r="A21" s="61" t="s">
        <v>11</v>
      </c>
      <c r="B21" s="20">
        <f>F8</f>
        <v>90.7</v>
      </c>
      <c r="C21" s="66">
        <f>C14*$B$21/3</f>
        <v>90.7</v>
      </c>
      <c r="D21" s="66">
        <f t="shared" ref="D21:M21" si="3">D14*$B$21/3</f>
        <v>90.7</v>
      </c>
      <c r="E21" s="66">
        <f t="shared" si="3"/>
        <v>90.7</v>
      </c>
      <c r="F21" s="66">
        <f t="shared" si="3"/>
        <v>90.7</v>
      </c>
      <c r="G21" s="66">
        <f t="shared" si="3"/>
        <v>60.466666666666669</v>
      </c>
      <c r="H21" s="66">
        <f t="shared" si="3"/>
        <v>30.233333333333334</v>
      </c>
      <c r="I21" s="66">
        <f t="shared" si="3"/>
        <v>90.7</v>
      </c>
      <c r="J21" s="66">
        <f t="shared" si="3"/>
        <v>90.7</v>
      </c>
      <c r="K21" s="66">
        <f t="shared" si="3"/>
        <v>60.466666666666669</v>
      </c>
      <c r="L21" s="66">
        <f t="shared" si="3"/>
        <v>90.7</v>
      </c>
      <c r="M21" s="66">
        <f t="shared" si="3"/>
        <v>90.7</v>
      </c>
    </row>
    <row r="22" spans="1:13" x14ac:dyDescent="0.25">
      <c r="A22" s="61" t="s">
        <v>30</v>
      </c>
      <c r="B22" s="21"/>
      <c r="C22" s="68">
        <f t="shared" ref="C22:M22" si="4">AVERAGE(C18:C21)</f>
        <v>84.85</v>
      </c>
      <c r="D22" s="68">
        <f t="shared" si="4"/>
        <v>84.85</v>
      </c>
      <c r="E22" s="68">
        <f t="shared" si="4"/>
        <v>78.033333333333331</v>
      </c>
      <c r="F22" s="68">
        <f t="shared" si="4"/>
        <v>78.033333333333331</v>
      </c>
      <c r="G22" s="68">
        <f t="shared" si="4"/>
        <v>56.56666666666667</v>
      </c>
      <c r="H22" s="68">
        <f t="shared" si="4"/>
        <v>28.283333333333335</v>
      </c>
      <c r="I22" s="68">
        <f t="shared" si="4"/>
        <v>84.85</v>
      </c>
      <c r="J22" s="68">
        <f t="shared" si="4"/>
        <v>84.85</v>
      </c>
      <c r="K22" s="68">
        <f t="shared" si="4"/>
        <v>49.75</v>
      </c>
      <c r="L22" s="68">
        <f t="shared" si="4"/>
        <v>78.033333333333331</v>
      </c>
      <c r="M22" s="68">
        <f t="shared" si="4"/>
        <v>78.033333333333331</v>
      </c>
    </row>
    <row r="23" spans="1:13" x14ac:dyDescent="0.25">
      <c r="B23" s="35"/>
      <c r="C23" s="35"/>
      <c r="D23" s="35"/>
      <c r="E23" s="35"/>
      <c r="F23" s="35"/>
      <c r="G23" s="35"/>
    </row>
    <row r="24" spans="1:13" x14ac:dyDescent="0.25">
      <c r="D24" s="35"/>
      <c r="E24" s="6"/>
      <c r="F24" s="6"/>
      <c r="G24" s="6"/>
      <c r="H24" s="6"/>
      <c r="I24" s="6"/>
    </row>
    <row r="25" spans="1:13" x14ac:dyDescent="0.25">
      <c r="D25" s="35"/>
      <c r="E25" s="35"/>
      <c r="F25" s="35"/>
      <c r="G25" s="35"/>
    </row>
  </sheetData>
  <mergeCells count="13">
    <mergeCell ref="M16:M17"/>
    <mergeCell ref="H16:H17"/>
    <mergeCell ref="I16:I17"/>
    <mergeCell ref="J16:J17"/>
    <mergeCell ref="K16:K17"/>
    <mergeCell ref="A17:B17"/>
    <mergeCell ref="A16:B16"/>
    <mergeCell ref="C16:C17"/>
    <mergeCell ref="D16:D17"/>
    <mergeCell ref="E16:E17"/>
    <mergeCell ref="F16:F17"/>
    <mergeCell ref="G16:G17"/>
    <mergeCell ref="L16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L12" sqref="L12:M14"/>
    </sheetView>
  </sheetViews>
  <sheetFormatPr defaultRowHeight="15" x14ac:dyDescent="0.25"/>
  <cols>
    <col min="1" max="1" width="17" style="1" bestFit="1" customWidth="1"/>
    <col min="2" max="2" width="41.140625" style="1" bestFit="1" customWidth="1"/>
    <col min="3" max="7" width="7.42578125" style="2" customWidth="1"/>
    <col min="8" max="8" width="11.42578125" style="2" customWidth="1"/>
    <col min="9" max="11" width="7.42578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25.5" customHeight="1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.75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.75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13" customFormat="1" ht="22.5" x14ac:dyDescent="0.3">
      <c r="A5" s="149" t="s">
        <v>440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s="13" customFormat="1" ht="18.75" x14ac:dyDescent="0.3">
      <c r="A6" s="145" t="s">
        <v>51</v>
      </c>
      <c r="B6" s="145"/>
      <c r="C6" s="114"/>
      <c r="D6" s="114"/>
      <c r="E6" s="114"/>
      <c r="F6" s="114"/>
      <c r="G6" s="114"/>
      <c r="H6" s="114"/>
      <c r="I6" s="145" t="s">
        <v>431</v>
      </c>
      <c r="J6" s="145"/>
      <c r="K6" s="145"/>
      <c r="L6" s="114" t="s">
        <v>427</v>
      </c>
      <c r="M6" s="114"/>
    </row>
    <row r="7" spans="1:13" s="13" customFormat="1" ht="18.75" x14ac:dyDescent="0.3">
      <c r="A7" s="145" t="s">
        <v>439</v>
      </c>
      <c r="B7" s="145"/>
      <c r="C7" s="145"/>
      <c r="D7" s="145"/>
      <c r="E7" s="114"/>
      <c r="F7" s="114"/>
      <c r="G7" s="114"/>
      <c r="H7" s="114"/>
      <c r="I7" s="114"/>
      <c r="J7" s="114" t="s">
        <v>432</v>
      </c>
      <c r="K7" s="114"/>
      <c r="L7" s="114" t="s">
        <v>433</v>
      </c>
      <c r="M7" s="114"/>
    </row>
    <row r="8" spans="1:13" s="13" customFormat="1" ht="22.5" customHeight="1" x14ac:dyDescent="0.3">
      <c r="A8" s="114"/>
      <c r="B8" s="114"/>
      <c r="C8" s="114"/>
      <c r="D8" s="145" t="s">
        <v>434</v>
      </c>
      <c r="E8" s="145"/>
      <c r="F8" s="145"/>
      <c r="G8" s="145"/>
      <c r="H8" s="145"/>
      <c r="I8" s="145"/>
      <c r="J8" s="114"/>
      <c r="K8" s="114"/>
      <c r="L8" s="114"/>
      <c r="M8" s="114"/>
    </row>
    <row r="9" spans="1:13" s="13" customFormat="1" ht="18.75" x14ac:dyDescent="0.3">
      <c r="A9" s="114"/>
      <c r="B9" s="114"/>
      <c r="C9" s="114"/>
      <c r="D9" s="145" t="s">
        <v>435</v>
      </c>
      <c r="E9" s="145"/>
      <c r="F9" s="145"/>
      <c r="G9" s="145"/>
      <c r="H9" s="145"/>
      <c r="I9" s="145"/>
      <c r="J9" s="114"/>
      <c r="K9" s="114"/>
      <c r="L9" s="114"/>
      <c r="M9" s="114"/>
    </row>
    <row r="10" spans="1:13" s="1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13" customFormat="1" ht="18.75" x14ac:dyDescent="0.3">
      <c r="A11" s="133"/>
      <c r="B11" s="134"/>
      <c r="C11" s="143" t="s">
        <v>36</v>
      </c>
      <c r="D11" s="144"/>
      <c r="E11" s="144"/>
      <c r="F11" s="144"/>
      <c r="G11" s="144"/>
      <c r="H11" s="144" t="s">
        <v>37</v>
      </c>
      <c r="I11" s="144"/>
      <c r="J11" s="144"/>
      <c r="K11" s="102" t="s">
        <v>38</v>
      </c>
      <c r="L11" s="62"/>
      <c r="M11" s="52"/>
    </row>
    <row r="12" spans="1:13" s="13" customFormat="1" ht="15.75" x14ac:dyDescent="0.25">
      <c r="A12" s="135" t="s">
        <v>20</v>
      </c>
      <c r="B12" s="136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453</v>
      </c>
    </row>
    <row r="13" spans="1:13" s="13" customFormat="1" ht="15.75" x14ac:dyDescent="0.25">
      <c r="A13" s="137" t="s">
        <v>21</v>
      </c>
      <c r="B13" s="138"/>
      <c r="C13" s="18" t="s">
        <v>0</v>
      </c>
      <c r="D13" s="18" t="s">
        <v>0</v>
      </c>
      <c r="E13" s="18" t="s">
        <v>2</v>
      </c>
      <c r="F13" s="18" t="s">
        <v>3</v>
      </c>
      <c r="G13" s="18" t="s">
        <v>1</v>
      </c>
      <c r="H13" s="18" t="s">
        <v>1</v>
      </c>
      <c r="I13" s="18" t="s">
        <v>54</v>
      </c>
      <c r="J13" s="18" t="s">
        <v>2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5" t="s">
        <v>22</v>
      </c>
      <c r="B14" s="136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15.75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'21MBA111'!A16</f>
        <v>P18FW21M0001</v>
      </c>
      <c r="B16" s="100" t="str">
        <f>'21MBA111'!B16</f>
        <v>VIPUL VILAS NAIK</v>
      </c>
      <c r="C16" s="19"/>
      <c r="D16" s="19"/>
      <c r="E16" s="19">
        <v>1</v>
      </c>
      <c r="F16" s="19">
        <v>3</v>
      </c>
      <c r="G16" s="19">
        <v>2</v>
      </c>
      <c r="H16" s="19">
        <v>2</v>
      </c>
      <c r="I16" s="19">
        <v>3</v>
      </c>
      <c r="J16" s="19"/>
      <c r="K16" s="19">
        <v>15</v>
      </c>
      <c r="L16" s="116">
        <v>37</v>
      </c>
      <c r="M16" s="22">
        <f t="shared" ref="M16:M47" si="1">SUM(C16:K16)</f>
        <v>26</v>
      </c>
    </row>
    <row r="17" spans="1:13" s="13" customFormat="1" ht="15.75" x14ac:dyDescent="0.25">
      <c r="A17" s="100" t="str">
        <f>'21MBA111'!A17</f>
        <v>P18FW21M0002</v>
      </c>
      <c r="B17" s="100" t="str">
        <f>'21MBA111'!B17</f>
        <v>M PRANEETH KUMAR REDDY</v>
      </c>
      <c r="C17" s="19">
        <v>5</v>
      </c>
      <c r="D17" s="19"/>
      <c r="E17" s="19">
        <v>5</v>
      </c>
      <c r="F17" s="19">
        <v>2</v>
      </c>
      <c r="G17" s="19">
        <v>4</v>
      </c>
      <c r="H17" s="19"/>
      <c r="I17" s="19">
        <v>10</v>
      </c>
      <c r="J17" s="19">
        <v>7</v>
      </c>
      <c r="K17" s="19">
        <v>15</v>
      </c>
      <c r="L17" s="116">
        <v>45</v>
      </c>
      <c r="M17" s="22">
        <f t="shared" si="1"/>
        <v>48</v>
      </c>
    </row>
    <row r="18" spans="1:13" s="13" customFormat="1" ht="15.75" x14ac:dyDescent="0.25">
      <c r="A18" s="100" t="str">
        <f>'21MBA111'!A18</f>
        <v>P18FW21M0003</v>
      </c>
      <c r="B18" s="100" t="str">
        <f>'21MBA111'!B18</f>
        <v>NIKHIL S ANJANALLI</v>
      </c>
      <c r="C18" s="19">
        <v>4</v>
      </c>
      <c r="D18" s="19">
        <v>5</v>
      </c>
      <c r="E18" s="19">
        <v>5</v>
      </c>
      <c r="F18" s="19">
        <v>3</v>
      </c>
      <c r="G18" s="19"/>
      <c r="H18" s="19"/>
      <c r="I18" s="19">
        <v>5</v>
      </c>
      <c r="J18" s="19">
        <v>10</v>
      </c>
      <c r="K18" s="19">
        <v>15</v>
      </c>
      <c r="L18" s="116">
        <v>44</v>
      </c>
      <c r="M18" s="22">
        <f t="shared" si="1"/>
        <v>47</v>
      </c>
    </row>
    <row r="19" spans="1:13" s="13" customFormat="1" ht="15.75" x14ac:dyDescent="0.25">
      <c r="A19" s="100" t="str">
        <f>'21MBA111'!A19</f>
        <v>P18FW21M0004</v>
      </c>
      <c r="B19" s="100" t="str">
        <f>'21MBA111'!B19</f>
        <v>KARTHIK P SHETTY</v>
      </c>
      <c r="C19" s="19">
        <v>2</v>
      </c>
      <c r="D19" s="19"/>
      <c r="E19" s="19"/>
      <c r="F19" s="19">
        <v>4</v>
      </c>
      <c r="G19" s="19">
        <v>2</v>
      </c>
      <c r="H19" s="19">
        <v>3</v>
      </c>
      <c r="I19" s="19"/>
      <c r="J19" s="19"/>
      <c r="K19" s="19">
        <v>8</v>
      </c>
      <c r="L19" s="116">
        <v>33</v>
      </c>
      <c r="M19" s="22">
        <f t="shared" si="1"/>
        <v>19</v>
      </c>
    </row>
    <row r="20" spans="1:13" s="13" customFormat="1" ht="15.75" x14ac:dyDescent="0.25">
      <c r="A20" s="100" t="str">
        <f>'21MBA111'!A20</f>
        <v>P18FW21M0005</v>
      </c>
      <c r="B20" s="100" t="str">
        <f>'21MBA111'!B20</f>
        <v>AMITH C</v>
      </c>
      <c r="C20" s="19">
        <v>2.5</v>
      </c>
      <c r="D20" s="19">
        <v>3</v>
      </c>
      <c r="E20" s="19">
        <v>2</v>
      </c>
      <c r="F20" s="19"/>
      <c r="G20" s="19">
        <v>3</v>
      </c>
      <c r="H20" s="19">
        <v>2</v>
      </c>
      <c r="I20" s="19"/>
      <c r="J20" s="19">
        <v>10</v>
      </c>
      <c r="K20" s="19">
        <v>13</v>
      </c>
      <c r="L20" s="116">
        <v>39</v>
      </c>
      <c r="M20" s="22">
        <f t="shared" si="1"/>
        <v>35.5</v>
      </c>
    </row>
    <row r="21" spans="1:13" s="13" customFormat="1" ht="15.75" x14ac:dyDescent="0.25">
      <c r="A21" s="100" t="str">
        <f>'21MBA111'!A21</f>
        <v>P18FW21M0006</v>
      </c>
      <c r="B21" s="100" t="str">
        <f>'21MBA111'!B21</f>
        <v>AISHWARYA G</v>
      </c>
      <c r="C21" s="19">
        <v>1</v>
      </c>
      <c r="D21" s="19"/>
      <c r="E21" s="19">
        <v>1</v>
      </c>
      <c r="F21" s="19">
        <v>2</v>
      </c>
      <c r="G21" s="19"/>
      <c r="H21" s="19"/>
      <c r="I21" s="19"/>
      <c r="J21" s="19">
        <v>4</v>
      </c>
      <c r="K21" s="19">
        <v>3</v>
      </c>
      <c r="L21" s="116">
        <v>30</v>
      </c>
      <c r="M21" s="22">
        <f t="shared" si="1"/>
        <v>11</v>
      </c>
    </row>
    <row r="22" spans="1:13" s="13" customFormat="1" ht="15.75" x14ac:dyDescent="0.25">
      <c r="A22" s="100" t="str">
        <f>'21MBA111'!A22</f>
        <v>P18FW21M0007</v>
      </c>
      <c r="B22" s="100" t="str">
        <f>'21MBA111'!B22</f>
        <v>AKANKSH P</v>
      </c>
      <c r="C22" s="19"/>
      <c r="D22" s="19">
        <v>2.5</v>
      </c>
      <c r="E22" s="19"/>
      <c r="F22" s="19">
        <v>1</v>
      </c>
      <c r="G22" s="19">
        <v>2</v>
      </c>
      <c r="H22" s="19"/>
      <c r="I22" s="19">
        <v>7.5</v>
      </c>
      <c r="J22" s="19">
        <v>10</v>
      </c>
      <c r="K22" s="19">
        <v>14</v>
      </c>
      <c r="L22" s="116">
        <v>40</v>
      </c>
      <c r="M22" s="22">
        <f t="shared" si="1"/>
        <v>37</v>
      </c>
    </row>
    <row r="23" spans="1:13" s="13" customFormat="1" ht="15.75" x14ac:dyDescent="0.25">
      <c r="A23" s="100" t="str">
        <f>'21MBA111'!A23</f>
        <v>P18FW21M0008</v>
      </c>
      <c r="B23" s="100" t="str">
        <f>'21MBA111'!B23</f>
        <v>SACHITH B K</v>
      </c>
      <c r="C23" s="19">
        <v>1.5</v>
      </c>
      <c r="D23" s="19"/>
      <c r="E23" s="19"/>
      <c r="F23" s="19">
        <v>3</v>
      </c>
      <c r="G23" s="19"/>
      <c r="H23" s="19"/>
      <c r="I23" s="19">
        <v>2.5</v>
      </c>
      <c r="J23" s="19">
        <v>3</v>
      </c>
      <c r="K23" s="19">
        <v>9</v>
      </c>
      <c r="L23" s="116">
        <v>30</v>
      </c>
      <c r="M23" s="22">
        <f t="shared" si="1"/>
        <v>19</v>
      </c>
    </row>
    <row r="24" spans="1:13" s="13" customFormat="1" ht="15.75" x14ac:dyDescent="0.25">
      <c r="A24" s="100" t="str">
        <f>'21MBA111'!A24</f>
        <v>P18FW21M0009</v>
      </c>
      <c r="B24" s="100" t="str">
        <f>'21MBA111'!B24</f>
        <v>CHAITANYA KAMATAGI B</v>
      </c>
      <c r="C24" s="19">
        <v>5</v>
      </c>
      <c r="D24" s="19"/>
      <c r="E24" s="19"/>
      <c r="F24" s="19">
        <v>4</v>
      </c>
      <c r="G24" s="19">
        <v>4</v>
      </c>
      <c r="H24" s="19"/>
      <c r="I24" s="19">
        <v>7.5</v>
      </c>
      <c r="J24" s="19">
        <v>10</v>
      </c>
      <c r="K24" s="19">
        <v>15</v>
      </c>
      <c r="L24" s="116">
        <v>47</v>
      </c>
      <c r="M24" s="22">
        <f t="shared" si="1"/>
        <v>45.5</v>
      </c>
    </row>
    <row r="25" spans="1:13" s="13" customFormat="1" ht="15.75" x14ac:dyDescent="0.25">
      <c r="A25" s="100" t="str">
        <f>'21MBA111'!A25</f>
        <v>P18FW21M0010</v>
      </c>
      <c r="B25" s="100" t="str">
        <f>'21MBA111'!B25</f>
        <v>AKASH RACHAPPA KHANAGAVI</v>
      </c>
      <c r="C25" s="19">
        <v>2</v>
      </c>
      <c r="D25" s="19"/>
      <c r="E25" s="19">
        <v>3</v>
      </c>
      <c r="F25" s="19"/>
      <c r="G25" s="19"/>
      <c r="H25" s="19"/>
      <c r="I25" s="19">
        <v>2.5</v>
      </c>
      <c r="J25" s="19">
        <v>7</v>
      </c>
      <c r="K25" s="19">
        <v>8</v>
      </c>
      <c r="L25" s="116">
        <v>35</v>
      </c>
      <c r="M25" s="22">
        <f t="shared" si="1"/>
        <v>22.5</v>
      </c>
    </row>
    <row r="26" spans="1:13" s="13" customFormat="1" ht="15.75" x14ac:dyDescent="0.25">
      <c r="A26" s="100" t="str">
        <f>'21MBA111'!A26</f>
        <v>P18FW21M0011</v>
      </c>
      <c r="B26" s="100" t="str">
        <f>'21MBA111'!B26</f>
        <v>SOURAV SADANAND SWAR</v>
      </c>
      <c r="C26" s="19"/>
      <c r="D26" s="19"/>
      <c r="E26" s="19">
        <v>1</v>
      </c>
      <c r="F26" s="19"/>
      <c r="G26" s="19"/>
      <c r="H26" s="19"/>
      <c r="I26" s="19">
        <v>1.5</v>
      </c>
      <c r="J26" s="19">
        <v>10</v>
      </c>
      <c r="K26" s="19">
        <v>9</v>
      </c>
      <c r="L26" s="116">
        <v>34</v>
      </c>
      <c r="M26" s="22">
        <f t="shared" si="1"/>
        <v>21.5</v>
      </c>
    </row>
    <row r="27" spans="1:13" s="13" customFormat="1" ht="15.75" x14ac:dyDescent="0.25">
      <c r="A27" s="100" t="str">
        <f>'21MBA111'!A27</f>
        <v>P18FW21M0012</v>
      </c>
      <c r="B27" s="100" t="str">
        <f>'21MBA111'!B27</f>
        <v>NISHANTH KRISHNA</v>
      </c>
      <c r="C27" s="19">
        <v>2.5</v>
      </c>
      <c r="D27" s="19">
        <v>5</v>
      </c>
      <c r="E27" s="19">
        <v>5</v>
      </c>
      <c r="F27" s="19">
        <v>4</v>
      </c>
      <c r="G27" s="19"/>
      <c r="H27" s="19"/>
      <c r="I27" s="19">
        <v>6</v>
      </c>
      <c r="J27" s="19">
        <v>4</v>
      </c>
      <c r="K27" s="19">
        <v>8</v>
      </c>
      <c r="L27" s="116">
        <v>42</v>
      </c>
      <c r="M27" s="22">
        <f t="shared" si="1"/>
        <v>34.5</v>
      </c>
    </row>
    <row r="28" spans="1:13" s="13" customFormat="1" ht="15.75" x14ac:dyDescent="0.25">
      <c r="A28" s="100" t="str">
        <f>'21MBA111'!A28</f>
        <v>P18FW21M0013</v>
      </c>
      <c r="B28" s="100" t="str">
        <f>'21MBA111'!B28</f>
        <v>MEHUL V BHASKAR</v>
      </c>
      <c r="C28" s="19"/>
      <c r="D28" s="19">
        <v>1</v>
      </c>
      <c r="E28" s="19"/>
      <c r="F28" s="19">
        <v>3</v>
      </c>
      <c r="G28" s="19"/>
      <c r="H28" s="19">
        <v>3</v>
      </c>
      <c r="I28" s="19"/>
      <c r="J28" s="19">
        <v>1</v>
      </c>
      <c r="K28" s="19">
        <v>6</v>
      </c>
      <c r="L28" s="116">
        <v>29</v>
      </c>
      <c r="M28" s="22">
        <f t="shared" si="1"/>
        <v>14</v>
      </c>
    </row>
    <row r="29" spans="1:13" s="13" customFormat="1" ht="15.75" x14ac:dyDescent="0.25">
      <c r="A29" s="100" t="str">
        <f>'21MBA111'!A29</f>
        <v>P18FW21M0014</v>
      </c>
      <c r="B29" s="100" t="str">
        <f>'21MBA111'!B29</f>
        <v>SHUBHAM RAJENDRA REVANKAR</v>
      </c>
      <c r="C29" s="19"/>
      <c r="D29" s="19">
        <v>1</v>
      </c>
      <c r="E29" s="19">
        <v>2</v>
      </c>
      <c r="F29" s="19"/>
      <c r="G29" s="19">
        <v>3</v>
      </c>
      <c r="H29" s="19"/>
      <c r="I29" s="19">
        <v>3</v>
      </c>
      <c r="J29" s="19">
        <v>4</v>
      </c>
      <c r="K29" s="19">
        <v>13</v>
      </c>
      <c r="L29" s="116">
        <v>32</v>
      </c>
      <c r="M29" s="22">
        <f t="shared" si="1"/>
        <v>26</v>
      </c>
    </row>
    <row r="30" spans="1:13" s="13" customFormat="1" ht="15.75" x14ac:dyDescent="0.25">
      <c r="A30" s="100" t="str">
        <f>'21MBA111'!A30</f>
        <v>P18FW21M0015</v>
      </c>
      <c r="B30" s="100" t="str">
        <f>'21MBA111'!B30</f>
        <v>SHETTY TRUPTHI CHANDRAHAS</v>
      </c>
      <c r="C30" s="19">
        <v>3</v>
      </c>
      <c r="D30" s="19"/>
      <c r="E30" s="19"/>
      <c r="F30" s="19">
        <v>5</v>
      </c>
      <c r="G30" s="19"/>
      <c r="H30" s="19"/>
      <c r="I30" s="19">
        <v>7.5</v>
      </c>
      <c r="J30" s="19">
        <v>8</v>
      </c>
      <c r="K30" s="19">
        <v>13</v>
      </c>
      <c r="L30" s="116">
        <v>37</v>
      </c>
      <c r="M30" s="22">
        <f t="shared" si="1"/>
        <v>36.5</v>
      </c>
    </row>
    <row r="31" spans="1:13" s="13" customFormat="1" ht="15.75" x14ac:dyDescent="0.25">
      <c r="A31" s="100" t="str">
        <f>'21MBA111'!A31</f>
        <v>P18FW21M0016</v>
      </c>
      <c r="B31" s="100" t="str">
        <f>'21MBA111'!B31</f>
        <v>SHEEBAL M S</v>
      </c>
      <c r="C31" s="19"/>
      <c r="D31" s="19">
        <v>5</v>
      </c>
      <c r="E31" s="19">
        <v>3</v>
      </c>
      <c r="F31" s="19"/>
      <c r="G31" s="19">
        <v>4</v>
      </c>
      <c r="H31" s="19"/>
      <c r="I31" s="19">
        <v>6</v>
      </c>
      <c r="J31" s="19">
        <v>9</v>
      </c>
      <c r="K31" s="19">
        <v>10</v>
      </c>
      <c r="L31" s="116">
        <v>39</v>
      </c>
      <c r="M31" s="22">
        <f t="shared" si="1"/>
        <v>37</v>
      </c>
    </row>
    <row r="32" spans="1:13" s="13" customFormat="1" ht="15.75" x14ac:dyDescent="0.25">
      <c r="A32" s="100" t="str">
        <f>'21MBA111'!A32</f>
        <v>P18FW21M0017</v>
      </c>
      <c r="B32" s="100" t="str">
        <f>'21MBA111'!B32</f>
        <v>VISHNU KUMAR</v>
      </c>
      <c r="C32" s="19"/>
      <c r="D32" s="19"/>
      <c r="E32" s="19">
        <v>4</v>
      </c>
      <c r="F32" s="19">
        <v>5</v>
      </c>
      <c r="G32" s="19">
        <v>3</v>
      </c>
      <c r="H32" s="19"/>
      <c r="I32" s="19">
        <v>10</v>
      </c>
      <c r="J32" s="19">
        <v>10</v>
      </c>
      <c r="K32" s="19">
        <v>15</v>
      </c>
      <c r="L32" s="116">
        <v>45</v>
      </c>
      <c r="M32" s="22">
        <f t="shared" si="1"/>
        <v>47</v>
      </c>
    </row>
    <row r="33" spans="1:13" s="13" customFormat="1" ht="15.75" x14ac:dyDescent="0.25">
      <c r="A33" s="100" t="str">
        <f>'21MBA111'!A33</f>
        <v>P18FW21M0018</v>
      </c>
      <c r="B33" s="100" t="str">
        <f>'21MBA111'!B33</f>
        <v>HARSHITHA SRINIVAS</v>
      </c>
      <c r="C33" s="19">
        <v>2</v>
      </c>
      <c r="D33" s="19"/>
      <c r="E33" s="19">
        <v>4</v>
      </c>
      <c r="F33" s="19"/>
      <c r="G33" s="19">
        <v>4</v>
      </c>
      <c r="H33" s="19"/>
      <c r="I33" s="19">
        <v>7</v>
      </c>
      <c r="J33" s="19">
        <v>5</v>
      </c>
      <c r="K33" s="19">
        <v>8</v>
      </c>
      <c r="L33" s="116">
        <v>34</v>
      </c>
      <c r="M33" s="22">
        <f t="shared" si="1"/>
        <v>30</v>
      </c>
    </row>
    <row r="34" spans="1:13" s="13" customFormat="1" ht="15.75" x14ac:dyDescent="0.25">
      <c r="A34" s="100" t="str">
        <f>'21MBA111'!A34</f>
        <v>P18FW21M0019</v>
      </c>
      <c r="B34" s="100" t="str">
        <f>'21MBA111'!B34</f>
        <v>SAGI SAMPI</v>
      </c>
      <c r="C34" s="19">
        <v>3</v>
      </c>
      <c r="D34" s="19"/>
      <c r="E34" s="19">
        <v>5</v>
      </c>
      <c r="F34" s="19">
        <v>5</v>
      </c>
      <c r="G34" s="19"/>
      <c r="H34" s="19"/>
      <c r="I34" s="19">
        <v>7.5</v>
      </c>
      <c r="J34" s="19">
        <v>10</v>
      </c>
      <c r="K34" s="19">
        <v>15</v>
      </c>
      <c r="L34" s="116">
        <v>46</v>
      </c>
      <c r="M34" s="22">
        <f t="shared" si="1"/>
        <v>45.5</v>
      </c>
    </row>
    <row r="35" spans="1:13" s="13" customFormat="1" ht="15.75" x14ac:dyDescent="0.25">
      <c r="A35" s="100" t="str">
        <f>'21MBA111'!A35</f>
        <v>P18FW21M0020</v>
      </c>
      <c r="B35" s="100" t="str">
        <f>'21MBA111'!B35</f>
        <v>PAULOMEE BARUAH</v>
      </c>
      <c r="C35" s="19"/>
      <c r="D35" s="19"/>
      <c r="E35" s="19">
        <v>5</v>
      </c>
      <c r="F35" s="19">
        <v>4</v>
      </c>
      <c r="G35" s="19">
        <v>1</v>
      </c>
      <c r="H35" s="19"/>
      <c r="I35" s="19"/>
      <c r="J35" s="19">
        <v>9</v>
      </c>
      <c r="K35" s="19">
        <v>12</v>
      </c>
      <c r="L35" s="116">
        <v>41</v>
      </c>
      <c r="M35" s="22">
        <f t="shared" si="1"/>
        <v>31</v>
      </c>
    </row>
    <row r="36" spans="1:13" s="13" customFormat="1" ht="15.75" x14ac:dyDescent="0.25">
      <c r="A36" s="100" t="str">
        <f>'21MBA111'!A36</f>
        <v>P18FW21M0021</v>
      </c>
      <c r="B36" s="100" t="str">
        <f>'21MBA111'!B36</f>
        <v>NEETHA KAMATH</v>
      </c>
      <c r="C36" s="19">
        <v>4</v>
      </c>
      <c r="D36" s="19"/>
      <c r="E36" s="19"/>
      <c r="F36" s="19">
        <v>5</v>
      </c>
      <c r="G36" s="19"/>
      <c r="H36" s="19">
        <v>2</v>
      </c>
      <c r="I36" s="19"/>
      <c r="J36" s="19">
        <v>6</v>
      </c>
      <c r="K36" s="19">
        <v>13</v>
      </c>
      <c r="L36" s="116">
        <v>40</v>
      </c>
      <c r="M36" s="22">
        <f t="shared" si="1"/>
        <v>30</v>
      </c>
    </row>
    <row r="37" spans="1:13" s="13" customFormat="1" ht="15.75" x14ac:dyDescent="0.25">
      <c r="A37" s="100" t="str">
        <f>'21MBA111'!A37</f>
        <v>P18FW21M0022</v>
      </c>
      <c r="B37" s="100" t="str">
        <f>'21MBA111'!B37</f>
        <v>ADITYA UDAY HEGDE</v>
      </c>
      <c r="C37" s="19">
        <v>3</v>
      </c>
      <c r="D37" s="19"/>
      <c r="E37" s="19"/>
      <c r="F37" s="19">
        <v>5</v>
      </c>
      <c r="G37" s="19"/>
      <c r="H37" s="19"/>
      <c r="I37" s="19">
        <v>7.5</v>
      </c>
      <c r="J37" s="19">
        <v>6</v>
      </c>
      <c r="K37" s="19">
        <v>10</v>
      </c>
      <c r="L37" s="116">
        <v>39</v>
      </c>
      <c r="M37" s="22">
        <f t="shared" si="1"/>
        <v>31.5</v>
      </c>
    </row>
    <row r="38" spans="1:13" s="13" customFormat="1" ht="15.75" x14ac:dyDescent="0.25">
      <c r="A38" s="100" t="str">
        <f>'21MBA111'!A38</f>
        <v>P18FW21M0023</v>
      </c>
      <c r="B38" s="100" t="str">
        <f>'21MBA111'!B38</f>
        <v>SHREYAS G A</v>
      </c>
      <c r="C38" s="19">
        <v>5</v>
      </c>
      <c r="D38" s="19"/>
      <c r="E38" s="19">
        <v>3</v>
      </c>
      <c r="F38" s="19">
        <v>5</v>
      </c>
      <c r="G38" s="19"/>
      <c r="H38" s="19"/>
      <c r="I38" s="19">
        <v>5</v>
      </c>
      <c r="J38" s="19">
        <v>5</v>
      </c>
      <c r="K38" s="19">
        <v>15</v>
      </c>
      <c r="L38" s="116">
        <v>44</v>
      </c>
      <c r="M38" s="22">
        <f t="shared" si="1"/>
        <v>38</v>
      </c>
    </row>
    <row r="39" spans="1:13" s="13" customFormat="1" ht="15.75" x14ac:dyDescent="0.25">
      <c r="A39" s="100" t="str">
        <f>'21MBA111'!A39</f>
        <v>P18FW21M0024</v>
      </c>
      <c r="B39" s="100" t="str">
        <f>'21MBA111'!B39</f>
        <v>SRUJANA S</v>
      </c>
      <c r="C39" s="19">
        <v>4</v>
      </c>
      <c r="D39" s="19"/>
      <c r="E39" s="19">
        <v>3</v>
      </c>
      <c r="F39" s="19">
        <v>4</v>
      </c>
      <c r="G39" s="19"/>
      <c r="H39" s="19"/>
      <c r="I39" s="19">
        <v>7.5</v>
      </c>
      <c r="J39" s="19">
        <v>10</v>
      </c>
      <c r="K39" s="19">
        <v>15</v>
      </c>
      <c r="L39" s="116">
        <v>43</v>
      </c>
      <c r="M39" s="22">
        <f t="shared" si="1"/>
        <v>43.5</v>
      </c>
    </row>
    <row r="40" spans="1:13" s="13" customFormat="1" ht="15.75" x14ac:dyDescent="0.25">
      <c r="A40" s="100" t="str">
        <f>'21MBA111'!A40</f>
        <v>P18FW21M0025</v>
      </c>
      <c r="B40" s="100" t="str">
        <f>'21MBA111'!B40</f>
        <v>PRAJWAL S N</v>
      </c>
      <c r="C40" s="19">
        <v>5</v>
      </c>
      <c r="D40" s="19">
        <v>3</v>
      </c>
      <c r="E40" s="19">
        <v>2</v>
      </c>
      <c r="F40" s="19">
        <v>5</v>
      </c>
      <c r="G40" s="19"/>
      <c r="H40" s="19"/>
      <c r="I40" s="19">
        <v>7.5</v>
      </c>
      <c r="J40" s="19">
        <v>9</v>
      </c>
      <c r="K40" s="19">
        <v>12</v>
      </c>
      <c r="L40" s="116">
        <v>44</v>
      </c>
      <c r="M40" s="22">
        <f t="shared" si="1"/>
        <v>43.5</v>
      </c>
    </row>
    <row r="41" spans="1:13" s="13" customFormat="1" ht="15.75" x14ac:dyDescent="0.25">
      <c r="A41" s="100" t="str">
        <f>'21MBA111'!A41</f>
        <v>P18FW21M0026</v>
      </c>
      <c r="B41" s="100" t="str">
        <f>'21MBA111'!B41</f>
        <v>SUCHITRA G</v>
      </c>
      <c r="C41" s="19"/>
      <c r="D41" s="19"/>
      <c r="E41" s="19"/>
      <c r="F41" s="19">
        <v>2</v>
      </c>
      <c r="G41" s="19"/>
      <c r="H41" s="19"/>
      <c r="I41" s="19">
        <v>2</v>
      </c>
      <c r="J41" s="19">
        <v>3</v>
      </c>
      <c r="K41" s="19">
        <v>10</v>
      </c>
      <c r="L41" s="116">
        <v>33</v>
      </c>
      <c r="M41" s="22">
        <f t="shared" si="1"/>
        <v>17</v>
      </c>
    </row>
    <row r="42" spans="1:13" s="13" customFormat="1" ht="15.75" x14ac:dyDescent="0.25">
      <c r="A42" s="100" t="str">
        <f>'21MBA111'!A42</f>
        <v>P18FW21M0027</v>
      </c>
      <c r="B42" s="100" t="str">
        <f>'21MBA111'!B42</f>
        <v>SANKET SURESH SHIRSAT</v>
      </c>
      <c r="C42" s="19">
        <v>2</v>
      </c>
      <c r="D42" s="19"/>
      <c r="E42" s="19">
        <v>3</v>
      </c>
      <c r="F42" s="19">
        <v>5</v>
      </c>
      <c r="G42" s="19">
        <v>1</v>
      </c>
      <c r="H42" s="19"/>
      <c r="I42" s="19">
        <v>5</v>
      </c>
      <c r="J42" s="19">
        <v>5</v>
      </c>
      <c r="K42" s="19">
        <v>11</v>
      </c>
      <c r="L42" s="116">
        <v>38</v>
      </c>
      <c r="M42" s="22">
        <f t="shared" si="1"/>
        <v>32</v>
      </c>
    </row>
    <row r="43" spans="1:13" s="13" customFormat="1" ht="15.75" x14ac:dyDescent="0.25">
      <c r="A43" s="100" t="str">
        <f>'21MBA111'!A43</f>
        <v>P18FW21M0028</v>
      </c>
      <c r="B43" s="100" t="str">
        <f>'21MBA111'!B43</f>
        <v>ANIKET SANJAY REVANKAR</v>
      </c>
      <c r="C43" s="19">
        <v>5</v>
      </c>
      <c r="D43" s="19">
        <v>2</v>
      </c>
      <c r="E43" s="19">
        <v>3</v>
      </c>
      <c r="F43" s="19">
        <v>3</v>
      </c>
      <c r="G43" s="19"/>
      <c r="H43" s="19"/>
      <c r="I43" s="19">
        <v>5</v>
      </c>
      <c r="J43" s="19">
        <v>9</v>
      </c>
      <c r="K43" s="19">
        <v>15</v>
      </c>
      <c r="L43" s="116">
        <v>44</v>
      </c>
      <c r="M43" s="22">
        <f t="shared" si="1"/>
        <v>42</v>
      </c>
    </row>
    <row r="44" spans="1:13" s="13" customFormat="1" ht="15.75" x14ac:dyDescent="0.25">
      <c r="A44" s="100" t="str">
        <f>'21MBA111'!A44</f>
        <v>P18FW21M0029</v>
      </c>
      <c r="B44" s="100" t="str">
        <f>'21MBA111'!B44</f>
        <v>AKHILA H</v>
      </c>
      <c r="C44" s="19">
        <v>0.5</v>
      </c>
      <c r="D44" s="19">
        <v>1</v>
      </c>
      <c r="E44" s="19">
        <v>1</v>
      </c>
      <c r="F44" s="19"/>
      <c r="G44" s="19">
        <v>2</v>
      </c>
      <c r="H44" s="19"/>
      <c r="I44" s="19"/>
      <c r="J44" s="19">
        <v>4</v>
      </c>
      <c r="K44" s="19">
        <v>4</v>
      </c>
      <c r="L44" s="116">
        <v>31</v>
      </c>
      <c r="M44" s="22">
        <f t="shared" si="1"/>
        <v>12.5</v>
      </c>
    </row>
    <row r="45" spans="1:13" s="13" customFormat="1" ht="15.75" x14ac:dyDescent="0.25">
      <c r="A45" s="100" t="str">
        <f>'21MBA111'!A45</f>
        <v>P18FW21M0030</v>
      </c>
      <c r="B45" s="100" t="str">
        <f>'21MBA111'!B45</f>
        <v>M LUQMAN NAWAZ</v>
      </c>
      <c r="C45" s="19">
        <v>2</v>
      </c>
      <c r="D45" s="19">
        <v>2</v>
      </c>
      <c r="E45" s="19">
        <v>3</v>
      </c>
      <c r="F45" s="19">
        <v>1</v>
      </c>
      <c r="G45" s="19"/>
      <c r="H45" s="19">
        <v>8</v>
      </c>
      <c r="I45" s="19"/>
      <c r="J45" s="19">
        <v>4</v>
      </c>
      <c r="K45" s="19">
        <v>13</v>
      </c>
      <c r="L45" s="116">
        <v>39</v>
      </c>
      <c r="M45" s="22">
        <f t="shared" si="1"/>
        <v>33</v>
      </c>
    </row>
    <row r="46" spans="1:13" s="13" customFormat="1" ht="15.75" x14ac:dyDescent="0.25">
      <c r="A46" s="100" t="str">
        <f>'21MBA111'!A46</f>
        <v>P18FW21M0031</v>
      </c>
      <c r="B46" s="100" t="str">
        <f>'21MBA111'!B46</f>
        <v>MADHURA A</v>
      </c>
      <c r="C46" s="19">
        <v>5</v>
      </c>
      <c r="D46" s="19"/>
      <c r="E46" s="19">
        <v>5</v>
      </c>
      <c r="F46" s="19">
        <v>5</v>
      </c>
      <c r="G46" s="19"/>
      <c r="H46" s="19"/>
      <c r="I46" s="19">
        <v>7.5</v>
      </c>
      <c r="J46" s="19">
        <v>10</v>
      </c>
      <c r="K46" s="19">
        <v>12</v>
      </c>
      <c r="L46" s="116">
        <v>46</v>
      </c>
      <c r="M46" s="22">
        <f t="shared" si="1"/>
        <v>44.5</v>
      </c>
    </row>
    <row r="47" spans="1:13" s="13" customFormat="1" ht="15.75" x14ac:dyDescent="0.25">
      <c r="A47" s="100" t="str">
        <f>'21MBA111'!A47</f>
        <v>P18FW21M0032</v>
      </c>
      <c r="B47" s="100" t="str">
        <f>'21MBA111'!B47</f>
        <v>H V SHREEVATSA</v>
      </c>
      <c r="C47" s="19">
        <v>4</v>
      </c>
      <c r="D47" s="19"/>
      <c r="E47" s="19">
        <v>5</v>
      </c>
      <c r="F47" s="19">
        <v>4</v>
      </c>
      <c r="G47" s="19"/>
      <c r="H47" s="19"/>
      <c r="I47" s="19">
        <v>7</v>
      </c>
      <c r="J47" s="19">
        <v>7</v>
      </c>
      <c r="K47" s="19">
        <v>13</v>
      </c>
      <c r="L47" s="116">
        <v>44</v>
      </c>
      <c r="M47" s="22">
        <f t="shared" si="1"/>
        <v>40</v>
      </c>
    </row>
    <row r="48" spans="1:13" s="13" customFormat="1" ht="15.75" x14ac:dyDescent="0.25">
      <c r="A48" s="100" t="str">
        <f>'21MBA111'!A48</f>
        <v>P18FW21M0033</v>
      </c>
      <c r="B48" s="100" t="str">
        <f>'21MBA111'!B48</f>
        <v>LILIMA DASH</v>
      </c>
      <c r="C48" s="19">
        <v>5</v>
      </c>
      <c r="D48" s="19"/>
      <c r="E48" s="19">
        <v>2</v>
      </c>
      <c r="F48" s="19">
        <v>4</v>
      </c>
      <c r="G48" s="19"/>
      <c r="H48" s="19"/>
      <c r="I48" s="19">
        <v>5</v>
      </c>
      <c r="J48" s="19">
        <v>5</v>
      </c>
      <c r="K48" s="19">
        <v>9</v>
      </c>
      <c r="L48" s="116">
        <v>38</v>
      </c>
      <c r="M48" s="22">
        <f t="shared" ref="M48:M79" si="2">SUM(C48:K48)</f>
        <v>30</v>
      </c>
    </row>
    <row r="49" spans="1:13" s="13" customFormat="1" ht="15.75" x14ac:dyDescent="0.25">
      <c r="A49" s="100" t="str">
        <f>'21MBA111'!A49</f>
        <v>P18FW21M0034</v>
      </c>
      <c r="B49" s="100" t="str">
        <f>'21MBA111'!B49</f>
        <v>KUMAR ASHUTOSH</v>
      </c>
      <c r="C49" s="19"/>
      <c r="D49" s="19"/>
      <c r="E49" s="19"/>
      <c r="F49" s="19"/>
      <c r="G49" s="19"/>
      <c r="H49" s="19"/>
      <c r="I49" s="19"/>
      <c r="J49" s="19">
        <v>8</v>
      </c>
      <c r="K49" s="19"/>
      <c r="L49" s="116">
        <v>26</v>
      </c>
      <c r="M49" s="22">
        <f t="shared" si="2"/>
        <v>8</v>
      </c>
    </row>
    <row r="50" spans="1:13" s="13" customFormat="1" ht="15.75" x14ac:dyDescent="0.25">
      <c r="A50" s="100" t="str">
        <f>'21MBA111'!A50</f>
        <v>P18FW21M0035</v>
      </c>
      <c r="B50" s="100" t="str">
        <f>'21MBA111'!B50</f>
        <v>RAHUL S SANGOLLI</v>
      </c>
      <c r="C50" s="19">
        <v>3</v>
      </c>
      <c r="D50" s="19"/>
      <c r="E50" s="19"/>
      <c r="F50" s="19">
        <v>5</v>
      </c>
      <c r="G50" s="19"/>
      <c r="H50" s="19"/>
      <c r="I50" s="19"/>
      <c r="J50" s="19">
        <v>8</v>
      </c>
      <c r="K50" s="19">
        <v>8</v>
      </c>
      <c r="L50" s="116">
        <v>35</v>
      </c>
      <c r="M50" s="22">
        <f t="shared" si="2"/>
        <v>24</v>
      </c>
    </row>
    <row r="51" spans="1:13" s="13" customFormat="1" ht="15.75" x14ac:dyDescent="0.25">
      <c r="A51" s="100" t="str">
        <f>'21MBA111'!A51</f>
        <v>P18FW21M0036</v>
      </c>
      <c r="B51" s="100" t="str">
        <f>'21MBA111'!B51</f>
        <v>GIRISH N NASHI</v>
      </c>
      <c r="C51" s="19">
        <v>5</v>
      </c>
      <c r="D51" s="19"/>
      <c r="E51" s="19"/>
      <c r="F51" s="19">
        <v>5</v>
      </c>
      <c r="G51" s="19">
        <v>3</v>
      </c>
      <c r="H51" s="19"/>
      <c r="I51" s="19">
        <v>6</v>
      </c>
      <c r="J51" s="19">
        <v>10</v>
      </c>
      <c r="K51" s="19">
        <v>12</v>
      </c>
      <c r="L51" s="116">
        <v>43</v>
      </c>
      <c r="M51" s="22">
        <f t="shared" si="2"/>
        <v>41</v>
      </c>
    </row>
    <row r="52" spans="1:13" s="13" customFormat="1" ht="15.75" x14ac:dyDescent="0.25">
      <c r="A52" s="100" t="str">
        <f>'21MBA111'!A52</f>
        <v>P18FW21M0037</v>
      </c>
      <c r="B52" s="100" t="str">
        <f>'21MBA111'!B52</f>
        <v>ANKITA GAJANAN NAIK</v>
      </c>
      <c r="C52" s="19">
        <v>5</v>
      </c>
      <c r="D52" s="19"/>
      <c r="E52" s="19"/>
      <c r="F52" s="19"/>
      <c r="G52" s="19">
        <v>3</v>
      </c>
      <c r="H52" s="19"/>
      <c r="I52" s="19">
        <v>7.5</v>
      </c>
      <c r="J52" s="19">
        <v>10</v>
      </c>
      <c r="K52" s="19">
        <v>10</v>
      </c>
      <c r="L52" s="116">
        <v>42</v>
      </c>
      <c r="M52" s="22">
        <f t="shared" si="2"/>
        <v>35.5</v>
      </c>
    </row>
    <row r="53" spans="1:13" s="13" customFormat="1" ht="15.75" x14ac:dyDescent="0.25">
      <c r="A53" s="100" t="str">
        <f>'21MBA111'!A53</f>
        <v>P18FW21M0038</v>
      </c>
      <c r="B53" s="100" t="str">
        <f>'21MBA111'!B53</f>
        <v>GURUBASAVARAJ K M</v>
      </c>
      <c r="C53" s="19">
        <v>5</v>
      </c>
      <c r="D53" s="19">
        <v>2</v>
      </c>
      <c r="E53" s="19"/>
      <c r="F53" s="19">
        <v>2</v>
      </c>
      <c r="G53" s="19"/>
      <c r="H53" s="19"/>
      <c r="I53" s="19">
        <v>7.5</v>
      </c>
      <c r="J53" s="19">
        <v>10</v>
      </c>
      <c r="K53" s="19">
        <v>12</v>
      </c>
      <c r="L53" s="116">
        <v>41</v>
      </c>
      <c r="M53" s="22">
        <f t="shared" si="2"/>
        <v>38.5</v>
      </c>
    </row>
    <row r="54" spans="1:13" s="13" customFormat="1" ht="15.75" x14ac:dyDescent="0.25">
      <c r="A54" s="100" t="str">
        <f>'21MBA111'!A54</f>
        <v>P18FW21M0039</v>
      </c>
      <c r="B54" s="100" t="str">
        <f>'21MBA111'!B54</f>
        <v>ANANYA P HEGDE</v>
      </c>
      <c r="C54" s="19">
        <v>3</v>
      </c>
      <c r="D54" s="19">
        <v>1</v>
      </c>
      <c r="E54" s="19">
        <v>3</v>
      </c>
      <c r="F54" s="19">
        <v>2</v>
      </c>
      <c r="G54" s="19">
        <v>3</v>
      </c>
      <c r="H54" s="19">
        <v>3</v>
      </c>
      <c r="I54" s="19">
        <v>4</v>
      </c>
      <c r="J54" s="19">
        <v>8</v>
      </c>
      <c r="K54" s="19">
        <v>9</v>
      </c>
      <c r="L54" s="116">
        <v>37</v>
      </c>
      <c r="M54" s="22">
        <f t="shared" si="2"/>
        <v>36</v>
      </c>
    </row>
    <row r="55" spans="1:13" s="13" customFormat="1" ht="15.75" x14ac:dyDescent="0.25">
      <c r="A55" s="100" t="str">
        <f>'21MBA111'!A55</f>
        <v>P18FW21M0040</v>
      </c>
      <c r="B55" s="100" t="str">
        <f>'21MBA111'!B55</f>
        <v>NIVEDITHA K SWAMY</v>
      </c>
      <c r="C55" s="19">
        <v>5</v>
      </c>
      <c r="D55" s="19">
        <v>2</v>
      </c>
      <c r="E55" s="19">
        <v>5</v>
      </c>
      <c r="F55" s="19"/>
      <c r="G55" s="19"/>
      <c r="H55" s="19"/>
      <c r="I55" s="19">
        <v>7</v>
      </c>
      <c r="J55" s="19">
        <v>10</v>
      </c>
      <c r="K55" s="19">
        <v>15</v>
      </c>
      <c r="L55" s="116">
        <v>45</v>
      </c>
      <c r="M55" s="22">
        <f t="shared" si="2"/>
        <v>44</v>
      </c>
    </row>
    <row r="56" spans="1:13" s="13" customFormat="1" ht="15.75" x14ac:dyDescent="0.25">
      <c r="A56" s="100" t="str">
        <f>'21MBA111'!A56</f>
        <v>P18FW21M0041</v>
      </c>
      <c r="B56" s="100" t="str">
        <f>'21MBA111'!B56</f>
        <v>LIKHITHA L</v>
      </c>
      <c r="C56" s="19">
        <v>2</v>
      </c>
      <c r="D56" s="19"/>
      <c r="E56" s="19"/>
      <c r="F56" s="19">
        <v>1</v>
      </c>
      <c r="G56" s="19">
        <v>2</v>
      </c>
      <c r="H56" s="19"/>
      <c r="I56" s="19"/>
      <c r="J56" s="19">
        <v>6</v>
      </c>
      <c r="K56" s="19">
        <v>13</v>
      </c>
      <c r="L56" s="116">
        <v>35</v>
      </c>
      <c r="M56" s="22">
        <f t="shared" si="2"/>
        <v>24</v>
      </c>
    </row>
    <row r="57" spans="1:13" s="13" customFormat="1" ht="15.75" x14ac:dyDescent="0.25">
      <c r="A57" s="100" t="str">
        <f>'21MBA111'!A57</f>
        <v>P18FW21M0042</v>
      </c>
      <c r="B57" s="100" t="str">
        <f>'21MBA111'!B57</f>
        <v>RAHUL RAM BHAT</v>
      </c>
      <c r="C57" s="19">
        <v>1</v>
      </c>
      <c r="D57" s="19"/>
      <c r="E57" s="19">
        <v>3</v>
      </c>
      <c r="F57" s="19"/>
      <c r="G57" s="19">
        <v>3</v>
      </c>
      <c r="H57" s="19"/>
      <c r="I57" s="19">
        <v>7.5</v>
      </c>
      <c r="J57" s="19">
        <v>2</v>
      </c>
      <c r="K57" s="19">
        <v>10</v>
      </c>
      <c r="L57" s="116">
        <v>39</v>
      </c>
      <c r="M57" s="22">
        <f t="shared" si="2"/>
        <v>26.5</v>
      </c>
    </row>
    <row r="58" spans="1:13" s="13" customFormat="1" ht="15.75" x14ac:dyDescent="0.25">
      <c r="A58" s="100" t="str">
        <f>'21MBA111'!A58</f>
        <v>P18FW21M0043</v>
      </c>
      <c r="B58" s="100" t="str">
        <f>'21MBA111'!B58</f>
        <v>AMIT KAMADOLLISHETTARU</v>
      </c>
      <c r="C58" s="19">
        <v>5</v>
      </c>
      <c r="D58" s="19">
        <v>3</v>
      </c>
      <c r="E58" s="19">
        <v>5</v>
      </c>
      <c r="F58" s="19"/>
      <c r="G58" s="19"/>
      <c r="H58" s="19"/>
      <c r="I58" s="19">
        <v>8</v>
      </c>
      <c r="J58" s="19">
        <v>10</v>
      </c>
      <c r="K58" s="19">
        <v>8</v>
      </c>
      <c r="L58" s="116">
        <v>44</v>
      </c>
      <c r="M58" s="22">
        <f t="shared" si="2"/>
        <v>39</v>
      </c>
    </row>
    <row r="59" spans="1:13" s="13" customFormat="1" ht="15.75" x14ac:dyDescent="0.25">
      <c r="A59" s="100" t="str">
        <f>'21MBA111'!A59</f>
        <v>P18FW21M0044</v>
      </c>
      <c r="B59" s="100" t="str">
        <f>'21MBA111'!B59</f>
        <v>POOJARANI TALAWAR</v>
      </c>
      <c r="C59" s="19">
        <v>2</v>
      </c>
      <c r="D59" s="19"/>
      <c r="E59" s="19"/>
      <c r="F59" s="19"/>
      <c r="G59" s="19">
        <v>3</v>
      </c>
      <c r="H59" s="19">
        <v>1</v>
      </c>
      <c r="I59" s="19"/>
      <c r="J59" s="19">
        <v>6</v>
      </c>
      <c r="K59" s="19">
        <v>10</v>
      </c>
      <c r="L59" s="116">
        <v>38</v>
      </c>
      <c r="M59" s="22">
        <f t="shared" si="2"/>
        <v>22</v>
      </c>
    </row>
    <row r="60" spans="1:13" s="13" customFormat="1" ht="15.75" x14ac:dyDescent="0.25">
      <c r="A60" s="100" t="str">
        <f>'21MBA111'!A60</f>
        <v>P18FW21M0045</v>
      </c>
      <c r="B60" s="100" t="str">
        <f>'21MBA111'!B60</f>
        <v>ABHITHA K</v>
      </c>
      <c r="C60" s="19">
        <v>3</v>
      </c>
      <c r="D60" s="19">
        <v>3</v>
      </c>
      <c r="E60" s="19"/>
      <c r="F60" s="19"/>
      <c r="G60" s="19"/>
      <c r="H60" s="19"/>
      <c r="I60" s="19">
        <v>7.5</v>
      </c>
      <c r="J60" s="19">
        <v>10</v>
      </c>
      <c r="K60" s="19">
        <v>13</v>
      </c>
      <c r="L60" s="116">
        <v>42</v>
      </c>
      <c r="M60" s="22">
        <f t="shared" si="2"/>
        <v>36.5</v>
      </c>
    </row>
    <row r="61" spans="1:13" s="13" customFormat="1" ht="15.75" x14ac:dyDescent="0.25">
      <c r="A61" s="100" t="str">
        <f>'21MBA111'!A61</f>
        <v>P18FW21M0046</v>
      </c>
      <c r="B61" s="100" t="str">
        <f>'21MBA111'!B61</f>
        <v>S SHREYAS</v>
      </c>
      <c r="C61" s="19"/>
      <c r="D61" s="19"/>
      <c r="E61" s="19">
        <v>3</v>
      </c>
      <c r="F61" s="19"/>
      <c r="G61" s="19">
        <v>2</v>
      </c>
      <c r="H61" s="19">
        <v>2</v>
      </c>
      <c r="I61" s="19"/>
      <c r="J61" s="19">
        <v>6</v>
      </c>
      <c r="K61" s="19">
        <v>7</v>
      </c>
      <c r="L61" s="116">
        <v>29</v>
      </c>
      <c r="M61" s="22">
        <f t="shared" si="2"/>
        <v>20</v>
      </c>
    </row>
    <row r="62" spans="1:13" s="13" customFormat="1" ht="15.75" x14ac:dyDescent="0.25">
      <c r="A62" s="100" t="str">
        <f>'21MBA111'!A62</f>
        <v>P18FW21M0047</v>
      </c>
      <c r="B62" s="100" t="str">
        <f>'21MBA111'!B62</f>
        <v>ABHISHEK SHENOY</v>
      </c>
      <c r="C62" s="19">
        <v>3</v>
      </c>
      <c r="D62" s="19"/>
      <c r="E62" s="19">
        <v>4</v>
      </c>
      <c r="F62" s="19"/>
      <c r="G62" s="19"/>
      <c r="H62" s="19"/>
      <c r="I62" s="19">
        <v>7.5</v>
      </c>
      <c r="J62" s="19">
        <v>10</v>
      </c>
      <c r="K62" s="19">
        <v>7</v>
      </c>
      <c r="L62" s="116">
        <v>36</v>
      </c>
      <c r="M62" s="22">
        <f t="shared" si="2"/>
        <v>31.5</v>
      </c>
    </row>
    <row r="63" spans="1:13" s="13" customFormat="1" ht="15.75" x14ac:dyDescent="0.25">
      <c r="A63" s="100" t="str">
        <f>'21MBA111'!A63</f>
        <v>P18FW21M0048</v>
      </c>
      <c r="B63" s="100" t="str">
        <f>'21MBA111'!B63</f>
        <v>B S SUSHEN</v>
      </c>
      <c r="C63" s="19">
        <v>3</v>
      </c>
      <c r="D63" s="19">
        <v>3</v>
      </c>
      <c r="E63" s="19">
        <v>4</v>
      </c>
      <c r="F63" s="19">
        <v>1</v>
      </c>
      <c r="G63" s="19">
        <v>2</v>
      </c>
      <c r="H63" s="19"/>
      <c r="I63" s="19">
        <v>6</v>
      </c>
      <c r="J63" s="19">
        <v>5</v>
      </c>
      <c r="K63" s="19">
        <v>13</v>
      </c>
      <c r="L63" s="116">
        <v>41</v>
      </c>
      <c r="M63" s="22">
        <f t="shared" si="2"/>
        <v>37</v>
      </c>
    </row>
    <row r="64" spans="1:13" s="13" customFormat="1" ht="15.75" x14ac:dyDescent="0.25">
      <c r="A64" s="100" t="str">
        <f>'21MBA111'!A64</f>
        <v>P18FW21M0049</v>
      </c>
      <c r="B64" s="100" t="str">
        <f>'21MBA111'!B64</f>
        <v>PRAJWALA H</v>
      </c>
      <c r="C64" s="19"/>
      <c r="D64" s="19"/>
      <c r="E64" s="19">
        <v>5</v>
      </c>
      <c r="F64" s="19">
        <v>4</v>
      </c>
      <c r="G64" s="19">
        <v>4</v>
      </c>
      <c r="H64" s="19"/>
      <c r="I64" s="19"/>
      <c r="J64" s="19">
        <v>8</v>
      </c>
      <c r="K64" s="19">
        <v>15</v>
      </c>
      <c r="L64" s="116">
        <v>40</v>
      </c>
      <c r="M64" s="22">
        <f t="shared" si="2"/>
        <v>36</v>
      </c>
    </row>
    <row r="65" spans="1:13" s="13" customFormat="1" ht="15.75" x14ac:dyDescent="0.25">
      <c r="A65" s="100" t="str">
        <f>'21MBA111'!A65</f>
        <v>P18FW21M0050</v>
      </c>
      <c r="B65" s="100" t="str">
        <f>'21MBA111'!B65</f>
        <v>VAISHNAVI N</v>
      </c>
      <c r="C65" s="19">
        <v>2</v>
      </c>
      <c r="D65" s="19"/>
      <c r="E65" s="19">
        <v>3</v>
      </c>
      <c r="F65" s="19">
        <v>4</v>
      </c>
      <c r="G65" s="19"/>
      <c r="H65" s="19"/>
      <c r="I65" s="19">
        <v>6</v>
      </c>
      <c r="J65" s="19">
        <v>10</v>
      </c>
      <c r="K65" s="19">
        <v>15</v>
      </c>
      <c r="L65" s="116">
        <v>38</v>
      </c>
      <c r="M65" s="22">
        <f t="shared" si="2"/>
        <v>40</v>
      </c>
    </row>
    <row r="66" spans="1:13" s="13" customFormat="1" ht="15.75" x14ac:dyDescent="0.25">
      <c r="A66" s="100" t="str">
        <f>'21MBA111'!A66</f>
        <v>P18FW21M0051</v>
      </c>
      <c r="B66" s="100" t="str">
        <f>'21MBA111'!B66</f>
        <v>DEEPAK GIRISH KALYANI</v>
      </c>
      <c r="C66" s="19">
        <v>5</v>
      </c>
      <c r="D66" s="19">
        <v>3</v>
      </c>
      <c r="E66" s="19"/>
      <c r="F66" s="19"/>
      <c r="G66" s="19">
        <v>4</v>
      </c>
      <c r="H66" s="19"/>
      <c r="I66" s="19">
        <v>7.5</v>
      </c>
      <c r="J66" s="19">
        <v>10</v>
      </c>
      <c r="K66" s="19">
        <v>15</v>
      </c>
      <c r="L66" s="116">
        <v>44</v>
      </c>
      <c r="M66" s="22">
        <f t="shared" si="2"/>
        <v>44.5</v>
      </c>
    </row>
    <row r="67" spans="1:13" s="13" customFormat="1" ht="15.75" x14ac:dyDescent="0.25">
      <c r="A67" s="100" t="str">
        <f>'21MBA111'!A67</f>
        <v>P18FW21M0052</v>
      </c>
      <c r="B67" s="100" t="str">
        <f>'21MBA111'!B67</f>
        <v>ISAAC JESSE K</v>
      </c>
      <c r="C67" s="19"/>
      <c r="D67" s="19">
        <v>3</v>
      </c>
      <c r="E67" s="19"/>
      <c r="F67" s="19">
        <v>5</v>
      </c>
      <c r="G67" s="19"/>
      <c r="H67" s="19"/>
      <c r="I67" s="19">
        <v>5</v>
      </c>
      <c r="J67" s="19"/>
      <c r="K67" s="19">
        <v>5</v>
      </c>
      <c r="L67" s="116">
        <v>28</v>
      </c>
      <c r="M67" s="22">
        <f t="shared" si="2"/>
        <v>18</v>
      </c>
    </row>
    <row r="68" spans="1:13" s="13" customFormat="1" ht="15.75" x14ac:dyDescent="0.25">
      <c r="A68" s="100" t="str">
        <f>'21MBA111'!A68</f>
        <v>P18FW21M0053</v>
      </c>
      <c r="B68" s="100" t="str">
        <f>'21MBA111'!B68</f>
        <v>SUPRIYA GOVIND BELSARE</v>
      </c>
      <c r="C68" s="19">
        <v>4</v>
      </c>
      <c r="D68" s="19"/>
      <c r="E68" s="19">
        <v>3</v>
      </c>
      <c r="F68" s="19">
        <v>5</v>
      </c>
      <c r="G68" s="19"/>
      <c r="H68" s="19"/>
      <c r="I68" s="19">
        <v>9</v>
      </c>
      <c r="J68" s="19">
        <v>7</v>
      </c>
      <c r="K68" s="19">
        <v>14</v>
      </c>
      <c r="L68" s="116">
        <v>42</v>
      </c>
      <c r="M68" s="22">
        <f t="shared" si="2"/>
        <v>42</v>
      </c>
    </row>
    <row r="69" spans="1:13" s="13" customFormat="1" ht="15.75" x14ac:dyDescent="0.25">
      <c r="A69" s="100" t="str">
        <f>'21MBA111'!A69</f>
        <v>P18FW21M0054</v>
      </c>
      <c r="B69" s="100" t="str">
        <f>'21MBA111'!B69</f>
        <v>VINAYAK RAO GAIKWAD K</v>
      </c>
      <c r="C69" s="19">
        <v>4</v>
      </c>
      <c r="D69" s="19"/>
      <c r="E69" s="19"/>
      <c r="F69" s="19"/>
      <c r="G69" s="19"/>
      <c r="H69" s="19"/>
      <c r="I69" s="19"/>
      <c r="J69" s="19">
        <v>7</v>
      </c>
      <c r="K69" s="19">
        <v>7</v>
      </c>
      <c r="L69" s="116">
        <v>33</v>
      </c>
      <c r="M69" s="22">
        <f t="shared" si="2"/>
        <v>18</v>
      </c>
    </row>
    <row r="70" spans="1:13" s="13" customFormat="1" ht="15.75" x14ac:dyDescent="0.25">
      <c r="A70" s="100" t="str">
        <f>'21MBA111'!A70</f>
        <v>P18FW21M0055</v>
      </c>
      <c r="B70" s="100" t="str">
        <f>'21MBA111'!B70</f>
        <v>SUTOPA DEB</v>
      </c>
      <c r="C70" s="19"/>
      <c r="D70" s="19"/>
      <c r="E70" s="19"/>
      <c r="F70" s="19">
        <v>4</v>
      </c>
      <c r="G70" s="19"/>
      <c r="H70" s="19"/>
      <c r="I70" s="19">
        <v>5</v>
      </c>
      <c r="J70" s="19">
        <v>4</v>
      </c>
      <c r="K70" s="19">
        <v>12</v>
      </c>
      <c r="L70" s="116">
        <v>35</v>
      </c>
      <c r="M70" s="22">
        <f t="shared" si="2"/>
        <v>25</v>
      </c>
    </row>
    <row r="71" spans="1:13" s="13" customFormat="1" ht="15.75" x14ac:dyDescent="0.25">
      <c r="A71" s="100" t="str">
        <f>'21MBA111'!A71</f>
        <v>P18FW21M0056</v>
      </c>
      <c r="B71" s="100" t="str">
        <f>'21MBA111'!B71</f>
        <v>M S SUKRUT</v>
      </c>
      <c r="C71" s="19">
        <v>2</v>
      </c>
      <c r="D71" s="19"/>
      <c r="E71" s="19">
        <v>1</v>
      </c>
      <c r="F71" s="19"/>
      <c r="G71" s="19"/>
      <c r="H71" s="19"/>
      <c r="I71" s="19"/>
      <c r="J71" s="19">
        <v>2</v>
      </c>
      <c r="K71" s="19">
        <v>5</v>
      </c>
      <c r="L71" s="116">
        <v>28</v>
      </c>
      <c r="M71" s="22">
        <f t="shared" si="2"/>
        <v>10</v>
      </c>
    </row>
    <row r="72" spans="1:13" s="13" customFormat="1" ht="15.75" x14ac:dyDescent="0.25">
      <c r="A72" s="100" t="str">
        <f>'21MBA111'!A72</f>
        <v>P18FW21M0057</v>
      </c>
      <c r="B72" s="100" t="str">
        <f>'21MBA111'!B72</f>
        <v>BHASKARA PRABHU</v>
      </c>
      <c r="C72" s="19">
        <v>1</v>
      </c>
      <c r="D72" s="19"/>
      <c r="E72" s="19"/>
      <c r="F72" s="19">
        <v>2</v>
      </c>
      <c r="G72" s="19"/>
      <c r="H72" s="19"/>
      <c r="I72" s="19">
        <v>2.5</v>
      </c>
      <c r="J72" s="19">
        <v>9</v>
      </c>
      <c r="K72" s="19">
        <v>8</v>
      </c>
      <c r="L72" s="116">
        <v>32</v>
      </c>
      <c r="M72" s="22">
        <f t="shared" si="2"/>
        <v>22.5</v>
      </c>
    </row>
    <row r="73" spans="1:13" s="13" customFormat="1" ht="15.75" x14ac:dyDescent="0.25">
      <c r="A73" s="100" t="str">
        <f>'21MBA111'!A73</f>
        <v>P18FW21M0058</v>
      </c>
      <c r="B73" s="100" t="str">
        <f>'21MBA111'!B73</f>
        <v>PRAKASH SHIVAKUMAR</v>
      </c>
      <c r="C73" s="19">
        <v>3</v>
      </c>
      <c r="D73" s="19"/>
      <c r="E73" s="19"/>
      <c r="F73" s="19">
        <v>2</v>
      </c>
      <c r="G73" s="19"/>
      <c r="H73" s="19"/>
      <c r="I73" s="19">
        <v>7.5</v>
      </c>
      <c r="J73" s="19">
        <v>9</v>
      </c>
      <c r="K73" s="19">
        <v>7</v>
      </c>
      <c r="L73" s="116">
        <v>36</v>
      </c>
      <c r="M73" s="22">
        <f t="shared" si="2"/>
        <v>28.5</v>
      </c>
    </row>
    <row r="74" spans="1:13" s="13" customFormat="1" ht="15.75" x14ac:dyDescent="0.25">
      <c r="A74" s="100" t="str">
        <f>'21MBA111'!A74</f>
        <v>P18FW21M0059</v>
      </c>
      <c r="B74" s="100" t="str">
        <f>'21MBA111'!B74</f>
        <v>AMOGHA Y G</v>
      </c>
      <c r="C74" s="19">
        <v>2</v>
      </c>
      <c r="D74" s="19"/>
      <c r="E74" s="19">
        <v>4</v>
      </c>
      <c r="F74" s="19"/>
      <c r="G74" s="19"/>
      <c r="H74" s="19">
        <v>2</v>
      </c>
      <c r="I74" s="19">
        <v>6</v>
      </c>
      <c r="J74" s="19">
        <v>2</v>
      </c>
      <c r="K74" s="19">
        <v>15</v>
      </c>
      <c r="L74" s="116">
        <v>39</v>
      </c>
      <c r="M74" s="22">
        <f t="shared" si="2"/>
        <v>31</v>
      </c>
    </row>
    <row r="75" spans="1:13" s="13" customFormat="1" ht="15.75" x14ac:dyDescent="0.25">
      <c r="A75" s="100" t="str">
        <f>'21MBA111'!A75</f>
        <v>P18FW21M0060</v>
      </c>
      <c r="B75" s="100" t="str">
        <f>'21MBA111'!B75</f>
        <v>BHARATH K S</v>
      </c>
      <c r="C75" s="19">
        <v>1</v>
      </c>
      <c r="D75" s="19">
        <v>1</v>
      </c>
      <c r="E75" s="19">
        <v>1</v>
      </c>
      <c r="F75" s="19">
        <v>3</v>
      </c>
      <c r="G75" s="19"/>
      <c r="H75" s="19">
        <v>3</v>
      </c>
      <c r="I75" s="19"/>
      <c r="J75" s="19">
        <v>4</v>
      </c>
      <c r="K75" s="19">
        <v>6</v>
      </c>
      <c r="L75" s="116">
        <v>30</v>
      </c>
      <c r="M75" s="22">
        <f t="shared" si="2"/>
        <v>19</v>
      </c>
    </row>
    <row r="76" spans="1:13" s="13" customFormat="1" ht="15.75" x14ac:dyDescent="0.25">
      <c r="A76" s="100" t="str">
        <f>'21MBA111'!A76</f>
        <v>P18FW21M0061</v>
      </c>
      <c r="B76" s="100" t="str">
        <f>'21MBA111'!B76</f>
        <v>AKANKSH K G</v>
      </c>
      <c r="C76" s="19"/>
      <c r="D76" s="19"/>
      <c r="E76" s="19"/>
      <c r="F76" s="19">
        <v>5</v>
      </c>
      <c r="G76" s="19">
        <v>3</v>
      </c>
      <c r="H76" s="19"/>
      <c r="I76" s="19">
        <v>4</v>
      </c>
      <c r="J76" s="19">
        <v>1</v>
      </c>
      <c r="K76" s="19">
        <v>6</v>
      </c>
      <c r="L76" s="116">
        <v>32</v>
      </c>
      <c r="M76" s="22">
        <f t="shared" si="2"/>
        <v>19</v>
      </c>
    </row>
    <row r="77" spans="1:13" s="13" customFormat="1" ht="15.75" x14ac:dyDescent="0.25">
      <c r="A77" s="100" t="str">
        <f>'21MBA111'!A77</f>
        <v>P18FW21M0062</v>
      </c>
      <c r="B77" s="100" t="str">
        <f>'21MBA111'!B77</f>
        <v>BERNARD FERNANDES</v>
      </c>
      <c r="C77" s="19">
        <v>1</v>
      </c>
      <c r="D77" s="19"/>
      <c r="E77" s="19"/>
      <c r="F77" s="19"/>
      <c r="G77" s="19"/>
      <c r="H77" s="19"/>
      <c r="I77" s="19">
        <v>2</v>
      </c>
      <c r="J77" s="19">
        <v>6</v>
      </c>
      <c r="K77" s="19">
        <v>4</v>
      </c>
      <c r="L77" s="116">
        <v>29</v>
      </c>
      <c r="M77" s="22">
        <f t="shared" si="2"/>
        <v>13</v>
      </c>
    </row>
    <row r="78" spans="1:13" s="13" customFormat="1" ht="15.75" x14ac:dyDescent="0.25">
      <c r="A78" s="100" t="str">
        <f>'21MBA111'!A78</f>
        <v>P18FW21M0063</v>
      </c>
      <c r="B78" s="100" t="str">
        <f>'21MBA111'!B78</f>
        <v>AISHWARYA P</v>
      </c>
      <c r="C78" s="19"/>
      <c r="D78" s="19">
        <v>4</v>
      </c>
      <c r="E78" s="19">
        <v>2</v>
      </c>
      <c r="F78" s="19">
        <v>5</v>
      </c>
      <c r="G78" s="19"/>
      <c r="H78" s="19">
        <v>5</v>
      </c>
      <c r="I78" s="19"/>
      <c r="J78" s="19">
        <v>4</v>
      </c>
      <c r="K78" s="19">
        <v>4</v>
      </c>
      <c r="L78" s="116">
        <v>36</v>
      </c>
      <c r="M78" s="22">
        <f t="shared" si="2"/>
        <v>24</v>
      </c>
    </row>
    <row r="79" spans="1:13" s="13" customFormat="1" ht="15.75" x14ac:dyDescent="0.25">
      <c r="A79" s="100" t="str">
        <f>'21MBA111'!A79</f>
        <v>P18FW21M0064</v>
      </c>
      <c r="B79" s="100" t="str">
        <f>'21MBA111'!B79</f>
        <v>VIOLA PINTO</v>
      </c>
      <c r="C79" s="19"/>
      <c r="D79" s="19"/>
      <c r="E79" s="19"/>
      <c r="F79" s="19">
        <v>4</v>
      </c>
      <c r="G79" s="19">
        <v>2</v>
      </c>
      <c r="H79" s="19"/>
      <c r="I79" s="19">
        <v>5</v>
      </c>
      <c r="J79" s="19">
        <v>2</v>
      </c>
      <c r="K79" s="19">
        <v>12</v>
      </c>
      <c r="L79" s="116">
        <v>36</v>
      </c>
      <c r="M79" s="22">
        <f t="shared" si="2"/>
        <v>25</v>
      </c>
    </row>
    <row r="80" spans="1:13" s="13" customFormat="1" ht="15.75" x14ac:dyDescent="0.25">
      <c r="A80" s="100" t="str">
        <f>'21MBA111'!A80</f>
        <v>P18FW21M0065</v>
      </c>
      <c r="B80" s="100" t="str">
        <f>'21MBA111'!B80</f>
        <v>VARSHA</v>
      </c>
      <c r="C80" s="19">
        <v>5</v>
      </c>
      <c r="D80" s="19"/>
      <c r="E80" s="19">
        <v>5</v>
      </c>
      <c r="F80" s="19">
        <v>5</v>
      </c>
      <c r="G80" s="19"/>
      <c r="H80" s="19"/>
      <c r="I80" s="19">
        <v>7</v>
      </c>
      <c r="J80" s="19">
        <v>6</v>
      </c>
      <c r="K80" s="19">
        <v>15</v>
      </c>
      <c r="L80" s="116">
        <v>45</v>
      </c>
      <c r="M80" s="22">
        <f t="shared" ref="M80:M111" si="3">SUM(C80:K80)</f>
        <v>43</v>
      </c>
    </row>
    <row r="81" spans="1:13" s="13" customFormat="1" ht="15.75" x14ac:dyDescent="0.25">
      <c r="A81" s="100" t="str">
        <f>'21MBA111'!A81</f>
        <v>P18FW21M0066</v>
      </c>
      <c r="B81" s="100" t="str">
        <f>'21MBA111'!B81</f>
        <v>CHIDRI BALAJI</v>
      </c>
      <c r="C81" s="19"/>
      <c r="D81" s="19">
        <v>5</v>
      </c>
      <c r="E81" s="19">
        <v>5</v>
      </c>
      <c r="F81" s="19">
        <v>5</v>
      </c>
      <c r="G81" s="19"/>
      <c r="H81" s="19">
        <v>10</v>
      </c>
      <c r="I81" s="19"/>
      <c r="J81" s="19">
        <v>10</v>
      </c>
      <c r="K81" s="19">
        <v>15</v>
      </c>
      <c r="L81" s="116">
        <v>46</v>
      </c>
      <c r="M81" s="22">
        <f t="shared" si="3"/>
        <v>50</v>
      </c>
    </row>
    <row r="82" spans="1:13" s="13" customFormat="1" ht="15.75" x14ac:dyDescent="0.25">
      <c r="A82" s="100" t="str">
        <f>'21MBA111'!A82</f>
        <v>P18FW21M0067</v>
      </c>
      <c r="B82" s="100" t="str">
        <f>'21MBA111'!B82</f>
        <v>GAGANDEEP V N</v>
      </c>
      <c r="C82" s="19">
        <v>2</v>
      </c>
      <c r="D82" s="19"/>
      <c r="E82" s="19"/>
      <c r="F82" s="19">
        <v>2</v>
      </c>
      <c r="G82" s="19">
        <v>2</v>
      </c>
      <c r="H82" s="19">
        <v>2</v>
      </c>
      <c r="I82" s="19"/>
      <c r="J82" s="19"/>
      <c r="K82" s="19">
        <v>5</v>
      </c>
      <c r="L82" s="116">
        <v>29</v>
      </c>
      <c r="M82" s="22">
        <f t="shared" si="3"/>
        <v>13</v>
      </c>
    </row>
    <row r="83" spans="1:13" s="13" customFormat="1" ht="15.75" x14ac:dyDescent="0.25">
      <c r="A83" s="100" t="str">
        <f>'21MBA111'!A83</f>
        <v>P18FW21M0068</v>
      </c>
      <c r="B83" s="100" t="str">
        <f>'21MBA111'!B83</f>
        <v>PRAJWALA</v>
      </c>
      <c r="C83" s="19">
        <v>4</v>
      </c>
      <c r="D83" s="19">
        <v>5</v>
      </c>
      <c r="E83" s="19"/>
      <c r="F83" s="19">
        <v>5</v>
      </c>
      <c r="G83" s="19"/>
      <c r="H83" s="19">
        <v>10</v>
      </c>
      <c r="I83" s="19"/>
      <c r="J83" s="19">
        <v>10</v>
      </c>
      <c r="K83" s="19">
        <v>15</v>
      </c>
      <c r="L83" s="116">
        <v>48</v>
      </c>
      <c r="M83" s="22">
        <f t="shared" si="3"/>
        <v>49</v>
      </c>
    </row>
    <row r="84" spans="1:13" s="13" customFormat="1" ht="15.75" x14ac:dyDescent="0.25">
      <c r="A84" s="100" t="str">
        <f>'21MBA111'!A84</f>
        <v>P18FW21M0069</v>
      </c>
      <c r="B84" s="100" t="str">
        <f>'21MBA111'!B84</f>
        <v>POORNIMA L</v>
      </c>
      <c r="C84" s="19"/>
      <c r="D84" s="19">
        <v>5</v>
      </c>
      <c r="E84" s="19">
        <v>3</v>
      </c>
      <c r="F84" s="19">
        <v>5</v>
      </c>
      <c r="G84" s="19"/>
      <c r="H84" s="19">
        <v>6</v>
      </c>
      <c r="I84" s="19"/>
      <c r="J84" s="19">
        <v>10</v>
      </c>
      <c r="K84" s="19">
        <v>15</v>
      </c>
      <c r="L84" s="116">
        <v>44</v>
      </c>
      <c r="M84" s="22">
        <f t="shared" si="3"/>
        <v>44</v>
      </c>
    </row>
    <row r="85" spans="1:13" s="13" customFormat="1" ht="15.75" x14ac:dyDescent="0.25">
      <c r="A85" s="100" t="str">
        <f>'21MBA111'!A85</f>
        <v>P18FW21M0070</v>
      </c>
      <c r="B85" s="100" t="str">
        <f>'21MBA111'!B85</f>
        <v>SHUBIKSHA S</v>
      </c>
      <c r="C85" s="19"/>
      <c r="D85" s="19">
        <v>3</v>
      </c>
      <c r="E85" s="19">
        <v>3</v>
      </c>
      <c r="F85" s="19">
        <v>3</v>
      </c>
      <c r="G85" s="19"/>
      <c r="H85" s="19"/>
      <c r="I85" s="19">
        <v>6</v>
      </c>
      <c r="J85" s="19">
        <v>5</v>
      </c>
      <c r="K85" s="19">
        <v>15</v>
      </c>
      <c r="L85" s="116">
        <v>36</v>
      </c>
      <c r="M85" s="22">
        <f t="shared" si="3"/>
        <v>35</v>
      </c>
    </row>
    <row r="86" spans="1:13" s="13" customFormat="1" ht="15.75" x14ac:dyDescent="0.25">
      <c r="A86" s="100" t="str">
        <f>'21MBA111'!A86</f>
        <v>P18FW21M0071</v>
      </c>
      <c r="B86" s="100" t="str">
        <f>'21MBA111'!B86</f>
        <v>ANUSHA</v>
      </c>
      <c r="C86" s="19"/>
      <c r="D86" s="19"/>
      <c r="E86" s="19">
        <v>3</v>
      </c>
      <c r="F86" s="19">
        <v>5</v>
      </c>
      <c r="G86" s="19"/>
      <c r="H86" s="19"/>
      <c r="I86" s="19">
        <v>7.5</v>
      </c>
      <c r="J86" s="19">
        <v>10</v>
      </c>
      <c r="K86" s="19">
        <v>15</v>
      </c>
      <c r="L86" s="116">
        <v>41</v>
      </c>
      <c r="M86" s="22">
        <f t="shared" si="3"/>
        <v>40.5</v>
      </c>
    </row>
    <row r="87" spans="1:13" s="13" customFormat="1" ht="15.75" x14ac:dyDescent="0.25">
      <c r="A87" s="100" t="str">
        <f>'21MBA111'!A87</f>
        <v>P18FW21M0072</v>
      </c>
      <c r="B87" s="100" t="str">
        <f>'21MBA111'!B87</f>
        <v>P T KIRTI</v>
      </c>
      <c r="C87" s="19">
        <v>2</v>
      </c>
      <c r="D87" s="19">
        <v>2</v>
      </c>
      <c r="E87" s="19">
        <v>1</v>
      </c>
      <c r="F87" s="19">
        <v>2</v>
      </c>
      <c r="G87" s="19">
        <v>3</v>
      </c>
      <c r="H87" s="19"/>
      <c r="I87" s="19">
        <v>6</v>
      </c>
      <c r="J87" s="19"/>
      <c r="K87" s="19">
        <v>14</v>
      </c>
      <c r="L87" s="116">
        <v>38</v>
      </c>
      <c r="M87" s="22">
        <f t="shared" si="3"/>
        <v>30</v>
      </c>
    </row>
    <row r="88" spans="1:13" s="13" customFormat="1" ht="15.75" x14ac:dyDescent="0.25">
      <c r="A88" s="100" t="str">
        <f>'21MBA111'!A88</f>
        <v>P18FW21M0073</v>
      </c>
      <c r="B88" s="100" t="str">
        <f>'21MBA111'!B88</f>
        <v>SAMEEKSHA M P</v>
      </c>
      <c r="C88" s="19"/>
      <c r="D88" s="19">
        <v>5</v>
      </c>
      <c r="E88" s="19">
        <v>5</v>
      </c>
      <c r="F88" s="19">
        <v>5</v>
      </c>
      <c r="G88" s="19"/>
      <c r="H88" s="19">
        <v>8</v>
      </c>
      <c r="I88" s="19"/>
      <c r="J88" s="19">
        <v>8</v>
      </c>
      <c r="K88" s="19">
        <v>15</v>
      </c>
      <c r="L88" s="116">
        <v>48</v>
      </c>
      <c r="M88" s="22">
        <f t="shared" si="3"/>
        <v>46</v>
      </c>
    </row>
    <row r="89" spans="1:13" s="13" customFormat="1" ht="15.75" x14ac:dyDescent="0.25">
      <c r="A89" s="100" t="str">
        <f>'21MBA111'!A89</f>
        <v>P18FW21M0074</v>
      </c>
      <c r="B89" s="100" t="str">
        <f>'21MBA111'!B89</f>
        <v>KAVYAPRIYA J</v>
      </c>
      <c r="C89" s="19"/>
      <c r="D89" s="19"/>
      <c r="E89" s="19"/>
      <c r="F89" s="19">
        <v>2</v>
      </c>
      <c r="G89" s="19"/>
      <c r="H89" s="19"/>
      <c r="I89" s="19">
        <v>1</v>
      </c>
      <c r="J89" s="19">
        <v>8</v>
      </c>
      <c r="K89" s="19">
        <v>13</v>
      </c>
      <c r="L89" s="116">
        <v>35</v>
      </c>
      <c r="M89" s="22">
        <f t="shared" si="3"/>
        <v>24</v>
      </c>
    </row>
    <row r="90" spans="1:13" s="13" customFormat="1" ht="15.75" x14ac:dyDescent="0.25">
      <c r="A90" s="100" t="str">
        <f>'21MBA111'!A90</f>
        <v>P18FW21M0075</v>
      </c>
      <c r="B90" s="100" t="str">
        <f>'21MBA111'!B90</f>
        <v>RAKSHITH R T</v>
      </c>
      <c r="C90" s="19"/>
      <c r="D90" s="19">
        <v>5</v>
      </c>
      <c r="E90" s="19">
        <v>3</v>
      </c>
      <c r="F90" s="19">
        <v>5</v>
      </c>
      <c r="G90" s="19">
        <v>3</v>
      </c>
      <c r="H90" s="19">
        <v>1</v>
      </c>
      <c r="I90" s="19">
        <v>7.5</v>
      </c>
      <c r="J90" s="19">
        <v>9</v>
      </c>
      <c r="K90" s="19">
        <v>11</v>
      </c>
      <c r="L90" s="116">
        <v>44</v>
      </c>
      <c r="M90" s="22">
        <f t="shared" si="3"/>
        <v>44.5</v>
      </c>
    </row>
    <row r="91" spans="1:13" s="13" customFormat="1" ht="15.75" x14ac:dyDescent="0.25">
      <c r="A91" s="100" t="str">
        <f>'21MBA111'!A91</f>
        <v>P18FW21M0076</v>
      </c>
      <c r="B91" s="100" t="str">
        <f>'21MBA111'!B91</f>
        <v>SHUBHA R</v>
      </c>
      <c r="C91" s="19"/>
      <c r="D91" s="19">
        <v>5</v>
      </c>
      <c r="E91" s="19">
        <v>5</v>
      </c>
      <c r="F91" s="19">
        <v>5</v>
      </c>
      <c r="G91" s="19"/>
      <c r="H91" s="19">
        <v>10</v>
      </c>
      <c r="I91" s="19"/>
      <c r="J91" s="19">
        <v>10</v>
      </c>
      <c r="K91" s="19">
        <v>15</v>
      </c>
      <c r="L91" s="116">
        <v>48</v>
      </c>
      <c r="M91" s="22">
        <f t="shared" si="3"/>
        <v>50</v>
      </c>
    </row>
    <row r="92" spans="1:13" s="13" customFormat="1" ht="15.75" x14ac:dyDescent="0.25">
      <c r="A92" s="100" t="str">
        <f>'21MBA111'!A92</f>
        <v>P18FW21M0077</v>
      </c>
      <c r="B92" s="100" t="str">
        <f>'21MBA111'!B92</f>
        <v>BASAVARAJ</v>
      </c>
      <c r="C92" s="19"/>
      <c r="D92" s="19"/>
      <c r="E92" s="19"/>
      <c r="F92" s="19"/>
      <c r="G92" s="19"/>
      <c r="H92" s="19"/>
      <c r="I92" s="19"/>
      <c r="J92" s="19">
        <v>10</v>
      </c>
      <c r="K92" s="19">
        <v>4</v>
      </c>
      <c r="L92" s="116">
        <v>21</v>
      </c>
      <c r="M92" s="22">
        <f t="shared" si="3"/>
        <v>14</v>
      </c>
    </row>
    <row r="93" spans="1:13" s="13" customFormat="1" ht="15.75" x14ac:dyDescent="0.25">
      <c r="A93" s="100" t="str">
        <f>'21MBA111'!A93</f>
        <v>P18FW21M0078</v>
      </c>
      <c r="B93" s="100" t="str">
        <f>'21MBA111'!B93</f>
        <v>MANOJ RAKSHATH B S</v>
      </c>
      <c r="C93" s="19"/>
      <c r="D93" s="19"/>
      <c r="E93" s="19"/>
      <c r="F93" s="19">
        <v>2</v>
      </c>
      <c r="G93" s="19"/>
      <c r="H93" s="19">
        <v>2</v>
      </c>
      <c r="I93" s="19"/>
      <c r="J93" s="19">
        <v>1</v>
      </c>
      <c r="K93" s="19">
        <v>7</v>
      </c>
      <c r="L93" s="116">
        <v>30</v>
      </c>
      <c r="M93" s="22">
        <f t="shared" si="3"/>
        <v>12</v>
      </c>
    </row>
    <row r="94" spans="1:13" s="13" customFormat="1" ht="15.75" x14ac:dyDescent="0.25">
      <c r="A94" s="100" t="str">
        <f>'21MBA111'!A94</f>
        <v>P18FW21M0079</v>
      </c>
      <c r="B94" s="100" t="str">
        <f>'21MBA111'!B94</f>
        <v>ADITI RANI</v>
      </c>
      <c r="C94" s="19">
        <v>0</v>
      </c>
      <c r="D94" s="19"/>
      <c r="E94" s="19">
        <v>3</v>
      </c>
      <c r="F94" s="19">
        <v>0</v>
      </c>
      <c r="G94" s="19">
        <v>2</v>
      </c>
      <c r="H94" s="19">
        <v>5</v>
      </c>
      <c r="I94" s="19"/>
      <c r="J94" s="19">
        <v>5</v>
      </c>
      <c r="K94" s="19">
        <v>12</v>
      </c>
      <c r="L94" s="116">
        <v>37</v>
      </c>
      <c r="M94" s="22">
        <f t="shared" si="3"/>
        <v>27</v>
      </c>
    </row>
    <row r="95" spans="1:13" s="13" customFormat="1" ht="15.75" x14ac:dyDescent="0.25">
      <c r="A95" s="100" t="str">
        <f>'21MBA111'!A95</f>
        <v>P18FW21M0080</v>
      </c>
      <c r="B95" s="100" t="str">
        <f>'21MBA111'!B95</f>
        <v>DIVYA SHREE M</v>
      </c>
      <c r="C95" s="19">
        <v>0.5</v>
      </c>
      <c r="D95" s="19"/>
      <c r="E95" s="19">
        <v>1</v>
      </c>
      <c r="F95" s="19">
        <v>3</v>
      </c>
      <c r="G95" s="19"/>
      <c r="H95" s="19">
        <v>4</v>
      </c>
      <c r="I95" s="19"/>
      <c r="J95" s="19">
        <v>6</v>
      </c>
      <c r="K95" s="19">
        <v>14</v>
      </c>
      <c r="L95" s="116">
        <v>39</v>
      </c>
      <c r="M95" s="22">
        <f t="shared" si="3"/>
        <v>28.5</v>
      </c>
    </row>
    <row r="96" spans="1:13" s="13" customFormat="1" ht="15.75" x14ac:dyDescent="0.25">
      <c r="A96" s="100" t="str">
        <f>'21MBA111'!A96</f>
        <v>P18FW21M0081</v>
      </c>
      <c r="B96" s="100" t="str">
        <f>'21MBA111'!B96</f>
        <v>VARUN S BHARADWAJ</v>
      </c>
      <c r="C96" s="19">
        <v>1</v>
      </c>
      <c r="D96" s="19"/>
      <c r="E96" s="19">
        <v>2</v>
      </c>
      <c r="F96" s="19"/>
      <c r="G96" s="19">
        <v>2</v>
      </c>
      <c r="H96" s="19"/>
      <c r="I96" s="19">
        <v>6</v>
      </c>
      <c r="J96" s="19">
        <v>4</v>
      </c>
      <c r="K96" s="19">
        <v>10</v>
      </c>
      <c r="L96" s="116">
        <v>36</v>
      </c>
      <c r="M96" s="22">
        <f t="shared" si="3"/>
        <v>25</v>
      </c>
    </row>
    <row r="97" spans="1:13" s="13" customFormat="1" ht="15.75" x14ac:dyDescent="0.25">
      <c r="A97" s="100" t="str">
        <f>'21MBA111'!A97</f>
        <v>P18FW21M0082</v>
      </c>
      <c r="B97" s="100" t="str">
        <f>'21MBA111'!B97</f>
        <v>S KARTHIK</v>
      </c>
      <c r="C97" s="19">
        <v>2</v>
      </c>
      <c r="D97" s="19"/>
      <c r="E97" s="19">
        <v>2</v>
      </c>
      <c r="F97" s="19">
        <v>1</v>
      </c>
      <c r="G97" s="19">
        <v>1</v>
      </c>
      <c r="H97" s="19">
        <v>2</v>
      </c>
      <c r="I97" s="19">
        <v>2</v>
      </c>
      <c r="J97" s="19">
        <v>2</v>
      </c>
      <c r="K97" s="19">
        <v>3</v>
      </c>
      <c r="L97" s="116">
        <v>31</v>
      </c>
      <c r="M97" s="22">
        <f t="shared" si="3"/>
        <v>15</v>
      </c>
    </row>
    <row r="98" spans="1:13" s="13" customFormat="1" ht="15.75" x14ac:dyDescent="0.25">
      <c r="A98" s="100" t="str">
        <f>'21MBA111'!A98</f>
        <v>P18FW21M0083</v>
      </c>
      <c r="B98" s="100" t="str">
        <f>'21MBA111'!B98</f>
        <v>NEELAMMA M K</v>
      </c>
      <c r="C98" s="19">
        <v>2</v>
      </c>
      <c r="D98" s="19">
        <v>4</v>
      </c>
      <c r="E98" s="19">
        <v>2</v>
      </c>
      <c r="F98" s="19"/>
      <c r="G98" s="19"/>
      <c r="H98" s="19">
        <v>5</v>
      </c>
      <c r="I98" s="19"/>
      <c r="J98" s="19">
        <v>7</v>
      </c>
      <c r="K98" s="19">
        <v>5</v>
      </c>
      <c r="L98" s="116">
        <v>27</v>
      </c>
      <c r="M98" s="22">
        <f t="shared" si="3"/>
        <v>25</v>
      </c>
    </row>
    <row r="99" spans="1:13" s="13" customFormat="1" ht="15.75" x14ac:dyDescent="0.25">
      <c r="A99" s="100" t="str">
        <f>'21MBA111'!A99</f>
        <v>P18FW21M0084</v>
      </c>
      <c r="B99" s="100" t="str">
        <f>'21MBA111'!B99</f>
        <v>PRAMOD K L</v>
      </c>
      <c r="C99" s="19">
        <v>2</v>
      </c>
      <c r="D99" s="19">
        <v>5</v>
      </c>
      <c r="E99" s="19">
        <v>5</v>
      </c>
      <c r="F99" s="19">
        <v>5</v>
      </c>
      <c r="G99" s="19"/>
      <c r="H99" s="19"/>
      <c r="I99" s="19">
        <v>8</v>
      </c>
      <c r="J99" s="19">
        <v>9</v>
      </c>
      <c r="K99" s="19">
        <v>14</v>
      </c>
      <c r="L99" s="116">
        <v>43</v>
      </c>
      <c r="M99" s="22">
        <f t="shared" si="3"/>
        <v>48</v>
      </c>
    </row>
    <row r="100" spans="1:13" s="13" customFormat="1" ht="15.75" x14ac:dyDescent="0.25">
      <c r="A100" s="100" t="str">
        <f>'21MBA111'!A100</f>
        <v>P18FW21M0085</v>
      </c>
      <c r="B100" s="100" t="str">
        <f>'21MBA111'!B100</f>
        <v>NAMRATHA N</v>
      </c>
      <c r="C100" s="19"/>
      <c r="D100" s="19">
        <v>3</v>
      </c>
      <c r="E100" s="19">
        <v>3</v>
      </c>
      <c r="F100" s="19">
        <v>5</v>
      </c>
      <c r="G100" s="19"/>
      <c r="H100" s="19">
        <v>7</v>
      </c>
      <c r="I100" s="19"/>
      <c r="J100" s="19">
        <v>10</v>
      </c>
      <c r="K100" s="19">
        <v>13</v>
      </c>
      <c r="L100" s="116">
        <v>43</v>
      </c>
      <c r="M100" s="22">
        <f t="shared" si="3"/>
        <v>41</v>
      </c>
    </row>
    <row r="101" spans="1:13" s="13" customFormat="1" ht="15.75" x14ac:dyDescent="0.25">
      <c r="A101" s="100" t="str">
        <f>'21MBA111'!A101</f>
        <v>P18FW21M0086</v>
      </c>
      <c r="B101" s="100" t="str">
        <f>'21MBA111'!B101</f>
        <v>ANVITH KUMAR</v>
      </c>
      <c r="C101" s="19"/>
      <c r="D101" s="19"/>
      <c r="E101" s="19">
        <v>2</v>
      </c>
      <c r="F101" s="19"/>
      <c r="G101" s="19"/>
      <c r="H101" s="19"/>
      <c r="I101" s="19">
        <v>5</v>
      </c>
      <c r="J101" s="19">
        <v>9</v>
      </c>
      <c r="K101" s="19">
        <v>15</v>
      </c>
      <c r="L101" s="116">
        <v>38</v>
      </c>
      <c r="M101" s="22">
        <f t="shared" si="3"/>
        <v>31</v>
      </c>
    </row>
    <row r="102" spans="1:13" s="13" customFormat="1" ht="15.75" x14ac:dyDescent="0.25">
      <c r="A102" s="100" t="str">
        <f>'21MBA111'!A102</f>
        <v>P18FW21M0087</v>
      </c>
      <c r="B102" s="100" t="str">
        <f>'21MBA111'!B102</f>
        <v>BHOOMIKA BHAT</v>
      </c>
      <c r="C102" s="19">
        <v>1.5</v>
      </c>
      <c r="D102" s="19">
        <v>1</v>
      </c>
      <c r="E102" s="19">
        <v>2</v>
      </c>
      <c r="F102" s="19">
        <v>4</v>
      </c>
      <c r="G102" s="19"/>
      <c r="H102" s="19"/>
      <c r="I102" s="19">
        <v>3</v>
      </c>
      <c r="J102" s="19">
        <v>6</v>
      </c>
      <c r="K102" s="19">
        <v>15</v>
      </c>
      <c r="L102" s="116">
        <v>37</v>
      </c>
      <c r="M102" s="22">
        <f t="shared" si="3"/>
        <v>32.5</v>
      </c>
    </row>
    <row r="103" spans="1:13" s="13" customFormat="1" ht="15.75" x14ac:dyDescent="0.25">
      <c r="A103" s="100" t="str">
        <f>'21MBA111'!A103</f>
        <v>P18FW21M0088</v>
      </c>
      <c r="B103" s="100" t="str">
        <f>'21MBA111'!B103</f>
        <v>SOUMYA GANAPATI HEGDE</v>
      </c>
      <c r="C103" s="19">
        <v>5</v>
      </c>
      <c r="D103" s="19">
        <v>4</v>
      </c>
      <c r="E103" s="19">
        <v>4</v>
      </c>
      <c r="F103" s="19"/>
      <c r="G103" s="19"/>
      <c r="H103" s="19"/>
      <c r="I103" s="19">
        <v>7</v>
      </c>
      <c r="J103" s="19">
        <v>7</v>
      </c>
      <c r="K103" s="19">
        <v>12</v>
      </c>
      <c r="L103" s="116">
        <v>42</v>
      </c>
      <c r="M103" s="22">
        <f t="shared" si="3"/>
        <v>39</v>
      </c>
    </row>
    <row r="104" spans="1:13" s="13" customFormat="1" ht="15.75" x14ac:dyDescent="0.25">
      <c r="A104" s="100" t="str">
        <f>'21MBA111'!A104</f>
        <v>P18FW21M0089</v>
      </c>
      <c r="B104" s="100" t="str">
        <f>'21MBA111'!B104</f>
        <v>SHREEKRISHNA</v>
      </c>
      <c r="C104" s="19">
        <v>2</v>
      </c>
      <c r="D104" s="19"/>
      <c r="E104" s="19"/>
      <c r="F104" s="19">
        <v>1</v>
      </c>
      <c r="G104" s="19">
        <v>2</v>
      </c>
      <c r="H104" s="19"/>
      <c r="I104" s="19">
        <v>6</v>
      </c>
      <c r="J104" s="19">
        <v>1</v>
      </c>
      <c r="K104" s="19">
        <v>15</v>
      </c>
      <c r="L104" s="116">
        <v>34</v>
      </c>
      <c r="M104" s="22">
        <f t="shared" si="3"/>
        <v>27</v>
      </c>
    </row>
    <row r="105" spans="1:13" s="13" customFormat="1" ht="15.75" x14ac:dyDescent="0.25">
      <c r="A105" s="100" t="str">
        <f>'21MBA111'!A105</f>
        <v>P18FW21M0090</v>
      </c>
      <c r="B105" s="100" t="str">
        <f>'21MBA111'!B105</f>
        <v>OLETI SAI SREENITHYA</v>
      </c>
      <c r="C105" s="19">
        <v>1</v>
      </c>
      <c r="D105" s="19"/>
      <c r="E105" s="19">
        <v>1</v>
      </c>
      <c r="F105" s="19">
        <v>3</v>
      </c>
      <c r="G105" s="19"/>
      <c r="H105" s="19">
        <v>5</v>
      </c>
      <c r="I105" s="19"/>
      <c r="J105" s="19">
        <v>4</v>
      </c>
      <c r="K105" s="19">
        <v>8</v>
      </c>
      <c r="L105" s="116">
        <v>36</v>
      </c>
      <c r="M105" s="22">
        <f t="shared" si="3"/>
        <v>22</v>
      </c>
    </row>
    <row r="106" spans="1:13" s="13" customFormat="1" ht="15.75" x14ac:dyDescent="0.25">
      <c r="A106" s="100" t="str">
        <f>'21MBA111'!A106</f>
        <v>P18FW21M0091</v>
      </c>
      <c r="B106" s="100" t="str">
        <f>'21MBA111'!B106</f>
        <v>RAMANUJAM H J</v>
      </c>
      <c r="C106" s="19">
        <v>1</v>
      </c>
      <c r="D106" s="19">
        <v>1</v>
      </c>
      <c r="E106" s="19"/>
      <c r="F106" s="19"/>
      <c r="G106" s="19"/>
      <c r="H106" s="19"/>
      <c r="I106" s="19">
        <v>4</v>
      </c>
      <c r="J106" s="19">
        <v>4</v>
      </c>
      <c r="K106" s="19">
        <v>9</v>
      </c>
      <c r="L106" s="116">
        <v>34</v>
      </c>
      <c r="M106" s="22">
        <f t="shared" si="3"/>
        <v>19</v>
      </c>
    </row>
    <row r="107" spans="1:13" s="13" customFormat="1" ht="15.75" x14ac:dyDescent="0.25">
      <c r="A107" s="100" t="str">
        <f>'21MBA111'!A107</f>
        <v>P18FW21M0092</v>
      </c>
      <c r="B107" s="100" t="str">
        <f>'21MBA111'!B107</f>
        <v>CHAVI JAGADEESH</v>
      </c>
      <c r="C107" s="19">
        <v>1</v>
      </c>
      <c r="D107" s="19">
        <v>0</v>
      </c>
      <c r="E107" s="19"/>
      <c r="F107" s="19">
        <v>2</v>
      </c>
      <c r="G107" s="19"/>
      <c r="H107" s="19">
        <v>4</v>
      </c>
      <c r="I107" s="19"/>
      <c r="J107" s="19">
        <v>5</v>
      </c>
      <c r="K107" s="19">
        <v>5</v>
      </c>
      <c r="L107" s="116">
        <v>31</v>
      </c>
      <c r="M107" s="22">
        <f t="shared" si="3"/>
        <v>17</v>
      </c>
    </row>
    <row r="108" spans="1:13" s="13" customFormat="1" ht="15.75" x14ac:dyDescent="0.25">
      <c r="A108" s="100" t="str">
        <f>'21MBA111'!A108</f>
        <v>P18FW21M0093</v>
      </c>
      <c r="B108" s="100" t="str">
        <f>'21MBA111'!B108</f>
        <v>DESAI JATIN ARUN</v>
      </c>
      <c r="C108" s="19">
        <v>1</v>
      </c>
      <c r="D108" s="19"/>
      <c r="E108" s="19"/>
      <c r="F108" s="19"/>
      <c r="G108" s="19"/>
      <c r="H108" s="19">
        <v>1</v>
      </c>
      <c r="I108" s="19"/>
      <c r="J108" s="19">
        <v>1</v>
      </c>
      <c r="K108" s="19"/>
      <c r="L108" s="116">
        <v>27</v>
      </c>
      <c r="M108" s="22">
        <f t="shared" si="3"/>
        <v>3</v>
      </c>
    </row>
    <row r="109" spans="1:13" s="13" customFormat="1" ht="15.75" x14ac:dyDescent="0.25">
      <c r="A109" s="100" t="str">
        <f>'21MBA111'!A109</f>
        <v>P18FW21M0094</v>
      </c>
      <c r="B109" s="100" t="str">
        <f>'21MBA111'!B109</f>
        <v>MALLESH S</v>
      </c>
      <c r="C109" s="19">
        <v>1</v>
      </c>
      <c r="D109" s="19">
        <v>0</v>
      </c>
      <c r="E109" s="19"/>
      <c r="F109" s="19"/>
      <c r="G109" s="19"/>
      <c r="H109" s="19">
        <v>7</v>
      </c>
      <c r="I109" s="19"/>
      <c r="J109" s="19">
        <v>10</v>
      </c>
      <c r="K109" s="19">
        <v>6</v>
      </c>
      <c r="L109" s="116">
        <v>33</v>
      </c>
      <c r="M109" s="22">
        <f t="shared" si="3"/>
        <v>24</v>
      </c>
    </row>
    <row r="110" spans="1:13" s="13" customFormat="1" ht="15.75" x14ac:dyDescent="0.25">
      <c r="A110" s="100" t="str">
        <f>'21MBA111'!A110</f>
        <v>P18FW21M0095</v>
      </c>
      <c r="B110" s="100" t="str">
        <f>'21MBA111'!B110</f>
        <v>SRINIDHI K</v>
      </c>
      <c r="C110" s="19"/>
      <c r="D110" s="19">
        <v>5</v>
      </c>
      <c r="E110" s="19">
        <v>5</v>
      </c>
      <c r="F110" s="19">
        <v>3</v>
      </c>
      <c r="G110" s="19"/>
      <c r="H110" s="19">
        <v>10</v>
      </c>
      <c r="I110" s="19"/>
      <c r="J110" s="19">
        <v>10</v>
      </c>
      <c r="K110" s="19">
        <v>15</v>
      </c>
      <c r="L110" s="116">
        <v>48</v>
      </c>
      <c r="M110" s="22">
        <f t="shared" si="3"/>
        <v>48</v>
      </c>
    </row>
    <row r="111" spans="1:13" s="13" customFormat="1" ht="15.75" x14ac:dyDescent="0.25">
      <c r="A111" s="100" t="str">
        <f>'21MBA111'!A111</f>
        <v>P18FW21M0096</v>
      </c>
      <c r="B111" s="100" t="str">
        <f>'21MBA111'!B111</f>
        <v>B SHASHANK</v>
      </c>
      <c r="C111" s="19">
        <v>5</v>
      </c>
      <c r="D111" s="19"/>
      <c r="E111" s="19">
        <v>5</v>
      </c>
      <c r="F111" s="19">
        <v>5</v>
      </c>
      <c r="G111" s="19"/>
      <c r="H111" s="19">
        <v>8</v>
      </c>
      <c r="I111" s="19"/>
      <c r="J111" s="19">
        <v>10</v>
      </c>
      <c r="K111" s="19">
        <v>15</v>
      </c>
      <c r="L111" s="116">
        <v>48</v>
      </c>
      <c r="M111" s="22">
        <f t="shared" si="3"/>
        <v>48</v>
      </c>
    </row>
    <row r="112" spans="1:13" s="13" customFormat="1" ht="15.75" x14ac:dyDescent="0.25">
      <c r="A112" s="100" t="str">
        <f>'21MBA111'!A112</f>
        <v>P18FW21M0097</v>
      </c>
      <c r="B112" s="100" t="str">
        <f>'21MBA111'!B112</f>
        <v>YOGASHREE C N</v>
      </c>
      <c r="C112" s="19"/>
      <c r="D112" s="19"/>
      <c r="E112" s="19">
        <v>2</v>
      </c>
      <c r="F112" s="19">
        <v>5</v>
      </c>
      <c r="G112" s="19">
        <v>2</v>
      </c>
      <c r="H112" s="19"/>
      <c r="I112" s="19">
        <v>3</v>
      </c>
      <c r="J112" s="19">
        <v>6</v>
      </c>
      <c r="K112" s="19">
        <v>8</v>
      </c>
      <c r="L112" s="116">
        <v>37</v>
      </c>
      <c r="M112" s="22">
        <f t="shared" ref="M112:M143" si="4">SUM(C112:K112)</f>
        <v>26</v>
      </c>
    </row>
    <row r="113" spans="1:13" s="13" customFormat="1" ht="15.75" x14ac:dyDescent="0.25">
      <c r="A113" s="100" t="str">
        <f>'21MBA111'!A113</f>
        <v>P18FW21M0098</v>
      </c>
      <c r="B113" s="100" t="str">
        <f>'21MBA111'!B113</f>
        <v>CHARANA T U</v>
      </c>
      <c r="C113" s="19">
        <v>2</v>
      </c>
      <c r="D113" s="19">
        <v>1</v>
      </c>
      <c r="E113" s="19">
        <v>2</v>
      </c>
      <c r="F113" s="19">
        <v>3</v>
      </c>
      <c r="G113" s="19"/>
      <c r="H113" s="19"/>
      <c r="I113" s="19">
        <v>3</v>
      </c>
      <c r="J113" s="19"/>
      <c r="K113" s="19">
        <v>5</v>
      </c>
      <c r="L113" s="116">
        <v>29</v>
      </c>
      <c r="M113" s="22">
        <f t="shared" si="4"/>
        <v>16</v>
      </c>
    </row>
    <row r="114" spans="1:13" s="13" customFormat="1" ht="15.75" x14ac:dyDescent="0.25">
      <c r="A114" s="100" t="str">
        <f>'21MBA111'!A114</f>
        <v>P18FW21M0099</v>
      </c>
      <c r="B114" s="100" t="str">
        <f>'21MBA111'!B114</f>
        <v>NAGARAJ GAJANAN HEGDE</v>
      </c>
      <c r="C114" s="19"/>
      <c r="D114" s="19">
        <v>5</v>
      </c>
      <c r="E114" s="19">
        <v>3</v>
      </c>
      <c r="F114" s="19">
        <v>5</v>
      </c>
      <c r="G114" s="19"/>
      <c r="H114" s="19">
        <v>7</v>
      </c>
      <c r="I114" s="19"/>
      <c r="J114" s="19">
        <v>10</v>
      </c>
      <c r="K114" s="19">
        <v>2</v>
      </c>
      <c r="L114" s="116">
        <v>41</v>
      </c>
      <c r="M114" s="22">
        <f t="shared" si="4"/>
        <v>32</v>
      </c>
    </row>
    <row r="115" spans="1:13" s="13" customFormat="1" ht="15.75" x14ac:dyDescent="0.25">
      <c r="A115" s="100" t="str">
        <f>'21MBA111'!A115</f>
        <v>P18FW21M0100</v>
      </c>
      <c r="B115" s="100" t="str">
        <f>'21MBA111'!B115</f>
        <v>NIKITHA J SHANBHOG</v>
      </c>
      <c r="C115" s="19"/>
      <c r="D115" s="19"/>
      <c r="E115" s="19">
        <v>3</v>
      </c>
      <c r="F115" s="19">
        <v>3</v>
      </c>
      <c r="G115" s="19">
        <v>3</v>
      </c>
      <c r="H115" s="19"/>
      <c r="I115" s="19">
        <v>2</v>
      </c>
      <c r="J115" s="19">
        <v>4</v>
      </c>
      <c r="K115" s="19">
        <v>6</v>
      </c>
      <c r="L115" s="116">
        <v>31</v>
      </c>
      <c r="M115" s="22">
        <f t="shared" si="4"/>
        <v>21</v>
      </c>
    </row>
    <row r="116" spans="1:13" s="13" customFormat="1" ht="15.75" x14ac:dyDescent="0.25">
      <c r="A116" s="100" t="str">
        <f>'21MBA111'!A116</f>
        <v>P18FW21M0101</v>
      </c>
      <c r="B116" s="100" t="str">
        <f>'21MBA111'!B116</f>
        <v>YASHASWINI P</v>
      </c>
      <c r="C116" s="19"/>
      <c r="D116" s="19">
        <v>5</v>
      </c>
      <c r="E116" s="19"/>
      <c r="F116" s="19">
        <v>5</v>
      </c>
      <c r="G116" s="19"/>
      <c r="H116" s="19">
        <v>8</v>
      </c>
      <c r="I116" s="19">
        <v>10</v>
      </c>
      <c r="J116" s="19"/>
      <c r="K116" s="19">
        <v>15</v>
      </c>
      <c r="L116" s="116">
        <v>40</v>
      </c>
      <c r="M116" s="22">
        <f t="shared" si="4"/>
        <v>43</v>
      </c>
    </row>
    <row r="117" spans="1:13" s="13" customFormat="1" ht="15.75" x14ac:dyDescent="0.25">
      <c r="A117" s="100" t="str">
        <f>'21MBA111'!A117</f>
        <v>P18FW21M0102</v>
      </c>
      <c r="B117" s="100" t="str">
        <f>'21MBA111'!B117</f>
        <v>TANUSHREE R</v>
      </c>
      <c r="C117" s="19">
        <v>2</v>
      </c>
      <c r="D117" s="19"/>
      <c r="E117" s="19"/>
      <c r="F117" s="19">
        <v>2</v>
      </c>
      <c r="G117" s="19">
        <v>3</v>
      </c>
      <c r="H117" s="19"/>
      <c r="I117" s="19"/>
      <c r="J117" s="19">
        <v>7</v>
      </c>
      <c r="K117" s="19">
        <v>3</v>
      </c>
      <c r="L117" s="116">
        <v>26</v>
      </c>
      <c r="M117" s="22">
        <f t="shared" si="4"/>
        <v>17</v>
      </c>
    </row>
    <row r="118" spans="1:13" s="13" customFormat="1" ht="15.75" x14ac:dyDescent="0.25">
      <c r="A118" s="100" t="str">
        <f>'21MBA111'!A118</f>
        <v>P18FW21M0103</v>
      </c>
      <c r="B118" s="100" t="str">
        <f>'21MBA111'!B118</f>
        <v>CHETHAN KUMAR V A</v>
      </c>
      <c r="C118" s="19"/>
      <c r="D118" s="19"/>
      <c r="E118" s="19">
        <v>1</v>
      </c>
      <c r="F118" s="19">
        <v>0</v>
      </c>
      <c r="G118" s="19"/>
      <c r="H118" s="19">
        <v>3</v>
      </c>
      <c r="I118" s="19"/>
      <c r="J118" s="19">
        <v>1</v>
      </c>
      <c r="K118" s="19">
        <v>4</v>
      </c>
      <c r="L118" s="116">
        <v>30</v>
      </c>
      <c r="M118" s="22">
        <f t="shared" si="4"/>
        <v>9</v>
      </c>
    </row>
    <row r="119" spans="1:13" s="13" customFormat="1" ht="15.75" x14ac:dyDescent="0.25">
      <c r="A119" s="100" t="str">
        <f>'21MBA111'!A119</f>
        <v>P18FW21M0104</v>
      </c>
      <c r="B119" s="100" t="str">
        <f>'21MBA111'!B119</f>
        <v>NAYAN KUMAR</v>
      </c>
      <c r="C119" s="19">
        <v>3</v>
      </c>
      <c r="D119" s="19"/>
      <c r="E119" s="19">
        <v>3</v>
      </c>
      <c r="F119" s="19"/>
      <c r="G119" s="19"/>
      <c r="H119" s="19"/>
      <c r="I119" s="19">
        <v>2</v>
      </c>
      <c r="J119" s="19">
        <v>2.5</v>
      </c>
      <c r="K119" s="19">
        <v>9</v>
      </c>
      <c r="L119" s="116">
        <v>33</v>
      </c>
      <c r="M119" s="22">
        <f t="shared" si="4"/>
        <v>19.5</v>
      </c>
    </row>
    <row r="120" spans="1:13" s="13" customFormat="1" ht="15.75" x14ac:dyDescent="0.25">
      <c r="A120" s="100" t="str">
        <f>'21MBA111'!A120</f>
        <v>P18FW21M0105</v>
      </c>
      <c r="B120" s="100" t="str">
        <f>'21MBA111'!B120</f>
        <v>DEEPAK GOPALAKRISHNAN</v>
      </c>
      <c r="C120" s="19">
        <v>2</v>
      </c>
      <c r="D120" s="19"/>
      <c r="E120" s="19">
        <v>2</v>
      </c>
      <c r="F120" s="19"/>
      <c r="G120" s="19"/>
      <c r="H120" s="19"/>
      <c r="I120" s="19"/>
      <c r="J120" s="19">
        <v>8</v>
      </c>
      <c r="K120" s="19">
        <v>2</v>
      </c>
      <c r="L120" s="116">
        <v>28</v>
      </c>
      <c r="M120" s="22">
        <f t="shared" si="4"/>
        <v>14</v>
      </c>
    </row>
    <row r="121" spans="1:13" s="13" customFormat="1" ht="15.75" x14ac:dyDescent="0.25">
      <c r="A121" s="100" t="str">
        <f>'21MBA111'!A121</f>
        <v>P18FW21M0106</v>
      </c>
      <c r="B121" s="100" t="str">
        <f>'21MBA111'!B121</f>
        <v>POORNAPRAJNYA K MANGALVEDI</v>
      </c>
      <c r="C121" s="19">
        <v>3</v>
      </c>
      <c r="D121" s="19">
        <v>1</v>
      </c>
      <c r="E121" s="19"/>
      <c r="F121" s="19">
        <v>1</v>
      </c>
      <c r="G121" s="19"/>
      <c r="H121" s="19">
        <v>1</v>
      </c>
      <c r="I121" s="19"/>
      <c r="J121" s="19">
        <v>10</v>
      </c>
      <c r="K121" s="19">
        <v>4</v>
      </c>
      <c r="L121" s="116">
        <v>31</v>
      </c>
      <c r="M121" s="22">
        <f t="shared" si="4"/>
        <v>20</v>
      </c>
    </row>
    <row r="122" spans="1:13" s="13" customFormat="1" ht="15.75" x14ac:dyDescent="0.25">
      <c r="A122" s="100" t="str">
        <f>'21MBA111'!A122</f>
        <v>P18FW21M0107</v>
      </c>
      <c r="B122" s="100" t="str">
        <f>'21MBA111'!B122</f>
        <v>JENISHA MENEZES</v>
      </c>
      <c r="C122" s="19">
        <v>2</v>
      </c>
      <c r="D122" s="19"/>
      <c r="E122" s="19">
        <v>1</v>
      </c>
      <c r="F122" s="19">
        <v>3</v>
      </c>
      <c r="G122" s="19"/>
      <c r="H122" s="19"/>
      <c r="I122" s="19">
        <v>6</v>
      </c>
      <c r="J122" s="19">
        <v>10</v>
      </c>
      <c r="K122" s="19">
        <v>9</v>
      </c>
      <c r="L122" s="116">
        <v>40</v>
      </c>
      <c r="M122" s="22">
        <f t="shared" si="4"/>
        <v>31</v>
      </c>
    </row>
    <row r="123" spans="1:13" s="13" customFormat="1" ht="15.75" x14ac:dyDescent="0.25">
      <c r="A123" s="100" t="str">
        <f>'21MBA111'!A123</f>
        <v>P18FW21M0108</v>
      </c>
      <c r="B123" s="100" t="str">
        <f>'21MBA111'!B123</f>
        <v>SRAVANI SUNIL MHALSEKAR</v>
      </c>
      <c r="C123" s="19"/>
      <c r="D123" s="19">
        <v>4</v>
      </c>
      <c r="E123" s="19">
        <v>5</v>
      </c>
      <c r="F123" s="19">
        <v>5</v>
      </c>
      <c r="G123" s="19"/>
      <c r="H123" s="19"/>
      <c r="I123" s="19">
        <v>9</v>
      </c>
      <c r="J123" s="19">
        <v>10</v>
      </c>
      <c r="K123" s="19">
        <v>14</v>
      </c>
      <c r="L123" s="116">
        <v>45</v>
      </c>
      <c r="M123" s="22">
        <f t="shared" si="4"/>
        <v>47</v>
      </c>
    </row>
    <row r="124" spans="1:13" s="13" customFormat="1" ht="15.75" x14ac:dyDescent="0.25">
      <c r="A124" s="100" t="str">
        <f>'21MBA111'!A124</f>
        <v>P18FW21M0109</v>
      </c>
      <c r="B124" s="100" t="str">
        <f>'21MBA111'!B124</f>
        <v>M RITISH</v>
      </c>
      <c r="C124" s="19"/>
      <c r="D124" s="19"/>
      <c r="E124" s="19"/>
      <c r="F124" s="19">
        <v>1</v>
      </c>
      <c r="G124" s="19"/>
      <c r="H124" s="19"/>
      <c r="I124" s="19"/>
      <c r="J124" s="19">
        <v>2</v>
      </c>
      <c r="K124" s="19">
        <v>4</v>
      </c>
      <c r="L124" s="116">
        <v>21</v>
      </c>
      <c r="M124" s="22">
        <f t="shared" si="4"/>
        <v>7</v>
      </c>
    </row>
    <row r="125" spans="1:13" s="13" customFormat="1" ht="15.75" x14ac:dyDescent="0.25">
      <c r="A125" s="100" t="str">
        <f>'21MBA111'!A125</f>
        <v>P18FW21M0110</v>
      </c>
      <c r="B125" s="100" t="str">
        <f>'21MBA111'!B125</f>
        <v>DHANYA S SHARMA</v>
      </c>
      <c r="C125" s="19">
        <v>2</v>
      </c>
      <c r="D125" s="19">
        <v>1</v>
      </c>
      <c r="E125" s="19"/>
      <c r="F125" s="19">
        <v>2</v>
      </c>
      <c r="G125" s="19"/>
      <c r="H125" s="19">
        <v>3</v>
      </c>
      <c r="I125" s="19"/>
      <c r="J125" s="19">
        <v>4</v>
      </c>
      <c r="K125" s="19">
        <v>5</v>
      </c>
      <c r="L125" s="116">
        <v>32</v>
      </c>
      <c r="M125" s="22">
        <f t="shared" si="4"/>
        <v>17</v>
      </c>
    </row>
    <row r="126" spans="1:13" s="13" customFormat="1" ht="15.75" x14ac:dyDescent="0.25">
      <c r="A126" s="100" t="str">
        <f>'21MBA111'!A126</f>
        <v>P18FW21M0111</v>
      </c>
      <c r="B126" s="100" t="str">
        <f>'21MBA111'!B126</f>
        <v>PREETHAM D VARMA</v>
      </c>
      <c r="C126" s="19">
        <v>1</v>
      </c>
      <c r="D126" s="19"/>
      <c r="E126" s="19"/>
      <c r="F126" s="19">
        <v>1</v>
      </c>
      <c r="G126" s="19"/>
      <c r="H126" s="19"/>
      <c r="I126" s="19">
        <v>2</v>
      </c>
      <c r="J126" s="19">
        <v>8</v>
      </c>
      <c r="K126" s="19">
        <v>5</v>
      </c>
      <c r="L126" s="116">
        <v>34</v>
      </c>
      <c r="M126" s="22">
        <f t="shared" si="4"/>
        <v>17</v>
      </c>
    </row>
    <row r="127" spans="1:13" s="13" customFormat="1" ht="15.75" x14ac:dyDescent="0.25">
      <c r="A127" s="100" t="str">
        <f>'21MBA111'!A127</f>
        <v>P18FW21M0112</v>
      </c>
      <c r="B127" s="100" t="str">
        <f>'21MBA111'!B127</f>
        <v>DHIRAJKUMAR BELAVADI</v>
      </c>
      <c r="C127" s="19"/>
      <c r="D127" s="19"/>
      <c r="E127" s="19"/>
      <c r="F127" s="19">
        <v>1</v>
      </c>
      <c r="G127" s="19"/>
      <c r="H127" s="19">
        <v>6</v>
      </c>
      <c r="I127" s="19"/>
      <c r="J127" s="19">
        <v>10</v>
      </c>
      <c r="K127" s="19"/>
      <c r="L127" s="116">
        <v>30</v>
      </c>
      <c r="M127" s="22">
        <f t="shared" si="4"/>
        <v>17</v>
      </c>
    </row>
    <row r="128" spans="1:13" s="13" customFormat="1" ht="15.75" x14ac:dyDescent="0.25">
      <c r="A128" s="100" t="str">
        <f>'21MBA111'!A128</f>
        <v>P18FW21M0113</v>
      </c>
      <c r="B128" s="100" t="str">
        <f>'21MBA111'!B128</f>
        <v>FERNANDES RICHA FLORINDA</v>
      </c>
      <c r="C128" s="19"/>
      <c r="D128" s="19"/>
      <c r="E128" s="19"/>
      <c r="F128" s="19">
        <v>2</v>
      </c>
      <c r="G128" s="19"/>
      <c r="H128" s="19">
        <v>8</v>
      </c>
      <c r="I128" s="19"/>
      <c r="J128" s="19">
        <v>0</v>
      </c>
      <c r="K128" s="19">
        <v>15</v>
      </c>
      <c r="L128" s="116">
        <v>36</v>
      </c>
      <c r="M128" s="22">
        <f t="shared" si="4"/>
        <v>25</v>
      </c>
    </row>
    <row r="129" spans="1:13" s="13" customFormat="1" ht="15.75" x14ac:dyDescent="0.25">
      <c r="A129" s="100" t="str">
        <f>'21MBA111'!A129</f>
        <v>P18FW21M0114</v>
      </c>
      <c r="B129" s="100" t="str">
        <f>'21MBA111'!B129</f>
        <v>MEGHA U JOSHI</v>
      </c>
      <c r="C129" s="19">
        <v>5</v>
      </c>
      <c r="D129" s="19"/>
      <c r="E129" s="19">
        <v>5</v>
      </c>
      <c r="F129" s="19">
        <v>5</v>
      </c>
      <c r="G129" s="19"/>
      <c r="H129" s="19"/>
      <c r="I129" s="19">
        <v>10</v>
      </c>
      <c r="J129" s="19">
        <v>10</v>
      </c>
      <c r="K129" s="19">
        <v>15</v>
      </c>
      <c r="L129" s="116">
        <v>45</v>
      </c>
      <c r="M129" s="22">
        <f t="shared" si="4"/>
        <v>50</v>
      </c>
    </row>
    <row r="130" spans="1:13" s="13" customFormat="1" ht="15.75" x14ac:dyDescent="0.25">
      <c r="A130" s="100" t="str">
        <f>'21MBA111'!A130</f>
        <v>P18FW21M0116</v>
      </c>
      <c r="B130" s="100" t="str">
        <f>'21MBA111'!B130</f>
        <v>DINAH NEETHA NORONHA</v>
      </c>
      <c r="C130" s="19">
        <v>1</v>
      </c>
      <c r="D130" s="19"/>
      <c r="E130" s="19"/>
      <c r="F130" s="19">
        <v>2</v>
      </c>
      <c r="G130" s="19">
        <v>4</v>
      </c>
      <c r="H130" s="19"/>
      <c r="I130" s="19"/>
      <c r="J130" s="19">
        <v>10</v>
      </c>
      <c r="K130" s="19">
        <v>13</v>
      </c>
      <c r="L130" s="116">
        <v>37</v>
      </c>
      <c r="M130" s="22">
        <f t="shared" si="4"/>
        <v>30</v>
      </c>
    </row>
    <row r="131" spans="1:13" s="13" customFormat="1" ht="15.75" x14ac:dyDescent="0.25">
      <c r="A131" s="100" t="str">
        <f>'21MBA111'!A131</f>
        <v>P18FW21M0117</v>
      </c>
      <c r="B131" s="100" t="str">
        <f>'21MBA111'!B131</f>
        <v>HEGDE PAVANA GANAPATHI</v>
      </c>
      <c r="C131" s="19"/>
      <c r="D131" s="19">
        <v>3</v>
      </c>
      <c r="E131" s="19"/>
      <c r="F131" s="19">
        <v>3</v>
      </c>
      <c r="G131" s="19"/>
      <c r="H131" s="19">
        <v>4</v>
      </c>
      <c r="I131" s="19"/>
      <c r="J131" s="19">
        <v>4</v>
      </c>
      <c r="K131" s="19">
        <v>7</v>
      </c>
      <c r="L131" s="116">
        <v>34</v>
      </c>
      <c r="M131" s="22">
        <f t="shared" si="4"/>
        <v>21</v>
      </c>
    </row>
    <row r="132" spans="1:13" s="13" customFormat="1" ht="15.75" x14ac:dyDescent="0.25">
      <c r="A132" s="100" t="str">
        <f>'21MBA111'!A132</f>
        <v>P18FW21M0118</v>
      </c>
      <c r="B132" s="100" t="str">
        <f>'21MBA111'!B132</f>
        <v>LOYSTON CRASTA</v>
      </c>
      <c r="C132" s="19">
        <v>3</v>
      </c>
      <c r="D132" s="19"/>
      <c r="E132" s="19">
        <v>1</v>
      </c>
      <c r="F132" s="19">
        <v>2</v>
      </c>
      <c r="G132" s="19"/>
      <c r="H132" s="19"/>
      <c r="I132" s="19"/>
      <c r="J132" s="19">
        <v>10</v>
      </c>
      <c r="K132" s="19">
        <v>4</v>
      </c>
      <c r="L132" s="116">
        <v>34</v>
      </c>
      <c r="M132" s="22">
        <f t="shared" si="4"/>
        <v>20</v>
      </c>
    </row>
    <row r="133" spans="1:13" s="13" customFormat="1" ht="15.75" x14ac:dyDescent="0.25">
      <c r="A133" s="100" t="str">
        <f>'21MBA111'!A133</f>
        <v>P18FW21M0119</v>
      </c>
      <c r="B133" s="100" t="str">
        <f>'21MBA111'!B133</f>
        <v>GANESH HEGDE</v>
      </c>
      <c r="C133" s="19">
        <v>2</v>
      </c>
      <c r="D133" s="19"/>
      <c r="E133" s="19">
        <v>1</v>
      </c>
      <c r="F133" s="19"/>
      <c r="G133" s="19"/>
      <c r="H133" s="19"/>
      <c r="I133" s="19"/>
      <c r="J133" s="19">
        <v>6</v>
      </c>
      <c r="K133" s="19">
        <v>15</v>
      </c>
      <c r="L133" s="116">
        <v>34</v>
      </c>
      <c r="M133" s="22">
        <f t="shared" si="4"/>
        <v>24</v>
      </c>
    </row>
    <row r="134" spans="1:13" s="13" customFormat="1" ht="15.75" x14ac:dyDescent="0.25">
      <c r="A134" s="100" t="str">
        <f>'21MBA111'!A134</f>
        <v>P18FW21M0120</v>
      </c>
      <c r="B134" s="100" t="str">
        <f>'21MBA111'!B134</f>
        <v>ANUSHA PRAKASH</v>
      </c>
      <c r="C134" s="19">
        <v>2</v>
      </c>
      <c r="D134" s="19">
        <v>1</v>
      </c>
      <c r="E134" s="19">
        <v>1</v>
      </c>
      <c r="F134" s="19">
        <v>3</v>
      </c>
      <c r="G134" s="19">
        <v>3</v>
      </c>
      <c r="H134" s="19">
        <v>4</v>
      </c>
      <c r="I134" s="19"/>
      <c r="J134" s="19">
        <v>5</v>
      </c>
      <c r="K134" s="19">
        <v>7</v>
      </c>
      <c r="L134" s="116">
        <v>37</v>
      </c>
      <c r="M134" s="22">
        <f t="shared" si="4"/>
        <v>26</v>
      </c>
    </row>
    <row r="135" spans="1:13" s="13" customFormat="1" ht="15.75" x14ac:dyDescent="0.25">
      <c r="A135" s="100" t="str">
        <f>'21MBA111'!A135</f>
        <v>P18FW21M0121</v>
      </c>
      <c r="B135" s="100" t="str">
        <f>'21MBA111'!B135</f>
        <v>ANJANA KSHIRASAGAR</v>
      </c>
      <c r="C135" s="19"/>
      <c r="D135" s="19">
        <v>2</v>
      </c>
      <c r="E135" s="19">
        <v>3</v>
      </c>
      <c r="F135" s="19">
        <v>5</v>
      </c>
      <c r="G135" s="19"/>
      <c r="H135" s="19">
        <v>4</v>
      </c>
      <c r="I135" s="19"/>
      <c r="J135" s="19">
        <v>8</v>
      </c>
      <c r="K135" s="19">
        <v>10</v>
      </c>
      <c r="L135" s="116">
        <v>40</v>
      </c>
      <c r="M135" s="22">
        <f t="shared" si="4"/>
        <v>32</v>
      </c>
    </row>
    <row r="136" spans="1:13" s="13" customFormat="1" ht="15.75" x14ac:dyDescent="0.25">
      <c r="A136" s="100" t="str">
        <f>'21MBA111'!A136</f>
        <v>P18FW21M0122</v>
      </c>
      <c r="B136" s="100" t="str">
        <f>'21MBA111'!B136</f>
        <v>JAGADISH SHENOY R</v>
      </c>
      <c r="C136" s="19">
        <v>3</v>
      </c>
      <c r="D136" s="19">
        <v>1</v>
      </c>
      <c r="E136" s="19">
        <v>2</v>
      </c>
      <c r="F136" s="19"/>
      <c r="G136" s="19"/>
      <c r="H136" s="19"/>
      <c r="I136" s="19">
        <v>0.5</v>
      </c>
      <c r="J136" s="19">
        <v>4</v>
      </c>
      <c r="K136" s="19">
        <v>13</v>
      </c>
      <c r="L136" s="116">
        <v>36</v>
      </c>
      <c r="M136" s="22">
        <f t="shared" si="4"/>
        <v>23.5</v>
      </c>
    </row>
    <row r="137" spans="1:13" s="13" customFormat="1" ht="15.75" x14ac:dyDescent="0.25">
      <c r="A137" s="100" t="str">
        <f>'21MBA111'!A137</f>
        <v>P18FW21M0123</v>
      </c>
      <c r="B137" s="100" t="str">
        <f>'21MBA111'!B137</f>
        <v>MADHAN KUMAR C S</v>
      </c>
      <c r="C137" s="19">
        <v>2</v>
      </c>
      <c r="D137" s="19"/>
      <c r="E137" s="19">
        <v>5</v>
      </c>
      <c r="F137" s="19"/>
      <c r="G137" s="19">
        <v>2.5</v>
      </c>
      <c r="H137" s="19"/>
      <c r="I137" s="19">
        <v>7</v>
      </c>
      <c r="J137" s="19">
        <v>6</v>
      </c>
      <c r="K137" s="19">
        <v>15</v>
      </c>
      <c r="L137" s="116">
        <v>41</v>
      </c>
      <c r="M137" s="22">
        <f t="shared" si="4"/>
        <v>37.5</v>
      </c>
    </row>
    <row r="138" spans="1:13" s="13" customFormat="1" ht="15.75" x14ac:dyDescent="0.25">
      <c r="A138" s="100" t="str">
        <f>'21MBA111'!A138</f>
        <v>P18FW21M0124</v>
      </c>
      <c r="B138" s="100" t="str">
        <f>'21MBA111'!B138</f>
        <v>TEJAS H P</v>
      </c>
      <c r="C138" s="19">
        <v>1</v>
      </c>
      <c r="D138" s="19">
        <v>1</v>
      </c>
      <c r="E138" s="19"/>
      <c r="F138" s="19">
        <v>2</v>
      </c>
      <c r="G138" s="19"/>
      <c r="H138" s="19"/>
      <c r="I138" s="19"/>
      <c r="J138" s="19">
        <v>8</v>
      </c>
      <c r="K138" s="19">
        <v>8</v>
      </c>
      <c r="L138" s="116">
        <v>32</v>
      </c>
      <c r="M138" s="22">
        <f t="shared" si="4"/>
        <v>20</v>
      </c>
    </row>
    <row r="139" spans="1:13" s="13" customFormat="1" ht="15.75" x14ac:dyDescent="0.25">
      <c r="A139" s="100" t="str">
        <f>'21MBA111'!A139</f>
        <v>P18FW21M0125</v>
      </c>
      <c r="B139" s="100" t="str">
        <f>'21MBA111'!B139</f>
        <v>DHANUSH K V</v>
      </c>
      <c r="C139" s="19">
        <v>1</v>
      </c>
      <c r="D139" s="19">
        <v>2</v>
      </c>
      <c r="E139" s="19"/>
      <c r="F139" s="19"/>
      <c r="G139" s="19"/>
      <c r="H139" s="19"/>
      <c r="I139" s="19"/>
      <c r="J139" s="19">
        <v>2</v>
      </c>
      <c r="K139" s="19">
        <v>10</v>
      </c>
      <c r="L139" s="116">
        <v>31</v>
      </c>
      <c r="M139" s="22">
        <f t="shared" si="4"/>
        <v>15</v>
      </c>
    </row>
    <row r="140" spans="1:13" s="13" customFormat="1" ht="15.75" x14ac:dyDescent="0.25">
      <c r="A140" s="100" t="str">
        <f>'21MBA111'!A140</f>
        <v>P18FW21M0126</v>
      </c>
      <c r="B140" s="100" t="str">
        <f>'21MBA111'!B140</f>
        <v>SWAMI SAMIKSHA PUSHPARAJ</v>
      </c>
      <c r="C140" s="19">
        <v>1</v>
      </c>
      <c r="D140" s="19"/>
      <c r="E140" s="19">
        <v>2</v>
      </c>
      <c r="F140" s="19">
        <v>3</v>
      </c>
      <c r="G140" s="19"/>
      <c r="H140" s="19">
        <v>2</v>
      </c>
      <c r="I140" s="19">
        <v>1</v>
      </c>
      <c r="J140" s="19">
        <v>6</v>
      </c>
      <c r="K140" s="19">
        <v>10</v>
      </c>
      <c r="L140" s="116">
        <v>26</v>
      </c>
      <c r="M140" s="22">
        <f t="shared" si="4"/>
        <v>25</v>
      </c>
    </row>
    <row r="141" spans="1:13" s="13" customFormat="1" ht="15.75" x14ac:dyDescent="0.25">
      <c r="A141" s="100" t="str">
        <f>'21MBA111'!A141</f>
        <v>P18FW21M0127</v>
      </c>
      <c r="B141" s="100" t="str">
        <f>'21MBA111'!B141</f>
        <v>AMITH BHAT</v>
      </c>
      <c r="C141" s="19">
        <v>5</v>
      </c>
      <c r="D141" s="19">
        <v>5</v>
      </c>
      <c r="E141" s="19"/>
      <c r="F141" s="19">
        <v>4</v>
      </c>
      <c r="G141" s="19"/>
      <c r="H141" s="19"/>
      <c r="I141" s="19">
        <v>10</v>
      </c>
      <c r="J141" s="19">
        <v>10</v>
      </c>
      <c r="K141" s="19">
        <v>12</v>
      </c>
      <c r="L141" s="116">
        <v>47</v>
      </c>
      <c r="M141" s="22">
        <f t="shared" si="4"/>
        <v>46</v>
      </c>
    </row>
    <row r="142" spans="1:13" s="13" customFormat="1" ht="15.75" x14ac:dyDescent="0.25">
      <c r="A142" s="100" t="str">
        <f>'21MBA111'!A142</f>
        <v>P18FW21M0128</v>
      </c>
      <c r="B142" s="100" t="str">
        <f>'21MBA111'!B142</f>
        <v>NUTHANA U</v>
      </c>
      <c r="C142" s="19">
        <v>5</v>
      </c>
      <c r="D142" s="19">
        <v>3</v>
      </c>
      <c r="E142" s="19"/>
      <c r="F142" s="19">
        <v>2</v>
      </c>
      <c r="G142" s="19"/>
      <c r="H142" s="19">
        <v>10</v>
      </c>
      <c r="I142" s="19"/>
      <c r="J142" s="19">
        <v>8</v>
      </c>
      <c r="K142" s="19">
        <v>15</v>
      </c>
      <c r="L142" s="116">
        <v>46</v>
      </c>
      <c r="M142" s="22">
        <f t="shared" si="4"/>
        <v>43</v>
      </c>
    </row>
    <row r="143" spans="1:13" s="13" customFormat="1" ht="15.75" x14ac:dyDescent="0.25">
      <c r="A143" s="100" t="str">
        <f>'21MBA111'!A143</f>
        <v>P18FW21M0129</v>
      </c>
      <c r="B143" s="100" t="str">
        <f>'21MBA111'!B143</f>
        <v>CHETAN SINGH M</v>
      </c>
      <c r="C143" s="19">
        <v>5</v>
      </c>
      <c r="D143" s="19"/>
      <c r="E143" s="19"/>
      <c r="F143" s="19">
        <v>5</v>
      </c>
      <c r="G143" s="19"/>
      <c r="H143" s="19"/>
      <c r="I143" s="19">
        <v>2</v>
      </c>
      <c r="J143" s="19">
        <v>9</v>
      </c>
      <c r="K143" s="19">
        <v>10</v>
      </c>
      <c r="L143" s="116">
        <v>36</v>
      </c>
      <c r="M143" s="22">
        <f t="shared" si="4"/>
        <v>31</v>
      </c>
    </row>
    <row r="144" spans="1:13" s="13" customFormat="1" ht="15.75" x14ac:dyDescent="0.25">
      <c r="A144" s="100" t="str">
        <f>'21MBA111'!A144</f>
        <v>P18FW21M0130</v>
      </c>
      <c r="B144" s="100" t="str">
        <f>'21MBA111'!B144</f>
        <v>KAUSTUBH LACHAPPANAVAR</v>
      </c>
      <c r="C144" s="19">
        <v>3</v>
      </c>
      <c r="D144" s="19"/>
      <c r="E144" s="19">
        <v>2</v>
      </c>
      <c r="F144" s="19"/>
      <c r="G144" s="19"/>
      <c r="H144" s="19">
        <v>3</v>
      </c>
      <c r="I144" s="19"/>
      <c r="J144" s="19">
        <v>4</v>
      </c>
      <c r="K144" s="19">
        <v>9</v>
      </c>
      <c r="L144" s="116">
        <v>33</v>
      </c>
      <c r="M144" s="22">
        <f t="shared" ref="M144:M175" si="5">SUM(C144:K144)</f>
        <v>21</v>
      </c>
    </row>
    <row r="145" spans="1:13" s="13" customFormat="1" ht="15.75" x14ac:dyDescent="0.25">
      <c r="A145" s="100" t="str">
        <f>'21MBA111'!A145</f>
        <v>P18FW21M0131</v>
      </c>
      <c r="B145" s="100" t="str">
        <f>'21MBA111'!B145</f>
        <v>KSHITIJ P L</v>
      </c>
      <c r="C145" s="19">
        <v>2</v>
      </c>
      <c r="D145" s="19"/>
      <c r="E145" s="19"/>
      <c r="F145" s="19"/>
      <c r="G145" s="19">
        <v>3</v>
      </c>
      <c r="H145" s="19">
        <v>2</v>
      </c>
      <c r="I145" s="19">
        <v>5</v>
      </c>
      <c r="J145" s="19"/>
      <c r="K145" s="19">
        <v>13</v>
      </c>
      <c r="L145" s="116">
        <v>33</v>
      </c>
      <c r="M145" s="22">
        <f t="shared" si="5"/>
        <v>25</v>
      </c>
    </row>
    <row r="146" spans="1:13" s="13" customFormat="1" ht="15.75" x14ac:dyDescent="0.25">
      <c r="A146" s="100" t="str">
        <f>'21MBA111'!A146</f>
        <v>P18FW21M0132</v>
      </c>
      <c r="B146" s="100" t="str">
        <f>'21MBA111'!B146</f>
        <v>BHUVANES P</v>
      </c>
      <c r="C146" s="19">
        <v>1</v>
      </c>
      <c r="D146" s="19"/>
      <c r="E146" s="19"/>
      <c r="F146" s="19">
        <v>5</v>
      </c>
      <c r="G146" s="19"/>
      <c r="H146" s="19"/>
      <c r="I146" s="19">
        <v>7.5</v>
      </c>
      <c r="J146" s="19">
        <v>10</v>
      </c>
      <c r="K146" s="19">
        <v>3</v>
      </c>
      <c r="L146" s="116">
        <v>35</v>
      </c>
      <c r="M146" s="22">
        <f t="shared" si="5"/>
        <v>26.5</v>
      </c>
    </row>
    <row r="147" spans="1:13" s="13" customFormat="1" ht="15.75" x14ac:dyDescent="0.25">
      <c r="A147" s="100" t="str">
        <f>'21MBA111'!A147</f>
        <v>P18FW21M0133</v>
      </c>
      <c r="B147" s="100" t="str">
        <f>'21MBA111'!B147</f>
        <v>NALASANI VARSHITHA</v>
      </c>
      <c r="C147" s="19">
        <v>2</v>
      </c>
      <c r="D147" s="19"/>
      <c r="E147" s="19"/>
      <c r="F147" s="19">
        <v>4</v>
      </c>
      <c r="G147" s="19">
        <v>3</v>
      </c>
      <c r="H147" s="19">
        <v>2</v>
      </c>
      <c r="I147" s="19"/>
      <c r="J147" s="19">
        <v>1</v>
      </c>
      <c r="K147" s="19">
        <v>15</v>
      </c>
      <c r="L147" s="116">
        <v>37</v>
      </c>
      <c r="M147" s="22">
        <f t="shared" si="5"/>
        <v>27</v>
      </c>
    </row>
    <row r="148" spans="1:13" s="13" customFormat="1" ht="15.75" x14ac:dyDescent="0.25">
      <c r="A148" s="100" t="str">
        <f>'21MBA111'!A148</f>
        <v>P18FW21M0134</v>
      </c>
      <c r="B148" s="100" t="str">
        <f>'21MBA111'!B148</f>
        <v>KOKILA K</v>
      </c>
      <c r="C148" s="19">
        <v>2</v>
      </c>
      <c r="D148" s="19"/>
      <c r="E148" s="19"/>
      <c r="F148" s="19"/>
      <c r="G148" s="19">
        <v>2</v>
      </c>
      <c r="H148" s="19"/>
      <c r="I148" s="19">
        <v>5</v>
      </c>
      <c r="J148" s="19">
        <v>10</v>
      </c>
      <c r="K148" s="19">
        <v>9</v>
      </c>
      <c r="L148" s="116">
        <v>38</v>
      </c>
      <c r="M148" s="22">
        <f t="shared" si="5"/>
        <v>28</v>
      </c>
    </row>
    <row r="149" spans="1:13" s="13" customFormat="1" ht="15.75" x14ac:dyDescent="0.25">
      <c r="A149" s="100" t="str">
        <f>'21MBA111'!A149</f>
        <v>P18FW21M0135</v>
      </c>
      <c r="B149" s="100" t="str">
        <f>'21MBA111'!B149</f>
        <v>KOTHA KEERTHANA</v>
      </c>
      <c r="C149" s="19">
        <v>4</v>
      </c>
      <c r="D149" s="19"/>
      <c r="E149" s="19">
        <v>5</v>
      </c>
      <c r="F149" s="19">
        <v>4</v>
      </c>
      <c r="G149" s="19"/>
      <c r="H149" s="19">
        <v>8</v>
      </c>
      <c r="I149" s="19"/>
      <c r="J149" s="19">
        <v>10</v>
      </c>
      <c r="K149" s="19">
        <v>15</v>
      </c>
      <c r="L149" s="116">
        <v>47</v>
      </c>
      <c r="M149" s="22">
        <f t="shared" si="5"/>
        <v>46</v>
      </c>
    </row>
    <row r="150" spans="1:13" s="13" customFormat="1" ht="15.75" x14ac:dyDescent="0.25">
      <c r="A150" s="100" t="str">
        <f>'21MBA111'!A150</f>
        <v>P18FW21M0136</v>
      </c>
      <c r="B150" s="100" t="str">
        <f>'21MBA111'!B150</f>
        <v>MUCHELI SUBBARAJU</v>
      </c>
      <c r="C150" s="19">
        <v>2</v>
      </c>
      <c r="D150" s="19"/>
      <c r="E150" s="19"/>
      <c r="F150" s="19">
        <v>2</v>
      </c>
      <c r="G150" s="19">
        <v>2</v>
      </c>
      <c r="H150" s="19">
        <v>4</v>
      </c>
      <c r="I150" s="19"/>
      <c r="J150" s="19">
        <v>10</v>
      </c>
      <c r="K150" s="19">
        <v>7</v>
      </c>
      <c r="L150" s="116">
        <v>38</v>
      </c>
      <c r="M150" s="22">
        <f t="shared" si="5"/>
        <v>27</v>
      </c>
    </row>
    <row r="151" spans="1:13" s="13" customFormat="1" ht="15.75" x14ac:dyDescent="0.25">
      <c r="A151" s="100" t="str">
        <f>'21MBA111'!A151</f>
        <v>P18FW21M0137</v>
      </c>
      <c r="B151" s="100" t="str">
        <f>'21MBA111'!B151</f>
        <v>NANDAGOPAL B R</v>
      </c>
      <c r="C151" s="19"/>
      <c r="D151" s="19">
        <v>5</v>
      </c>
      <c r="E151" s="19">
        <v>5</v>
      </c>
      <c r="F151" s="19">
        <v>5</v>
      </c>
      <c r="G151" s="19"/>
      <c r="H151" s="19">
        <v>10</v>
      </c>
      <c r="I151" s="19"/>
      <c r="J151" s="19">
        <v>8</v>
      </c>
      <c r="K151" s="19">
        <v>15</v>
      </c>
      <c r="L151" s="116">
        <v>48</v>
      </c>
      <c r="M151" s="22">
        <f t="shared" si="5"/>
        <v>48</v>
      </c>
    </row>
    <row r="152" spans="1:13" s="13" customFormat="1" ht="15.75" x14ac:dyDescent="0.25">
      <c r="A152" s="100" t="str">
        <f>'21MBA111'!A152</f>
        <v>P18FW21M0138</v>
      </c>
      <c r="B152" s="100" t="str">
        <f>'21MBA111'!B152</f>
        <v>VISHAL SHIVARAJ</v>
      </c>
      <c r="C152" s="19">
        <v>2</v>
      </c>
      <c r="D152" s="19"/>
      <c r="E152" s="19">
        <v>2</v>
      </c>
      <c r="F152" s="19">
        <v>5</v>
      </c>
      <c r="G152" s="19"/>
      <c r="H152" s="19"/>
      <c r="I152" s="19">
        <v>10</v>
      </c>
      <c r="J152" s="19">
        <v>10</v>
      </c>
      <c r="K152" s="19">
        <v>5</v>
      </c>
      <c r="L152" s="116">
        <v>40</v>
      </c>
      <c r="M152" s="22">
        <f t="shared" si="5"/>
        <v>34</v>
      </c>
    </row>
    <row r="153" spans="1:13" s="13" customFormat="1" ht="15.75" x14ac:dyDescent="0.25">
      <c r="A153" s="100" t="str">
        <f>'21MBA111'!A153</f>
        <v>P18FW21M0139</v>
      </c>
      <c r="B153" s="100" t="str">
        <f>'21MBA111'!B153</f>
        <v>SHASHI KUMAR R</v>
      </c>
      <c r="C153" s="19">
        <v>5</v>
      </c>
      <c r="D153" s="19">
        <v>5</v>
      </c>
      <c r="E153" s="19"/>
      <c r="F153" s="19">
        <v>5</v>
      </c>
      <c r="G153" s="19"/>
      <c r="H153" s="19"/>
      <c r="I153" s="19">
        <v>10</v>
      </c>
      <c r="J153" s="19">
        <v>10</v>
      </c>
      <c r="K153" s="19">
        <v>12</v>
      </c>
      <c r="L153" s="116">
        <v>46</v>
      </c>
      <c r="M153" s="22">
        <f t="shared" si="5"/>
        <v>47</v>
      </c>
    </row>
    <row r="154" spans="1:13" s="13" customFormat="1" ht="15.75" x14ac:dyDescent="0.25">
      <c r="A154" s="100" t="str">
        <f>'21MBA111'!A154</f>
        <v>P18FW21M0140</v>
      </c>
      <c r="B154" s="100" t="str">
        <f>'21MBA111'!B154</f>
        <v>YASHWANTH R</v>
      </c>
      <c r="C154" s="19"/>
      <c r="D154" s="19">
        <v>5</v>
      </c>
      <c r="E154" s="19">
        <v>5</v>
      </c>
      <c r="F154" s="19">
        <v>5</v>
      </c>
      <c r="G154" s="19"/>
      <c r="H154" s="19"/>
      <c r="I154" s="19">
        <v>10</v>
      </c>
      <c r="J154" s="19">
        <v>10</v>
      </c>
      <c r="K154" s="19">
        <v>15</v>
      </c>
      <c r="L154" s="116">
        <v>47</v>
      </c>
      <c r="M154" s="22">
        <f t="shared" si="5"/>
        <v>50</v>
      </c>
    </row>
    <row r="155" spans="1:13" s="13" customFormat="1" ht="15.75" x14ac:dyDescent="0.25">
      <c r="A155" s="100" t="str">
        <f>'21MBA111'!A155</f>
        <v>P18FW21M0141</v>
      </c>
      <c r="B155" s="100" t="str">
        <f>'21MBA111'!B155</f>
        <v>M M JABEZ</v>
      </c>
      <c r="C155" s="19">
        <v>2</v>
      </c>
      <c r="D155" s="19"/>
      <c r="E155" s="19"/>
      <c r="F155" s="19">
        <v>1</v>
      </c>
      <c r="G155" s="19">
        <v>2</v>
      </c>
      <c r="H155" s="19"/>
      <c r="I155" s="19"/>
      <c r="J155" s="19"/>
      <c r="K155" s="19">
        <v>1</v>
      </c>
      <c r="L155" s="116">
        <v>26</v>
      </c>
      <c r="M155" s="22">
        <f t="shared" si="5"/>
        <v>6</v>
      </c>
    </row>
    <row r="156" spans="1:13" s="13" customFormat="1" ht="15.75" x14ac:dyDescent="0.25">
      <c r="A156" s="100" t="str">
        <f>'21MBA111'!A156</f>
        <v>P18FW21M0142</v>
      </c>
      <c r="B156" s="100" t="str">
        <f>'21MBA111'!B156</f>
        <v>KALAVALA ABHISHTA</v>
      </c>
      <c r="C156" s="19">
        <v>5</v>
      </c>
      <c r="D156" s="19"/>
      <c r="E156" s="19">
        <v>2</v>
      </c>
      <c r="F156" s="19">
        <v>5</v>
      </c>
      <c r="G156" s="19"/>
      <c r="H156" s="19">
        <v>8</v>
      </c>
      <c r="I156" s="19">
        <v>10</v>
      </c>
      <c r="J156" s="19">
        <v>10</v>
      </c>
      <c r="K156" s="19"/>
      <c r="L156" s="116">
        <v>44</v>
      </c>
      <c r="M156" s="22">
        <f t="shared" si="5"/>
        <v>40</v>
      </c>
    </row>
    <row r="157" spans="1:13" s="13" customFormat="1" ht="15.75" x14ac:dyDescent="0.25">
      <c r="A157" s="100" t="str">
        <f>'21MBA111'!A157</f>
        <v>P18FW21M0143</v>
      </c>
      <c r="B157" s="100" t="str">
        <f>'21MBA111'!B157</f>
        <v>SANKALP V</v>
      </c>
      <c r="C157" s="19"/>
      <c r="D157" s="19"/>
      <c r="E157" s="19"/>
      <c r="F157" s="19">
        <v>4</v>
      </c>
      <c r="G157" s="19">
        <v>1</v>
      </c>
      <c r="H157" s="19"/>
      <c r="I157" s="19"/>
      <c r="J157" s="19">
        <v>5</v>
      </c>
      <c r="K157" s="19">
        <v>14</v>
      </c>
      <c r="L157" s="116">
        <v>21</v>
      </c>
      <c r="M157" s="22">
        <f t="shared" si="5"/>
        <v>24</v>
      </c>
    </row>
    <row r="158" spans="1:13" s="13" customFormat="1" ht="15.75" x14ac:dyDescent="0.25">
      <c r="A158" s="100" t="str">
        <f>'21MBA111'!A158</f>
        <v>P18FW21M0144</v>
      </c>
      <c r="B158" s="100" t="str">
        <f>'21MBA111'!B158</f>
        <v>NAVEEN C</v>
      </c>
      <c r="C158" s="19"/>
      <c r="D158" s="19">
        <v>5</v>
      </c>
      <c r="E158" s="19">
        <v>5</v>
      </c>
      <c r="F158" s="19">
        <v>5</v>
      </c>
      <c r="G158" s="19"/>
      <c r="H158" s="19"/>
      <c r="I158" s="19">
        <v>10</v>
      </c>
      <c r="J158" s="19">
        <v>8</v>
      </c>
      <c r="K158" s="19">
        <v>15</v>
      </c>
      <c r="L158" s="116">
        <v>46</v>
      </c>
      <c r="M158" s="22">
        <f t="shared" si="5"/>
        <v>48</v>
      </c>
    </row>
    <row r="159" spans="1:13" s="13" customFormat="1" ht="15.75" x14ac:dyDescent="0.25">
      <c r="A159" s="100" t="str">
        <f>'21MBA111'!A159</f>
        <v>P18FW21M0145</v>
      </c>
      <c r="B159" s="100" t="str">
        <f>'21MBA111'!B159</f>
        <v>PAVAN KUMAR M</v>
      </c>
      <c r="C159" s="19">
        <v>2</v>
      </c>
      <c r="D159" s="19">
        <v>5</v>
      </c>
      <c r="E159" s="19"/>
      <c r="F159" s="19"/>
      <c r="G159" s="19"/>
      <c r="H159" s="19">
        <v>6</v>
      </c>
      <c r="I159" s="19"/>
      <c r="J159" s="19">
        <v>10</v>
      </c>
      <c r="K159" s="19">
        <v>13</v>
      </c>
      <c r="L159" s="116">
        <v>37</v>
      </c>
      <c r="M159" s="22">
        <f t="shared" si="5"/>
        <v>36</v>
      </c>
    </row>
    <row r="160" spans="1:13" s="13" customFormat="1" ht="15.75" x14ac:dyDescent="0.25">
      <c r="A160" s="100" t="str">
        <f>'21MBA111'!A160</f>
        <v>P18FW21M0146</v>
      </c>
      <c r="B160" s="100" t="str">
        <f>'21MBA111'!B160</f>
        <v>KAPARTHI BHAVANA</v>
      </c>
      <c r="C160" s="19">
        <v>5</v>
      </c>
      <c r="D160" s="19">
        <v>3</v>
      </c>
      <c r="E160" s="19">
        <v>2</v>
      </c>
      <c r="F160" s="19"/>
      <c r="G160" s="19"/>
      <c r="H160" s="19">
        <v>3</v>
      </c>
      <c r="I160" s="19"/>
      <c r="J160" s="19">
        <v>10</v>
      </c>
      <c r="K160" s="19">
        <v>12</v>
      </c>
      <c r="L160" s="116">
        <v>42</v>
      </c>
      <c r="M160" s="22">
        <f t="shared" si="5"/>
        <v>35</v>
      </c>
    </row>
    <row r="161" spans="1:13" s="13" customFormat="1" ht="15.75" x14ac:dyDescent="0.25">
      <c r="A161" s="100" t="str">
        <f>'21MBA111'!A161</f>
        <v>P18FW21M0147</v>
      </c>
      <c r="B161" s="100" t="str">
        <f>'21MBA111'!B161</f>
        <v>MANOJ N S</v>
      </c>
      <c r="C161" s="19"/>
      <c r="D161" s="19"/>
      <c r="E161" s="19">
        <v>2</v>
      </c>
      <c r="F161" s="19">
        <v>4</v>
      </c>
      <c r="G161" s="19">
        <v>2</v>
      </c>
      <c r="H161" s="19">
        <v>3</v>
      </c>
      <c r="I161" s="19"/>
      <c r="J161" s="19">
        <v>10</v>
      </c>
      <c r="K161" s="19">
        <v>14</v>
      </c>
      <c r="L161" s="116">
        <v>41</v>
      </c>
      <c r="M161" s="22">
        <f t="shared" si="5"/>
        <v>35</v>
      </c>
    </row>
    <row r="162" spans="1:13" s="13" customFormat="1" ht="15.75" x14ac:dyDescent="0.25">
      <c r="A162" s="100" t="str">
        <f>'21MBA111'!A162</f>
        <v>P18FW21M0149</v>
      </c>
      <c r="B162" s="100" t="str">
        <f>'21MBA111'!B162</f>
        <v>HEMA S</v>
      </c>
      <c r="C162" s="19">
        <v>5</v>
      </c>
      <c r="D162" s="19"/>
      <c r="E162" s="19">
        <v>5</v>
      </c>
      <c r="F162" s="19">
        <v>3</v>
      </c>
      <c r="G162" s="19"/>
      <c r="H162" s="19"/>
      <c r="I162" s="19">
        <v>5</v>
      </c>
      <c r="J162" s="19">
        <v>9</v>
      </c>
      <c r="K162" s="19">
        <v>12</v>
      </c>
      <c r="L162" s="116">
        <v>40</v>
      </c>
      <c r="M162" s="22">
        <f t="shared" si="5"/>
        <v>39</v>
      </c>
    </row>
    <row r="163" spans="1:13" s="13" customFormat="1" ht="15.75" x14ac:dyDescent="0.25">
      <c r="A163" s="100" t="str">
        <f>'21MBA111'!A163</f>
        <v>P18FW21M0150</v>
      </c>
      <c r="B163" s="100" t="str">
        <f>'21MBA111'!B163</f>
        <v>MADHUSUDAN G</v>
      </c>
      <c r="C163" s="19">
        <v>5</v>
      </c>
      <c r="D163" s="19">
        <v>5</v>
      </c>
      <c r="E163" s="19">
        <v>3</v>
      </c>
      <c r="F163" s="19"/>
      <c r="G163" s="19"/>
      <c r="H163" s="19">
        <v>5</v>
      </c>
      <c r="I163" s="19"/>
      <c r="J163" s="19">
        <v>10</v>
      </c>
      <c r="K163" s="19">
        <v>5</v>
      </c>
      <c r="L163" s="116">
        <v>40</v>
      </c>
      <c r="M163" s="22">
        <f t="shared" si="5"/>
        <v>33</v>
      </c>
    </row>
    <row r="164" spans="1:13" s="13" customFormat="1" ht="15.75" x14ac:dyDescent="0.25">
      <c r="A164" s="100" t="str">
        <f>'21MBA111'!A164</f>
        <v>P18FW21M0151</v>
      </c>
      <c r="B164" s="100" t="str">
        <f>'21MBA111'!B164</f>
        <v>ANNASAGARAM RAGHAVENDRA</v>
      </c>
      <c r="C164" s="19">
        <v>1</v>
      </c>
      <c r="D164" s="19"/>
      <c r="E164" s="19"/>
      <c r="F164" s="19">
        <v>3</v>
      </c>
      <c r="G164" s="19">
        <v>1</v>
      </c>
      <c r="H164" s="19"/>
      <c r="I164" s="19"/>
      <c r="J164" s="19">
        <v>3</v>
      </c>
      <c r="K164" s="19"/>
      <c r="L164" s="116">
        <v>23</v>
      </c>
      <c r="M164" s="22">
        <f t="shared" si="5"/>
        <v>8</v>
      </c>
    </row>
    <row r="165" spans="1:13" s="13" customFormat="1" ht="15.75" x14ac:dyDescent="0.25">
      <c r="A165" s="100" t="str">
        <f>'21MBA111'!A165</f>
        <v>P18FW21M0152</v>
      </c>
      <c r="B165" s="100" t="str">
        <f>'21MBA111'!B165</f>
        <v>SYED MUSSAVEERULLA</v>
      </c>
      <c r="C165" s="19">
        <v>2</v>
      </c>
      <c r="D165" s="19"/>
      <c r="E165" s="19"/>
      <c r="F165" s="19"/>
      <c r="G165" s="19"/>
      <c r="H165" s="19"/>
      <c r="I165" s="19"/>
      <c r="J165" s="19">
        <v>4</v>
      </c>
      <c r="K165" s="19">
        <v>5</v>
      </c>
      <c r="L165" s="116">
        <v>28</v>
      </c>
      <c r="M165" s="22">
        <f t="shared" si="5"/>
        <v>11</v>
      </c>
    </row>
    <row r="166" spans="1:13" s="13" customFormat="1" ht="15.75" x14ac:dyDescent="0.25">
      <c r="A166" s="100" t="str">
        <f>'21MBA111'!A166</f>
        <v>P18FW21M0153</v>
      </c>
      <c r="B166" s="100" t="str">
        <f>'21MBA111'!B166</f>
        <v>SYED SAMEER</v>
      </c>
      <c r="C166" s="19">
        <v>2</v>
      </c>
      <c r="D166" s="19">
        <v>2</v>
      </c>
      <c r="E166" s="19">
        <v>5</v>
      </c>
      <c r="F166" s="19"/>
      <c r="G166" s="19"/>
      <c r="H166" s="19"/>
      <c r="I166" s="19"/>
      <c r="J166" s="19">
        <v>5</v>
      </c>
      <c r="K166" s="19">
        <v>5</v>
      </c>
      <c r="L166" s="116">
        <v>34</v>
      </c>
      <c r="M166" s="22">
        <f t="shared" si="5"/>
        <v>19</v>
      </c>
    </row>
    <row r="167" spans="1:13" s="13" customFormat="1" ht="15.75" x14ac:dyDescent="0.25">
      <c r="A167" s="100" t="str">
        <f>'21MBA111'!A167</f>
        <v>P18FW21M0154</v>
      </c>
      <c r="B167" s="100" t="str">
        <f>'21MBA111'!B167</f>
        <v>RAMANABOINA ANAND KUMAR</v>
      </c>
      <c r="C167" s="19">
        <v>5</v>
      </c>
      <c r="D167" s="19"/>
      <c r="E167" s="19">
        <v>5</v>
      </c>
      <c r="F167" s="19">
        <v>5</v>
      </c>
      <c r="G167" s="19"/>
      <c r="H167" s="19">
        <v>4</v>
      </c>
      <c r="I167" s="19"/>
      <c r="J167" s="19">
        <v>10</v>
      </c>
      <c r="K167" s="19">
        <v>15</v>
      </c>
      <c r="L167" s="116">
        <v>45</v>
      </c>
      <c r="M167" s="22">
        <f t="shared" si="5"/>
        <v>44</v>
      </c>
    </row>
    <row r="168" spans="1:13" s="13" customFormat="1" ht="15.75" x14ac:dyDescent="0.25">
      <c r="A168" s="100" t="str">
        <f>'21MBA111'!A168</f>
        <v>P18FW21M0155</v>
      </c>
      <c r="B168" s="100" t="str">
        <f>'21MBA111'!B168</f>
        <v>SHIVAM GANAPATI ANVEKAR</v>
      </c>
      <c r="C168" s="19"/>
      <c r="D168" s="19">
        <v>1</v>
      </c>
      <c r="E168" s="19"/>
      <c r="F168" s="19">
        <v>3</v>
      </c>
      <c r="G168" s="19"/>
      <c r="H168" s="19"/>
      <c r="I168" s="19">
        <v>3</v>
      </c>
      <c r="J168" s="19">
        <v>8</v>
      </c>
      <c r="K168" s="19">
        <v>9</v>
      </c>
      <c r="L168" s="116">
        <v>36</v>
      </c>
      <c r="M168" s="22">
        <f t="shared" si="5"/>
        <v>24</v>
      </c>
    </row>
    <row r="169" spans="1:13" s="13" customFormat="1" ht="15.75" x14ac:dyDescent="0.25">
      <c r="A169" s="100" t="str">
        <f>'21MBA111'!A169</f>
        <v>P18FW21M0156</v>
      </c>
      <c r="B169" s="100" t="str">
        <f>'21MBA111'!B169</f>
        <v>SHUBHAM SINGH</v>
      </c>
      <c r="C169" s="19">
        <v>2</v>
      </c>
      <c r="D169" s="19">
        <v>1</v>
      </c>
      <c r="E169" s="19">
        <v>2</v>
      </c>
      <c r="F169" s="19"/>
      <c r="G169" s="19"/>
      <c r="H169" s="19"/>
      <c r="I169" s="19">
        <v>6</v>
      </c>
      <c r="J169" s="19">
        <v>4</v>
      </c>
      <c r="K169" s="19">
        <v>2</v>
      </c>
      <c r="L169" s="116">
        <v>31</v>
      </c>
      <c r="M169" s="22">
        <f t="shared" si="5"/>
        <v>17</v>
      </c>
    </row>
    <row r="170" spans="1:13" s="13" customFormat="1" ht="15.75" x14ac:dyDescent="0.25">
      <c r="A170" s="100" t="str">
        <f>'21MBA111'!A170</f>
        <v>P18FW21M0157</v>
      </c>
      <c r="B170" s="100" t="str">
        <f>'21MBA111'!B170</f>
        <v>GURU VARUN G</v>
      </c>
      <c r="C170" s="19">
        <v>1</v>
      </c>
      <c r="D170" s="19"/>
      <c r="E170" s="19"/>
      <c r="F170" s="19">
        <v>1</v>
      </c>
      <c r="G170" s="19"/>
      <c r="H170" s="19">
        <v>1</v>
      </c>
      <c r="I170" s="19"/>
      <c r="J170" s="19">
        <v>7</v>
      </c>
      <c r="K170" s="19"/>
      <c r="L170" s="116">
        <v>25</v>
      </c>
      <c r="M170" s="22">
        <f t="shared" si="5"/>
        <v>10</v>
      </c>
    </row>
    <row r="171" spans="1:13" s="13" customFormat="1" ht="15.75" x14ac:dyDescent="0.25">
      <c r="A171" s="100" t="str">
        <f>'21MBA111'!A171</f>
        <v>P18FW21M0158</v>
      </c>
      <c r="B171" s="100" t="str">
        <f>'21MBA111'!B171</f>
        <v>ABHIJEETH MASHETTY</v>
      </c>
      <c r="C171" s="19">
        <v>5</v>
      </c>
      <c r="D171" s="19">
        <v>4</v>
      </c>
      <c r="E171" s="19">
        <v>5</v>
      </c>
      <c r="F171" s="19"/>
      <c r="G171" s="19"/>
      <c r="H171" s="19"/>
      <c r="I171" s="19">
        <v>9</v>
      </c>
      <c r="J171" s="19">
        <v>9</v>
      </c>
      <c r="K171" s="19">
        <v>15</v>
      </c>
      <c r="L171" s="116">
        <v>46</v>
      </c>
      <c r="M171" s="22">
        <f t="shared" si="5"/>
        <v>47</v>
      </c>
    </row>
    <row r="172" spans="1:13" s="13" customFormat="1" ht="15.75" x14ac:dyDescent="0.25">
      <c r="A172" s="100" t="str">
        <f>'21MBA111'!A172</f>
        <v>P18FW21M0159</v>
      </c>
      <c r="B172" s="100" t="str">
        <f>'21MBA111'!B172</f>
        <v>PRANITH KUMAR S</v>
      </c>
      <c r="C172" s="19"/>
      <c r="D172" s="19"/>
      <c r="E172" s="19"/>
      <c r="F172" s="19"/>
      <c r="G172" s="19">
        <v>3</v>
      </c>
      <c r="H172" s="19">
        <v>2</v>
      </c>
      <c r="I172" s="19"/>
      <c r="J172" s="19">
        <v>5</v>
      </c>
      <c r="K172" s="19">
        <v>9</v>
      </c>
      <c r="L172" s="116">
        <v>30</v>
      </c>
      <c r="M172" s="22">
        <f t="shared" si="5"/>
        <v>19</v>
      </c>
    </row>
    <row r="173" spans="1:13" s="13" customFormat="1" ht="15.75" x14ac:dyDescent="0.25">
      <c r="A173" s="100" t="str">
        <f>'21MBA111'!A173</f>
        <v>P18FW21M0160</v>
      </c>
      <c r="B173" s="100" t="str">
        <f>'21MBA111'!B173</f>
        <v>LIKITHA A</v>
      </c>
      <c r="C173" s="19">
        <v>2</v>
      </c>
      <c r="D173" s="19">
        <v>0.5</v>
      </c>
      <c r="E173" s="19">
        <v>4</v>
      </c>
      <c r="F173" s="19"/>
      <c r="G173" s="19"/>
      <c r="H173" s="19"/>
      <c r="I173" s="19">
        <v>4</v>
      </c>
      <c r="J173" s="19">
        <v>9</v>
      </c>
      <c r="K173" s="19">
        <v>14</v>
      </c>
      <c r="L173" s="116">
        <v>38</v>
      </c>
      <c r="M173" s="22">
        <f t="shared" si="5"/>
        <v>33.5</v>
      </c>
    </row>
    <row r="174" spans="1:13" s="13" customFormat="1" ht="15.75" x14ac:dyDescent="0.25">
      <c r="A174" s="100" t="str">
        <f>'21MBA111'!A174</f>
        <v>P18FW21M0161</v>
      </c>
      <c r="B174" s="100" t="str">
        <f>'21MBA111'!B174</f>
        <v>NAVEEN SETTY N A</v>
      </c>
      <c r="C174" s="19"/>
      <c r="D174" s="19">
        <v>5</v>
      </c>
      <c r="E174" s="19">
        <v>5</v>
      </c>
      <c r="F174" s="19">
        <v>5</v>
      </c>
      <c r="G174" s="19"/>
      <c r="H174" s="19">
        <v>10</v>
      </c>
      <c r="I174" s="19">
        <v>10</v>
      </c>
      <c r="J174" s="19"/>
      <c r="K174" s="19">
        <v>15</v>
      </c>
      <c r="L174" s="116">
        <v>49</v>
      </c>
      <c r="M174" s="22">
        <f t="shared" si="5"/>
        <v>50</v>
      </c>
    </row>
    <row r="175" spans="1:13" s="13" customFormat="1" ht="15.75" x14ac:dyDescent="0.25">
      <c r="A175" s="100" t="str">
        <f>'21MBA111'!A175</f>
        <v>P18FW21M0162</v>
      </c>
      <c r="B175" s="100" t="str">
        <f>'21MBA111'!B175</f>
        <v>REHAN FAISAL QADRI</v>
      </c>
      <c r="C175" s="19"/>
      <c r="D175" s="19"/>
      <c r="E175" s="19">
        <v>1</v>
      </c>
      <c r="F175" s="19">
        <v>2</v>
      </c>
      <c r="G175" s="19">
        <v>2</v>
      </c>
      <c r="H175" s="19"/>
      <c r="I175" s="19"/>
      <c r="J175" s="19">
        <v>10</v>
      </c>
      <c r="K175" s="19">
        <v>15</v>
      </c>
      <c r="L175" s="116">
        <v>40</v>
      </c>
      <c r="M175" s="22">
        <f t="shared" si="5"/>
        <v>30</v>
      </c>
    </row>
    <row r="176" spans="1:13" s="13" customFormat="1" ht="15.75" x14ac:dyDescent="0.25">
      <c r="A176" s="100" t="str">
        <f>'21MBA111'!A176</f>
        <v>P18FW21M0163</v>
      </c>
      <c r="B176" s="100" t="str">
        <f>'21MBA111'!B176</f>
        <v>SMITHA M</v>
      </c>
      <c r="C176" s="19">
        <v>3</v>
      </c>
      <c r="D176" s="19">
        <v>4</v>
      </c>
      <c r="E176" s="19">
        <v>3</v>
      </c>
      <c r="F176" s="19"/>
      <c r="G176" s="19"/>
      <c r="H176" s="19"/>
      <c r="I176" s="19">
        <v>8</v>
      </c>
      <c r="J176" s="19">
        <v>9</v>
      </c>
      <c r="K176" s="19">
        <v>6</v>
      </c>
      <c r="L176" s="116">
        <v>41</v>
      </c>
      <c r="M176" s="22">
        <f t="shared" ref="M176:M195" si="6">SUM(C176:K176)</f>
        <v>33</v>
      </c>
    </row>
    <row r="177" spans="1:13" s="13" customFormat="1" ht="15.75" x14ac:dyDescent="0.25">
      <c r="A177" s="100" t="str">
        <f>'21MBA111'!A177</f>
        <v>P18FW21M0164</v>
      </c>
      <c r="B177" s="100" t="str">
        <f>'21MBA111'!B177</f>
        <v>ANIRUDH K</v>
      </c>
      <c r="C177" s="19">
        <v>0</v>
      </c>
      <c r="D177" s="19">
        <v>0</v>
      </c>
      <c r="E177" s="19">
        <v>2</v>
      </c>
      <c r="F177" s="19">
        <v>2</v>
      </c>
      <c r="G177" s="19"/>
      <c r="H177" s="19">
        <v>0</v>
      </c>
      <c r="I177" s="19"/>
      <c r="J177" s="19">
        <v>1</v>
      </c>
      <c r="K177" s="19">
        <v>0</v>
      </c>
      <c r="L177" s="116">
        <v>25</v>
      </c>
      <c r="M177" s="22">
        <f t="shared" si="6"/>
        <v>5</v>
      </c>
    </row>
    <row r="178" spans="1:13" s="13" customFormat="1" ht="15.75" x14ac:dyDescent="0.25">
      <c r="A178" s="100" t="str">
        <f>'21MBA111'!A178</f>
        <v>P18FW21M0165</v>
      </c>
      <c r="B178" s="100" t="str">
        <f>'21MBA111'!B178</f>
        <v>SALMAN FAISAL QADRI</v>
      </c>
      <c r="C178" s="19">
        <v>2</v>
      </c>
      <c r="D178" s="19"/>
      <c r="E178" s="19"/>
      <c r="F178" s="19">
        <v>5</v>
      </c>
      <c r="G178" s="19">
        <v>1</v>
      </c>
      <c r="H178" s="19"/>
      <c r="I178" s="19"/>
      <c r="J178" s="19"/>
      <c r="K178" s="19">
        <v>6</v>
      </c>
      <c r="L178" s="116">
        <v>34</v>
      </c>
      <c r="M178" s="22">
        <f t="shared" si="6"/>
        <v>14</v>
      </c>
    </row>
    <row r="179" spans="1:13" s="13" customFormat="1" ht="15.75" x14ac:dyDescent="0.25">
      <c r="A179" s="100" t="str">
        <f>'21MBA111'!A179</f>
        <v>P18FW21M0166</v>
      </c>
      <c r="B179" s="100" t="str">
        <f>'21MBA111'!B179</f>
        <v>RAVISH RAMACHANDRA HEGDE</v>
      </c>
      <c r="C179" s="19">
        <v>1</v>
      </c>
      <c r="D179" s="19"/>
      <c r="E179" s="19">
        <v>1</v>
      </c>
      <c r="F179" s="19">
        <v>3</v>
      </c>
      <c r="G179" s="19"/>
      <c r="H179" s="19"/>
      <c r="I179" s="19">
        <v>1</v>
      </c>
      <c r="J179" s="19">
        <v>7</v>
      </c>
      <c r="K179" s="19">
        <v>3</v>
      </c>
      <c r="L179" s="116">
        <v>28</v>
      </c>
      <c r="M179" s="22">
        <f t="shared" si="6"/>
        <v>16</v>
      </c>
    </row>
    <row r="180" spans="1:13" s="13" customFormat="1" ht="15.75" x14ac:dyDescent="0.25">
      <c r="A180" s="100" t="str">
        <f>'21MBA111'!A180</f>
        <v>P18FW21M0167</v>
      </c>
      <c r="B180" s="100" t="str">
        <f>'21MBA111'!B180</f>
        <v>POOJA VALLUR</v>
      </c>
      <c r="C180" s="19">
        <v>3</v>
      </c>
      <c r="D180" s="19"/>
      <c r="E180" s="19">
        <v>3</v>
      </c>
      <c r="F180" s="19">
        <v>5</v>
      </c>
      <c r="G180" s="19"/>
      <c r="H180" s="19">
        <v>8</v>
      </c>
      <c r="I180" s="19">
        <v>10</v>
      </c>
      <c r="J180" s="19"/>
      <c r="K180" s="19">
        <v>2</v>
      </c>
      <c r="L180" s="116">
        <v>34</v>
      </c>
      <c r="M180" s="22">
        <f t="shared" si="6"/>
        <v>31</v>
      </c>
    </row>
    <row r="181" spans="1:13" s="13" customFormat="1" ht="15.75" x14ac:dyDescent="0.25">
      <c r="A181" s="100" t="str">
        <f>'21MBA111'!A181</f>
        <v>P18FW21M0169</v>
      </c>
      <c r="B181" s="100" t="str">
        <f>'21MBA111'!B181</f>
        <v>MAHANTH GOWDA K C</v>
      </c>
      <c r="C181" s="19">
        <v>5</v>
      </c>
      <c r="D181" s="19">
        <v>2</v>
      </c>
      <c r="E181" s="19"/>
      <c r="F181" s="19">
        <v>5</v>
      </c>
      <c r="G181" s="19"/>
      <c r="H181" s="19">
        <v>10</v>
      </c>
      <c r="I181" s="19"/>
      <c r="J181" s="19">
        <v>10</v>
      </c>
      <c r="K181" s="19">
        <v>7</v>
      </c>
      <c r="L181" s="116">
        <v>44</v>
      </c>
      <c r="M181" s="22">
        <f t="shared" si="6"/>
        <v>39</v>
      </c>
    </row>
    <row r="182" spans="1:13" s="13" customFormat="1" ht="15.75" x14ac:dyDescent="0.25">
      <c r="A182" s="100" t="str">
        <f>'21MBA111'!A182</f>
        <v>P18FW21M0170</v>
      </c>
      <c r="B182" s="100" t="str">
        <f>'21MBA111'!B182</f>
        <v>BHUPALI SAURABH PRAKASH</v>
      </c>
      <c r="C182" s="19">
        <v>2</v>
      </c>
      <c r="D182" s="19"/>
      <c r="E182" s="19">
        <v>1</v>
      </c>
      <c r="F182" s="19">
        <v>4</v>
      </c>
      <c r="G182" s="19"/>
      <c r="H182" s="19"/>
      <c r="I182" s="19">
        <v>2</v>
      </c>
      <c r="J182" s="19">
        <v>8</v>
      </c>
      <c r="K182" s="19">
        <v>15</v>
      </c>
      <c r="L182" s="116">
        <v>37</v>
      </c>
      <c r="M182" s="22">
        <f t="shared" si="6"/>
        <v>32</v>
      </c>
    </row>
    <row r="183" spans="1:13" s="13" customFormat="1" ht="15.75" x14ac:dyDescent="0.25">
      <c r="A183" s="100" t="str">
        <f>'21MBA111'!A183</f>
        <v>P18FW21M0171</v>
      </c>
      <c r="B183" s="100" t="str">
        <f>'21MBA111'!B183</f>
        <v>SYED RAIHAN</v>
      </c>
      <c r="C183" s="19">
        <v>1</v>
      </c>
      <c r="D183" s="19"/>
      <c r="E183" s="19">
        <v>1</v>
      </c>
      <c r="F183" s="19">
        <v>2</v>
      </c>
      <c r="G183" s="19"/>
      <c r="H183" s="19"/>
      <c r="I183" s="19">
        <v>3</v>
      </c>
      <c r="J183" s="19">
        <v>7</v>
      </c>
      <c r="K183" s="19">
        <v>14</v>
      </c>
      <c r="L183" s="116">
        <v>35</v>
      </c>
      <c r="M183" s="22">
        <f t="shared" si="6"/>
        <v>28</v>
      </c>
    </row>
    <row r="184" spans="1:13" s="13" customFormat="1" ht="15.75" x14ac:dyDescent="0.25">
      <c r="A184" s="100" t="str">
        <f>'21MBA111'!A184</f>
        <v>P18FW21M0172</v>
      </c>
      <c r="B184" s="100" t="str">
        <f>'21MBA111'!B184</f>
        <v>SHRI HARI L</v>
      </c>
      <c r="C184" s="19">
        <v>2</v>
      </c>
      <c r="D184" s="19">
        <v>2</v>
      </c>
      <c r="E184" s="19"/>
      <c r="F184" s="19"/>
      <c r="G184" s="19"/>
      <c r="H184" s="19"/>
      <c r="I184" s="19">
        <v>6</v>
      </c>
      <c r="J184" s="19">
        <v>5</v>
      </c>
      <c r="K184" s="19">
        <v>10</v>
      </c>
      <c r="L184" s="116">
        <v>35</v>
      </c>
      <c r="M184" s="22">
        <f t="shared" si="6"/>
        <v>25</v>
      </c>
    </row>
    <row r="185" spans="1:13" s="13" customFormat="1" ht="15.75" x14ac:dyDescent="0.25">
      <c r="A185" s="100" t="str">
        <f>'21MBA111'!A185</f>
        <v>P18FW21M0173</v>
      </c>
      <c r="B185" s="100" t="str">
        <f>'21MBA111'!B185</f>
        <v>SNEHA U</v>
      </c>
      <c r="C185" s="19">
        <v>3</v>
      </c>
      <c r="D185" s="19"/>
      <c r="E185" s="19">
        <v>1</v>
      </c>
      <c r="F185" s="19"/>
      <c r="G185" s="19">
        <v>5</v>
      </c>
      <c r="H185" s="19">
        <v>1</v>
      </c>
      <c r="I185" s="19"/>
      <c r="J185" s="19"/>
      <c r="K185" s="19"/>
      <c r="L185" s="116">
        <v>31</v>
      </c>
      <c r="M185" s="22">
        <f t="shared" si="6"/>
        <v>10</v>
      </c>
    </row>
    <row r="186" spans="1:13" s="13" customFormat="1" ht="15.75" x14ac:dyDescent="0.25">
      <c r="A186" s="100" t="str">
        <f>'21MBA111'!A186</f>
        <v>P18FW21M0174</v>
      </c>
      <c r="B186" s="100" t="str">
        <f>'21MBA111'!B186</f>
        <v>SHAH VINIT SIDDHARTH</v>
      </c>
      <c r="C186" s="19">
        <v>2</v>
      </c>
      <c r="D186" s="19">
        <v>5</v>
      </c>
      <c r="E186" s="19">
        <v>5</v>
      </c>
      <c r="F186" s="19"/>
      <c r="G186" s="19"/>
      <c r="H186" s="19">
        <v>6</v>
      </c>
      <c r="I186" s="19"/>
      <c r="J186" s="19">
        <v>4</v>
      </c>
      <c r="K186" s="19">
        <v>0</v>
      </c>
      <c r="L186" s="116">
        <v>34</v>
      </c>
      <c r="M186" s="22">
        <f t="shared" si="6"/>
        <v>22</v>
      </c>
    </row>
    <row r="187" spans="1:13" s="13" customFormat="1" ht="15.75" x14ac:dyDescent="0.25">
      <c r="A187" s="100" t="str">
        <f>'21MBA111'!A187</f>
        <v>P18FW21M0175</v>
      </c>
      <c r="B187" s="100" t="str">
        <f>'21MBA111'!B187</f>
        <v>NAYANA G C</v>
      </c>
      <c r="C187" s="19"/>
      <c r="D187" s="19"/>
      <c r="E187" s="19"/>
      <c r="F187" s="19">
        <v>3</v>
      </c>
      <c r="G187" s="19"/>
      <c r="H187" s="19"/>
      <c r="I187" s="19">
        <v>0</v>
      </c>
      <c r="J187" s="19"/>
      <c r="K187" s="19">
        <v>10</v>
      </c>
      <c r="L187" s="116">
        <v>29</v>
      </c>
      <c r="M187" s="22">
        <f t="shared" si="6"/>
        <v>13</v>
      </c>
    </row>
    <row r="188" spans="1:13" s="13" customFormat="1" ht="15.75" x14ac:dyDescent="0.25">
      <c r="A188" s="100" t="str">
        <f>'21MBA111'!A188</f>
        <v>P18FW21M0176</v>
      </c>
      <c r="B188" s="100" t="str">
        <f>'21MBA111'!B188</f>
        <v>D SURIYA PRIYASREE</v>
      </c>
      <c r="C188" s="19">
        <v>2</v>
      </c>
      <c r="D188" s="19"/>
      <c r="E188" s="19">
        <v>2</v>
      </c>
      <c r="F188" s="19"/>
      <c r="G188" s="19">
        <v>2</v>
      </c>
      <c r="H188" s="19"/>
      <c r="I188" s="19"/>
      <c r="J188" s="19"/>
      <c r="K188" s="19">
        <v>15</v>
      </c>
      <c r="L188" s="116">
        <v>33</v>
      </c>
      <c r="M188" s="22">
        <f t="shared" si="6"/>
        <v>21</v>
      </c>
    </row>
    <row r="189" spans="1:13" s="13" customFormat="1" ht="15.75" x14ac:dyDescent="0.25">
      <c r="A189" s="100" t="str">
        <f>'21MBA111'!A189</f>
        <v>P18FW21M0177</v>
      </c>
      <c r="B189" s="100" t="str">
        <f>'21MBA111'!B189</f>
        <v>SATHYA B NAYAKA</v>
      </c>
      <c r="C189" s="19"/>
      <c r="D189" s="19"/>
      <c r="E189" s="19">
        <v>2</v>
      </c>
      <c r="F189" s="19">
        <v>3</v>
      </c>
      <c r="G189" s="19">
        <v>3</v>
      </c>
      <c r="H189" s="19"/>
      <c r="I189" s="19">
        <v>2.5</v>
      </c>
      <c r="J189" s="19">
        <v>3</v>
      </c>
      <c r="K189" s="19">
        <v>8</v>
      </c>
      <c r="L189" s="116">
        <v>36</v>
      </c>
      <c r="M189" s="22">
        <f t="shared" si="6"/>
        <v>21.5</v>
      </c>
    </row>
    <row r="190" spans="1:13" s="13" customFormat="1" ht="15.75" x14ac:dyDescent="0.25">
      <c r="A190" s="100" t="str">
        <f>'21MBA111'!A190</f>
        <v>P18FW21M0178</v>
      </c>
      <c r="B190" s="100" t="str">
        <f>'21MBA111'!B190</f>
        <v>NEHA H V</v>
      </c>
      <c r="C190" s="19">
        <v>1</v>
      </c>
      <c r="D190" s="19"/>
      <c r="E190" s="19"/>
      <c r="F190" s="19">
        <v>3</v>
      </c>
      <c r="G190" s="19"/>
      <c r="H190" s="19">
        <v>5</v>
      </c>
      <c r="I190" s="19"/>
      <c r="J190" s="19"/>
      <c r="K190" s="19">
        <v>7</v>
      </c>
      <c r="L190" s="116">
        <v>25</v>
      </c>
      <c r="M190" s="22">
        <f t="shared" si="6"/>
        <v>16</v>
      </c>
    </row>
    <row r="191" spans="1:13" s="13" customFormat="1" ht="15.75" x14ac:dyDescent="0.25">
      <c r="A191" s="100" t="str">
        <f>'21MBA111'!A191</f>
        <v>P18FW21M0179</v>
      </c>
      <c r="B191" s="100" t="str">
        <f>'21MBA111'!B191</f>
        <v>SAAHIL SRIKANT KULLOLI</v>
      </c>
      <c r="C191" s="19">
        <v>4</v>
      </c>
      <c r="D191" s="19">
        <v>1</v>
      </c>
      <c r="E191" s="19">
        <v>4</v>
      </c>
      <c r="F191" s="19">
        <v>3</v>
      </c>
      <c r="G191" s="19"/>
      <c r="H191" s="19">
        <v>6</v>
      </c>
      <c r="I191" s="19"/>
      <c r="J191" s="19">
        <v>9</v>
      </c>
      <c r="K191" s="19">
        <v>14</v>
      </c>
      <c r="L191" s="116">
        <v>41</v>
      </c>
      <c r="M191" s="22">
        <f t="shared" si="6"/>
        <v>41</v>
      </c>
    </row>
    <row r="192" spans="1:13" s="13" customFormat="1" ht="15.75" x14ac:dyDescent="0.25">
      <c r="A192" s="100" t="str">
        <f>'21MBA111'!A192</f>
        <v>P18FW21M0180</v>
      </c>
      <c r="B192" s="100" t="str">
        <f>'21MBA111'!B192</f>
        <v>SIMRANJIT KAUR</v>
      </c>
      <c r="C192" s="19"/>
      <c r="D192" s="19">
        <v>3</v>
      </c>
      <c r="E192" s="19">
        <v>2</v>
      </c>
      <c r="F192" s="19">
        <v>4</v>
      </c>
      <c r="G192" s="19"/>
      <c r="H192" s="19"/>
      <c r="I192" s="19">
        <v>6</v>
      </c>
      <c r="J192" s="19">
        <v>8</v>
      </c>
      <c r="K192" s="19">
        <v>8</v>
      </c>
      <c r="L192" s="116">
        <v>37</v>
      </c>
      <c r="M192" s="22">
        <f t="shared" si="6"/>
        <v>31</v>
      </c>
    </row>
    <row r="193" spans="1:13" s="13" customFormat="1" ht="15.75" x14ac:dyDescent="0.25">
      <c r="A193" s="100" t="str">
        <f>'21MBA111'!A193</f>
        <v>P18FW21M0181</v>
      </c>
      <c r="B193" s="100" t="str">
        <f>'21MBA111'!B193</f>
        <v>NIRANJAN JANARDHAN HEGDE</v>
      </c>
      <c r="C193" s="19"/>
      <c r="D193" s="19"/>
      <c r="E193" s="19"/>
      <c r="F193" s="19"/>
      <c r="G193" s="19"/>
      <c r="H193" s="19">
        <v>4</v>
      </c>
      <c r="I193" s="19"/>
      <c r="J193" s="19">
        <v>2</v>
      </c>
      <c r="K193" s="19">
        <v>3</v>
      </c>
      <c r="L193" s="116">
        <v>27</v>
      </c>
      <c r="M193" s="22">
        <f t="shared" si="6"/>
        <v>9</v>
      </c>
    </row>
    <row r="194" spans="1:13" s="13" customFormat="1" ht="15.75" x14ac:dyDescent="0.25">
      <c r="A194" s="100" t="str">
        <f>'21MBA111'!A194</f>
        <v>P18FW21M0182</v>
      </c>
      <c r="B194" s="100" t="str">
        <f>'21MBA111'!B194</f>
        <v>TEJAS N</v>
      </c>
      <c r="C194" s="19"/>
      <c r="D194" s="19"/>
      <c r="E194" s="19"/>
      <c r="F194" s="19">
        <v>2</v>
      </c>
      <c r="G194" s="19"/>
      <c r="H194" s="19">
        <v>1</v>
      </c>
      <c r="I194" s="19"/>
      <c r="J194" s="19"/>
      <c r="K194" s="19">
        <v>3</v>
      </c>
      <c r="L194" s="116">
        <v>23</v>
      </c>
      <c r="M194" s="22">
        <f t="shared" si="6"/>
        <v>6</v>
      </c>
    </row>
    <row r="195" spans="1:13" s="13" customFormat="1" ht="15.75" x14ac:dyDescent="0.25">
      <c r="A195" s="100" t="str">
        <f>'21MBA111'!A195</f>
        <v>P18FW21M0184</v>
      </c>
      <c r="B195" s="100" t="str">
        <f>'21MBA111'!B195</f>
        <v>AGAMYA A KINHAL</v>
      </c>
      <c r="C195" s="19">
        <v>3</v>
      </c>
      <c r="D195" s="19"/>
      <c r="E195" s="19"/>
      <c r="F195" s="19">
        <v>3</v>
      </c>
      <c r="G195" s="19"/>
      <c r="H195" s="19"/>
      <c r="I195" s="19">
        <v>1</v>
      </c>
      <c r="J195" s="19"/>
      <c r="K195" s="19">
        <v>1</v>
      </c>
      <c r="L195" s="116">
        <v>26</v>
      </c>
      <c r="M195" s="22">
        <f t="shared" si="6"/>
        <v>8</v>
      </c>
    </row>
    <row r="196" spans="1:13" s="13" customFormat="1" ht="15.75" x14ac:dyDescent="0.25">
      <c r="A196" s="135" t="s">
        <v>43</v>
      </c>
      <c r="B196" s="136"/>
      <c r="C196" s="29">
        <f t="shared" ref="C196:K196" si="7">COUNTA(C16:C195)</f>
        <v>125</v>
      </c>
      <c r="D196" s="30">
        <f t="shared" si="7"/>
        <v>72</v>
      </c>
      <c r="E196" s="30">
        <f t="shared" si="7"/>
        <v>107</v>
      </c>
      <c r="F196" s="30">
        <f t="shared" si="7"/>
        <v>127</v>
      </c>
      <c r="G196" s="30">
        <f t="shared" si="7"/>
        <v>52</v>
      </c>
      <c r="H196" s="30">
        <f t="shared" si="7"/>
        <v>67</v>
      </c>
      <c r="I196" s="30">
        <f t="shared" si="7"/>
        <v>98</v>
      </c>
      <c r="J196" s="30">
        <f t="shared" si="7"/>
        <v>162</v>
      </c>
      <c r="K196" s="30">
        <f t="shared" si="7"/>
        <v>173</v>
      </c>
      <c r="L196" s="31">
        <f>COUNT(L16:L195)</f>
        <v>180</v>
      </c>
      <c r="M196" s="22"/>
    </row>
    <row r="197" spans="1:13" s="13" customFormat="1" ht="15.75" x14ac:dyDescent="0.25">
      <c r="A197" s="135" t="s">
        <v>4</v>
      </c>
      <c r="B197" s="136"/>
      <c r="C197" s="40">
        <f t="shared" ref="C197:L197" si="8">COUNTIF(C16:C195,"&gt;"&amp;C15)</f>
        <v>37</v>
      </c>
      <c r="D197" s="41">
        <f t="shared" si="8"/>
        <v>28</v>
      </c>
      <c r="E197" s="41">
        <f t="shared" si="8"/>
        <v>38</v>
      </c>
      <c r="F197" s="41">
        <f t="shared" si="8"/>
        <v>64</v>
      </c>
      <c r="G197" s="41">
        <f t="shared" si="8"/>
        <v>8</v>
      </c>
      <c r="H197" s="41">
        <f t="shared" si="8"/>
        <v>19</v>
      </c>
      <c r="I197" s="41">
        <f t="shared" si="8"/>
        <v>42</v>
      </c>
      <c r="J197" s="41">
        <f t="shared" si="8"/>
        <v>95</v>
      </c>
      <c r="K197" s="41">
        <f t="shared" si="8"/>
        <v>98</v>
      </c>
      <c r="L197" s="23">
        <f t="shared" si="8"/>
        <v>180</v>
      </c>
      <c r="M197" s="22"/>
    </row>
    <row r="198" spans="1:13" s="13" customFormat="1" ht="15.75" x14ac:dyDescent="0.25">
      <c r="A198" s="135" t="s">
        <v>48</v>
      </c>
      <c r="B198" s="136"/>
      <c r="C198" s="40">
        <f t="shared" ref="C198:K198" si="9">ROUND(C197*100/C196,0)</f>
        <v>30</v>
      </c>
      <c r="D198" s="40">
        <f t="shared" si="9"/>
        <v>39</v>
      </c>
      <c r="E198" s="41">
        <f t="shared" si="9"/>
        <v>36</v>
      </c>
      <c r="F198" s="41">
        <f t="shared" si="9"/>
        <v>50</v>
      </c>
      <c r="G198" s="41">
        <f t="shared" si="9"/>
        <v>15</v>
      </c>
      <c r="H198" s="41">
        <f t="shared" si="9"/>
        <v>28</v>
      </c>
      <c r="I198" s="41">
        <f t="shared" si="9"/>
        <v>43</v>
      </c>
      <c r="J198" s="41">
        <f t="shared" si="9"/>
        <v>59</v>
      </c>
      <c r="K198" s="41">
        <f t="shared" si="9"/>
        <v>57</v>
      </c>
      <c r="L198" s="23">
        <f>ROUND(L197*100/L196,0)</f>
        <v>100</v>
      </c>
      <c r="M198" s="22"/>
    </row>
    <row r="199" spans="1:13" x14ac:dyDescent="0.25">
      <c r="A199" s="139" t="s">
        <v>14</v>
      </c>
      <c r="B199" s="140"/>
      <c r="C199" s="40" t="str">
        <f>IF(C198&gt;=80,"3",IF(C198&gt;=70,"2",IF(C198&gt;=60,"1","-")))</f>
        <v>-</v>
      </c>
      <c r="D199" s="41" t="str">
        <f t="shared" ref="D199:L199" si="10">IF(D198&gt;=80,"3",IF(D198&gt;=70,"2",IF(D198&gt;=60,"1","-")))</f>
        <v>-</v>
      </c>
      <c r="E199" s="41" t="str">
        <f t="shared" si="10"/>
        <v>-</v>
      </c>
      <c r="F199" s="41" t="str">
        <f t="shared" si="10"/>
        <v>-</v>
      </c>
      <c r="G199" s="41" t="str">
        <f t="shared" si="10"/>
        <v>-</v>
      </c>
      <c r="H199" s="41" t="str">
        <f t="shared" si="10"/>
        <v>-</v>
      </c>
      <c r="I199" s="41" t="str">
        <f t="shared" si="10"/>
        <v>-</v>
      </c>
      <c r="J199" s="41" t="str">
        <f t="shared" si="10"/>
        <v>-</v>
      </c>
      <c r="K199" s="41" t="str">
        <f t="shared" si="10"/>
        <v>-</v>
      </c>
      <c r="L199" s="23" t="str">
        <f t="shared" si="10"/>
        <v>3</v>
      </c>
      <c r="M199" s="22"/>
    </row>
    <row r="200" spans="1:13" x14ac:dyDescent="0.25">
      <c r="A200" s="9"/>
      <c r="B200" s="9"/>
      <c r="C200" s="18" t="s">
        <v>0</v>
      </c>
      <c r="D200" s="18" t="s">
        <v>0</v>
      </c>
      <c r="E200" s="18" t="s">
        <v>2</v>
      </c>
      <c r="F200" s="18" t="s">
        <v>3</v>
      </c>
      <c r="G200" s="18" t="s">
        <v>1</v>
      </c>
      <c r="H200" s="18" t="s">
        <v>1</v>
      </c>
      <c r="I200" s="18" t="s">
        <v>1</v>
      </c>
      <c r="J200" s="18" t="s">
        <v>2</v>
      </c>
      <c r="K200" s="18" t="s">
        <v>3</v>
      </c>
      <c r="L200" s="13"/>
      <c r="M200" s="10"/>
    </row>
    <row r="201" spans="1:13" ht="18.75" x14ac:dyDescent="0.3">
      <c r="A201" s="9"/>
      <c r="B201" s="9"/>
      <c r="C201" s="10"/>
      <c r="D201" s="10"/>
      <c r="E201" s="11"/>
      <c r="F201" s="141"/>
      <c r="G201" s="142"/>
      <c r="H201" s="131" t="s">
        <v>15</v>
      </c>
      <c r="I201" s="132"/>
      <c r="J201" s="14" t="s">
        <v>18</v>
      </c>
      <c r="K201" s="14"/>
      <c r="L201" s="13"/>
      <c r="M201" s="10"/>
    </row>
    <row r="202" spans="1:13" ht="20.25" x14ac:dyDescent="0.3">
      <c r="A202" s="9"/>
      <c r="B202" s="9"/>
      <c r="C202" s="15"/>
      <c r="D202" s="16"/>
      <c r="E202" s="12"/>
      <c r="F202" s="129" t="s">
        <v>16</v>
      </c>
      <c r="G202" s="130"/>
      <c r="H202" s="17" t="s">
        <v>35</v>
      </c>
      <c r="I202" s="17" t="s">
        <v>14</v>
      </c>
      <c r="J202" s="17" t="s">
        <v>35</v>
      </c>
      <c r="K202" s="17" t="s">
        <v>14</v>
      </c>
      <c r="L202" s="13"/>
      <c r="M202" s="10"/>
    </row>
    <row r="203" spans="1:13" ht="20.25" x14ac:dyDescent="0.3">
      <c r="A203" s="9"/>
      <c r="B203" s="9"/>
      <c r="C203" s="15"/>
      <c r="D203" s="15"/>
      <c r="E203" s="12"/>
      <c r="F203" s="129" t="s">
        <v>31</v>
      </c>
      <c r="G203" s="130"/>
      <c r="H203" s="18">
        <f>AVERAGE(C198,D198)</f>
        <v>34.5</v>
      </c>
      <c r="I203" s="41" t="str">
        <f>IF(H203&gt;=80,"3",IF(H203&gt;=70,"2",IF(H203&gt;=60,"1",IF(H203&lt;=59,"-"))))</f>
        <v>-</v>
      </c>
      <c r="J203" s="41">
        <f>(H203*0.3)+($L$198*0.7)</f>
        <v>80.349999999999994</v>
      </c>
      <c r="K203" s="41" t="str">
        <f>IF(J203&gt;=80,"3",IF(J203&gt;=70,"2",IF(J203&gt;=60,"1",IF(J203&lt;59,"-"))))</f>
        <v>3</v>
      </c>
      <c r="L203" s="13"/>
      <c r="M203" s="10"/>
    </row>
    <row r="204" spans="1:13" ht="20.25" x14ac:dyDescent="0.3">
      <c r="A204" s="9"/>
      <c r="B204" s="9"/>
      <c r="C204" s="10"/>
      <c r="D204" s="10"/>
      <c r="E204" s="11"/>
      <c r="F204" s="129" t="s">
        <v>32</v>
      </c>
      <c r="G204" s="130"/>
      <c r="H204" s="34">
        <f>AVERAGE(G198,H198,I198,K198)</f>
        <v>35.75</v>
      </c>
      <c r="I204" s="47" t="str">
        <f>IF(H204&gt;=80,"3",IF(H204&gt;=70,"2",IF(H204&gt;=60,"1",IF(H204&lt;=59,"-"))))</f>
        <v>-</v>
      </c>
      <c r="J204" s="41">
        <f t="shared" ref="J204:J206" si="11">(H204*0.3)+($L$198*0.7)</f>
        <v>80.724999999999994</v>
      </c>
      <c r="K204" s="41" t="str">
        <f>IF(J204&gt;=80,"3",IF(J204&gt;=70,"2",IF(J204&gt;=60,"1",IF(J204&lt;59,"-"))))</f>
        <v>3</v>
      </c>
      <c r="L204" s="13"/>
      <c r="M204" s="10"/>
    </row>
    <row r="205" spans="1:13" ht="20.25" x14ac:dyDescent="0.3">
      <c r="A205" s="9"/>
      <c r="B205" s="9"/>
      <c r="C205" s="10"/>
      <c r="D205" s="10"/>
      <c r="E205" s="11"/>
      <c r="F205" s="129" t="s">
        <v>33</v>
      </c>
      <c r="G205" s="130"/>
      <c r="H205" s="18">
        <f>AVERAGE(E198,J198,F198,I198)</f>
        <v>47</v>
      </c>
      <c r="I205" s="41" t="str">
        <f t="shared" ref="I205:I206" si="12">IF(H205&gt;=80,"3",IF(H205&gt;=70,"2",IF(H205&gt;=60,"1",IF(H205&lt;=59,"-"))))</f>
        <v>-</v>
      </c>
      <c r="J205" s="41">
        <f t="shared" si="11"/>
        <v>84.1</v>
      </c>
      <c r="K205" s="41" t="str">
        <f>IF(J205&gt;=80,"3",IF(J205&gt;=70,"2",IF(J205&gt;=60,"1",IF(J205&lt;59,"-"))))</f>
        <v>3</v>
      </c>
      <c r="L205" s="13"/>
      <c r="M205" s="10"/>
    </row>
    <row r="206" spans="1:13" ht="20.25" x14ac:dyDescent="0.3">
      <c r="A206" s="9"/>
      <c r="B206" s="9"/>
      <c r="C206" s="10"/>
      <c r="D206" s="10"/>
      <c r="E206" s="11"/>
      <c r="F206" s="129" t="s">
        <v>34</v>
      </c>
      <c r="G206" s="130"/>
      <c r="H206" s="18">
        <f>AVERAGE(F198,K198,D198,H198)</f>
        <v>43.5</v>
      </c>
      <c r="I206" s="41" t="str">
        <f t="shared" si="12"/>
        <v>-</v>
      </c>
      <c r="J206" s="41">
        <f t="shared" si="11"/>
        <v>83.05</v>
      </c>
      <c r="K206" s="41" t="str">
        <f>IF(J206&gt;=80,"3",IF(J206&gt;=70,"2",IF(J206&gt;=60,"1",IF(J206&lt;59,"-"))))</f>
        <v>3</v>
      </c>
      <c r="L206" s="13"/>
      <c r="M206" s="10"/>
    </row>
    <row r="207" spans="1:13" x14ac:dyDescent="0.25">
      <c r="A207" s="9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3"/>
      <c r="M207" s="10"/>
    </row>
  </sheetData>
  <mergeCells count="27">
    <mergeCell ref="F206:G206"/>
    <mergeCell ref="H201:I201"/>
    <mergeCell ref="A11:B11"/>
    <mergeCell ref="A12:B12"/>
    <mergeCell ref="A13:B13"/>
    <mergeCell ref="A14:B14"/>
    <mergeCell ref="A196:B196"/>
    <mergeCell ref="A197:B197"/>
    <mergeCell ref="A198:B198"/>
    <mergeCell ref="A199:B199"/>
    <mergeCell ref="F201:G201"/>
    <mergeCell ref="C11:G11"/>
    <mergeCell ref="H11:J11"/>
    <mergeCell ref="F202:G202"/>
    <mergeCell ref="F203:G203"/>
    <mergeCell ref="F204:G204"/>
    <mergeCell ref="F205:G205"/>
    <mergeCell ref="A1:M1"/>
    <mergeCell ref="A2:M2"/>
    <mergeCell ref="A3:M3"/>
    <mergeCell ref="D8:I8"/>
    <mergeCell ref="D9:I9"/>
    <mergeCell ref="A4:M4"/>
    <mergeCell ref="A5:M5"/>
    <mergeCell ref="A6:B6"/>
    <mergeCell ref="I6:K6"/>
    <mergeCell ref="A7:D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8" t="str">
        <f>'21MBA212'!A5:M5</f>
        <v xml:space="preserve">Application of Business Statistics  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'21MBA212'!H203</f>
        <v>34.5</v>
      </c>
      <c r="E5" s="24" t="str">
        <f>'21MBA212'!I203</f>
        <v>-</v>
      </c>
      <c r="F5" s="24">
        <f>'21MBA212'!J203</f>
        <v>80.349999999999994</v>
      </c>
      <c r="G5" s="24" t="str">
        <f>'21MBA212'!K203</f>
        <v>3</v>
      </c>
    </row>
    <row r="6" spans="1:13" x14ac:dyDescent="0.25">
      <c r="C6" s="59" t="s">
        <v>1</v>
      </c>
      <c r="D6" s="24">
        <f>'21MBA212'!H204</f>
        <v>35.75</v>
      </c>
      <c r="E6" s="24" t="str">
        <f>'21MBA212'!I204</f>
        <v>-</v>
      </c>
      <c r="F6" s="24">
        <f>'21MBA212'!J204</f>
        <v>80.724999999999994</v>
      </c>
      <c r="G6" s="24" t="str">
        <f>'21MBA212'!K204</f>
        <v>3</v>
      </c>
    </row>
    <row r="7" spans="1:13" x14ac:dyDescent="0.25">
      <c r="C7" s="59" t="s">
        <v>2</v>
      </c>
      <c r="D7" s="24">
        <f>'21MBA212'!H205</f>
        <v>47</v>
      </c>
      <c r="E7" s="24" t="str">
        <f>'21MBA212'!I205</f>
        <v>-</v>
      </c>
      <c r="F7" s="24">
        <f>'21MBA212'!J205</f>
        <v>84.1</v>
      </c>
      <c r="G7" s="24" t="str">
        <f>'21MBA212'!K205</f>
        <v>3</v>
      </c>
    </row>
    <row r="8" spans="1:13" x14ac:dyDescent="0.25">
      <c r="C8" s="59" t="s">
        <v>3</v>
      </c>
      <c r="D8" s="24">
        <f>'21MBA212'!H206</f>
        <v>43.5</v>
      </c>
      <c r="E8" s="24" t="str">
        <f>'21MBA212'!I206</f>
        <v>-</v>
      </c>
      <c r="F8" s="24">
        <f>'21MBA212'!J206</f>
        <v>83.05</v>
      </c>
      <c r="G8" s="24" t="str">
        <f>'21MBA212'!K206</f>
        <v>3</v>
      </c>
    </row>
    <row r="9" spans="1:13" x14ac:dyDescent="0.25">
      <c r="C9" s="59" t="s">
        <v>54</v>
      </c>
      <c r="D9" s="24">
        <f>'21MBA212'!H207</f>
        <v>0</v>
      </c>
      <c r="E9" s="24">
        <f>'21MBA212'!I207</f>
        <v>0</v>
      </c>
      <c r="F9" s="24">
        <f>'21MBA212'!J207</f>
        <v>0</v>
      </c>
      <c r="G9" s="24">
        <f>'21MBA212'!K207</f>
        <v>0</v>
      </c>
    </row>
    <row r="12" spans="1:13" ht="15.75" thickBot="1" x14ac:dyDescent="0.3">
      <c r="B12" s="60"/>
      <c r="C12" s="61" t="s">
        <v>6</v>
      </c>
      <c r="D12" s="61" t="s">
        <v>7</v>
      </c>
      <c r="E12" s="61" t="s">
        <v>5</v>
      </c>
      <c r="F12" s="61" t="s">
        <v>12</v>
      </c>
      <c r="G12" s="61" t="s">
        <v>13</v>
      </c>
      <c r="H12" s="61" t="s">
        <v>44</v>
      </c>
      <c r="I12" s="61" t="s">
        <v>45</v>
      </c>
      <c r="J12" s="61" t="s">
        <v>46</v>
      </c>
      <c r="K12" s="61" t="s">
        <v>47</v>
      </c>
      <c r="L12" s="69" t="s">
        <v>58</v>
      </c>
      <c r="M12" s="69" t="s">
        <v>59</v>
      </c>
    </row>
    <row r="13" spans="1:13" ht="15.75" thickBot="1" x14ac:dyDescent="0.3">
      <c r="B13" s="61" t="s">
        <v>8</v>
      </c>
      <c r="C13" s="109">
        <v>1</v>
      </c>
      <c r="D13" s="110">
        <v>3</v>
      </c>
      <c r="E13" s="110">
        <v>1</v>
      </c>
      <c r="F13" s="110"/>
      <c r="G13" s="110"/>
      <c r="H13" s="110">
        <v>2</v>
      </c>
      <c r="I13" s="110">
        <v>3</v>
      </c>
      <c r="J13" s="110"/>
      <c r="K13" s="110">
        <v>3</v>
      </c>
      <c r="L13" s="110"/>
      <c r="M13" s="110"/>
    </row>
    <row r="14" spans="1:13" ht="15.75" thickBot="1" x14ac:dyDescent="0.3">
      <c r="B14" s="61" t="s">
        <v>9</v>
      </c>
      <c r="C14" s="111"/>
      <c r="D14" s="112">
        <v>3</v>
      </c>
      <c r="E14" s="112">
        <v>1</v>
      </c>
      <c r="F14" s="112"/>
      <c r="G14" s="112">
        <v>1</v>
      </c>
      <c r="H14" s="112"/>
      <c r="I14" s="112">
        <v>3</v>
      </c>
      <c r="J14" s="112">
        <v>3</v>
      </c>
      <c r="K14" s="112">
        <v>3</v>
      </c>
      <c r="L14" s="112">
        <v>1</v>
      </c>
      <c r="M14" s="112"/>
    </row>
    <row r="15" spans="1:13" ht="15.75" thickBot="1" x14ac:dyDescent="0.3">
      <c r="B15" s="61" t="s">
        <v>10</v>
      </c>
      <c r="C15" s="111">
        <v>2</v>
      </c>
      <c r="D15" s="112">
        <v>3</v>
      </c>
      <c r="E15" s="112">
        <v>1</v>
      </c>
      <c r="F15" s="112"/>
      <c r="G15" s="112"/>
      <c r="H15" s="112"/>
      <c r="I15" s="112">
        <v>3</v>
      </c>
      <c r="J15" s="112">
        <v>1</v>
      </c>
      <c r="K15" s="112">
        <v>3</v>
      </c>
      <c r="L15" s="112">
        <v>1</v>
      </c>
      <c r="M15" s="112"/>
    </row>
    <row r="16" spans="1:13" ht="15.75" thickBot="1" x14ac:dyDescent="0.3">
      <c r="B16" s="115" t="s">
        <v>11</v>
      </c>
      <c r="C16" s="111"/>
      <c r="D16" s="112">
        <v>3</v>
      </c>
      <c r="E16" s="112"/>
      <c r="F16" s="112"/>
      <c r="G16" s="112"/>
      <c r="H16" s="112">
        <v>3</v>
      </c>
      <c r="I16" s="112">
        <v>3</v>
      </c>
      <c r="J16" s="112">
        <v>1</v>
      </c>
      <c r="K16" s="112">
        <v>3</v>
      </c>
      <c r="L16" s="112">
        <v>1</v>
      </c>
      <c r="M16" s="112">
        <v>1</v>
      </c>
    </row>
    <row r="17" spans="1:13" ht="15.75" thickBot="1" x14ac:dyDescent="0.3">
      <c r="B17" s="115" t="s">
        <v>53</v>
      </c>
      <c r="C17" s="111">
        <v>1</v>
      </c>
      <c r="D17" s="112">
        <v>3</v>
      </c>
      <c r="E17" s="112">
        <v>2</v>
      </c>
      <c r="F17" s="112"/>
      <c r="G17" s="112"/>
      <c r="H17" s="112">
        <v>1</v>
      </c>
      <c r="I17" s="112">
        <v>3</v>
      </c>
      <c r="J17" s="112">
        <v>1</v>
      </c>
      <c r="K17" s="112">
        <v>3</v>
      </c>
      <c r="L17" s="112"/>
      <c r="M17" s="112"/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B20" s="35"/>
      <c r="C20" s="35"/>
      <c r="D20" s="35"/>
      <c r="E20" s="35"/>
      <c r="F20" s="35"/>
      <c r="G20" s="35"/>
    </row>
    <row r="21" spans="1:13" x14ac:dyDescent="0.25">
      <c r="A21" s="153" t="s">
        <v>29</v>
      </c>
      <c r="B21" s="153"/>
      <c r="C21" s="150" t="s">
        <v>6</v>
      </c>
      <c r="D21" s="150" t="s">
        <v>7</v>
      </c>
      <c r="E21" s="150" t="s">
        <v>5</v>
      </c>
      <c r="F21" s="150" t="s">
        <v>12</v>
      </c>
      <c r="G21" s="150" t="s">
        <v>13</v>
      </c>
      <c r="H21" s="150" t="s">
        <v>44</v>
      </c>
      <c r="I21" s="150" t="s">
        <v>45</v>
      </c>
      <c r="J21" s="150" t="s">
        <v>46</v>
      </c>
      <c r="K21" s="150" t="s">
        <v>47</v>
      </c>
      <c r="L21" s="150" t="s">
        <v>58</v>
      </c>
      <c r="M21" s="150" t="s">
        <v>59</v>
      </c>
    </row>
    <row r="22" spans="1:13" x14ac:dyDescent="0.25">
      <c r="A22" s="152" t="s">
        <v>28</v>
      </c>
      <c r="B22" s="152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3" x14ac:dyDescent="0.25">
      <c r="A23" s="61" t="s">
        <v>8</v>
      </c>
      <c r="B23" s="20">
        <f>F5</f>
        <v>80.349999999999994</v>
      </c>
      <c r="C23" s="66">
        <f t="shared" ref="C23:K23" si="0">C13*$B$23/3</f>
        <v>26.783333333333331</v>
      </c>
      <c r="D23" s="66">
        <f t="shared" si="0"/>
        <v>80.349999999999994</v>
      </c>
      <c r="E23" s="66">
        <f t="shared" si="0"/>
        <v>26.783333333333331</v>
      </c>
      <c r="F23" s="66">
        <f t="shared" si="0"/>
        <v>0</v>
      </c>
      <c r="G23" s="66">
        <f t="shared" si="0"/>
        <v>0</v>
      </c>
      <c r="H23" s="66">
        <f t="shared" si="0"/>
        <v>53.566666666666663</v>
      </c>
      <c r="I23" s="66">
        <f t="shared" si="0"/>
        <v>80.349999999999994</v>
      </c>
      <c r="J23" s="66">
        <f t="shared" si="0"/>
        <v>0</v>
      </c>
      <c r="K23" s="66">
        <f t="shared" si="0"/>
        <v>80.349999999999994</v>
      </c>
      <c r="L23" s="66">
        <f t="shared" ref="L23:M23" si="1">L13*$B$23/3</f>
        <v>0</v>
      </c>
      <c r="M23" s="66">
        <f t="shared" si="1"/>
        <v>0</v>
      </c>
    </row>
    <row r="24" spans="1:13" x14ac:dyDescent="0.25">
      <c r="A24" s="61" t="s">
        <v>9</v>
      </c>
      <c r="B24" s="20">
        <f>F6</f>
        <v>80.724999999999994</v>
      </c>
      <c r="C24" s="66">
        <f t="shared" ref="C24:K24" si="2">C14*$B$24/3</f>
        <v>0</v>
      </c>
      <c r="D24" s="66">
        <f t="shared" si="2"/>
        <v>80.724999999999994</v>
      </c>
      <c r="E24" s="66">
        <f t="shared" si="2"/>
        <v>26.908333333333331</v>
      </c>
      <c r="F24" s="66">
        <f t="shared" si="2"/>
        <v>0</v>
      </c>
      <c r="G24" s="66">
        <f t="shared" si="2"/>
        <v>26.908333333333331</v>
      </c>
      <c r="H24" s="66">
        <f t="shared" si="2"/>
        <v>0</v>
      </c>
      <c r="I24" s="66">
        <f t="shared" si="2"/>
        <v>80.724999999999994</v>
      </c>
      <c r="J24" s="66">
        <f t="shared" si="2"/>
        <v>80.724999999999994</v>
      </c>
      <c r="K24" s="66">
        <f t="shared" si="2"/>
        <v>80.724999999999994</v>
      </c>
      <c r="L24" s="66">
        <f t="shared" ref="L24:M24" si="3">L14*$B$24/3</f>
        <v>26.908333333333331</v>
      </c>
      <c r="M24" s="66">
        <f t="shared" si="3"/>
        <v>0</v>
      </c>
    </row>
    <row r="25" spans="1:13" x14ac:dyDescent="0.25">
      <c r="A25" s="61" t="s">
        <v>10</v>
      </c>
      <c r="B25" s="20">
        <f>F7</f>
        <v>84.1</v>
      </c>
      <c r="C25" s="66">
        <f t="shared" ref="C25:K25" si="4">C15*$B$25/3</f>
        <v>56.066666666666663</v>
      </c>
      <c r="D25" s="66">
        <f t="shared" si="4"/>
        <v>84.1</v>
      </c>
      <c r="E25" s="66">
        <f t="shared" si="4"/>
        <v>28.033333333333331</v>
      </c>
      <c r="F25" s="66">
        <f t="shared" si="4"/>
        <v>0</v>
      </c>
      <c r="G25" s="66">
        <f t="shared" si="4"/>
        <v>0</v>
      </c>
      <c r="H25" s="66">
        <f t="shared" si="4"/>
        <v>0</v>
      </c>
      <c r="I25" s="66">
        <f t="shared" si="4"/>
        <v>84.1</v>
      </c>
      <c r="J25" s="66">
        <f t="shared" si="4"/>
        <v>28.033333333333331</v>
      </c>
      <c r="K25" s="66">
        <f t="shared" si="4"/>
        <v>84.1</v>
      </c>
      <c r="L25" s="66">
        <f t="shared" ref="L25:M25" si="5">L15*$B$25/3</f>
        <v>28.033333333333331</v>
      </c>
      <c r="M25" s="66">
        <f t="shared" si="5"/>
        <v>0</v>
      </c>
    </row>
    <row r="26" spans="1:13" x14ac:dyDescent="0.25">
      <c r="A26" s="61" t="s">
        <v>11</v>
      </c>
      <c r="B26" s="20">
        <f>F8</f>
        <v>83.05</v>
      </c>
      <c r="C26" s="66">
        <f t="shared" ref="C26:M26" si="6">C17*$B$26/3</f>
        <v>27.683333333333334</v>
      </c>
      <c r="D26" s="66">
        <f t="shared" si="6"/>
        <v>83.05</v>
      </c>
      <c r="E26" s="66">
        <f t="shared" si="6"/>
        <v>55.366666666666667</v>
      </c>
      <c r="F26" s="66">
        <f t="shared" si="6"/>
        <v>0</v>
      </c>
      <c r="G26" s="66">
        <f t="shared" si="6"/>
        <v>0</v>
      </c>
      <c r="H26" s="66">
        <f t="shared" si="6"/>
        <v>27.683333333333334</v>
      </c>
      <c r="I26" s="66">
        <f t="shared" si="6"/>
        <v>83.05</v>
      </c>
      <c r="J26" s="66">
        <f t="shared" si="6"/>
        <v>27.683333333333334</v>
      </c>
      <c r="K26" s="66">
        <f t="shared" si="6"/>
        <v>83.05</v>
      </c>
      <c r="L26" s="66">
        <f t="shared" si="6"/>
        <v>0</v>
      </c>
      <c r="M26" s="66">
        <f t="shared" si="6"/>
        <v>0</v>
      </c>
    </row>
    <row r="27" spans="1:13" x14ac:dyDescent="0.25">
      <c r="A27" s="115" t="s">
        <v>53</v>
      </c>
      <c r="B27" s="20">
        <f>F9</f>
        <v>0</v>
      </c>
      <c r="C27" s="66">
        <f>C17*$B$27/3</f>
        <v>0</v>
      </c>
      <c r="D27" s="66">
        <f t="shared" ref="D27:M27" si="7">D17*$B$27/3</f>
        <v>0</v>
      </c>
      <c r="E27" s="66">
        <f t="shared" si="7"/>
        <v>0</v>
      </c>
      <c r="F27" s="66">
        <f t="shared" si="7"/>
        <v>0</v>
      </c>
      <c r="G27" s="66">
        <f t="shared" si="7"/>
        <v>0</v>
      </c>
      <c r="H27" s="66">
        <f t="shared" si="7"/>
        <v>0</v>
      </c>
      <c r="I27" s="66">
        <f t="shared" si="7"/>
        <v>0</v>
      </c>
      <c r="J27" s="66">
        <f t="shared" si="7"/>
        <v>0</v>
      </c>
      <c r="K27" s="66">
        <f t="shared" si="7"/>
        <v>0</v>
      </c>
      <c r="L27" s="66">
        <f t="shared" si="7"/>
        <v>0</v>
      </c>
      <c r="M27" s="66">
        <f t="shared" si="7"/>
        <v>0</v>
      </c>
    </row>
    <row r="28" spans="1:13" x14ac:dyDescent="0.25">
      <c r="A28" s="61" t="s">
        <v>30</v>
      </c>
      <c r="B28" s="68">
        <f>AVERAGE(B23:B27)</f>
        <v>65.644999999999996</v>
      </c>
      <c r="C28" s="68">
        <f t="shared" ref="C28:M28" si="8">AVERAGE(C23:C27)</f>
        <v>22.106666666666666</v>
      </c>
      <c r="D28" s="68">
        <f t="shared" si="8"/>
        <v>65.644999999999996</v>
      </c>
      <c r="E28" s="68">
        <f t="shared" si="8"/>
        <v>27.418333333333333</v>
      </c>
      <c r="F28" s="68">
        <f t="shared" si="8"/>
        <v>0</v>
      </c>
      <c r="G28" s="68">
        <f t="shared" si="8"/>
        <v>5.3816666666666659</v>
      </c>
      <c r="H28" s="68">
        <f t="shared" si="8"/>
        <v>16.25</v>
      </c>
      <c r="I28" s="68">
        <f t="shared" si="8"/>
        <v>65.644999999999996</v>
      </c>
      <c r="J28" s="68">
        <f t="shared" si="8"/>
        <v>27.288333333333334</v>
      </c>
      <c r="K28" s="68">
        <f t="shared" si="8"/>
        <v>65.644999999999996</v>
      </c>
      <c r="L28" s="68">
        <f t="shared" si="8"/>
        <v>10.988333333333333</v>
      </c>
      <c r="M28" s="68">
        <f t="shared" si="8"/>
        <v>0</v>
      </c>
    </row>
    <row r="29" spans="1:13" x14ac:dyDescent="0.25">
      <c r="B29" s="35"/>
      <c r="C29" s="35"/>
      <c r="D29" s="35"/>
      <c r="E29" s="35"/>
      <c r="F29" s="35"/>
      <c r="G29" s="35"/>
    </row>
    <row r="30" spans="1:13" x14ac:dyDescent="0.25">
      <c r="D30" s="35"/>
      <c r="E30" s="6"/>
      <c r="F30" s="6"/>
      <c r="G30" s="6"/>
      <c r="H30" s="6"/>
      <c r="I30" s="6"/>
    </row>
    <row r="31" spans="1:13" x14ac:dyDescent="0.25">
      <c r="D31" s="35"/>
      <c r="E31" s="35"/>
      <c r="F31" s="35"/>
      <c r="G31" s="35"/>
    </row>
  </sheetData>
  <mergeCells count="13">
    <mergeCell ref="L21:L22"/>
    <mergeCell ref="M21:M22"/>
    <mergeCell ref="H21:H22"/>
    <mergeCell ref="I21:I22"/>
    <mergeCell ref="J21:J22"/>
    <mergeCell ref="K21:K22"/>
    <mergeCell ref="A22:B22"/>
    <mergeCell ref="A21:B21"/>
    <mergeCell ref="C21:C22"/>
    <mergeCell ref="D21:D22"/>
    <mergeCell ref="E21:E22"/>
    <mergeCell ref="F21:F22"/>
    <mergeCell ref="G21:G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="80" zoomScaleNormal="80" workbookViewId="0">
      <selection activeCell="L12" sqref="L12:M14"/>
    </sheetView>
  </sheetViews>
  <sheetFormatPr defaultRowHeight="15" x14ac:dyDescent="0.25"/>
  <cols>
    <col min="1" max="1" width="25.42578125" style="1" customWidth="1"/>
    <col min="2" max="2" width="41.140625" style="1" bestFit="1" customWidth="1"/>
    <col min="3" max="11" width="8.5703125" style="2" customWidth="1"/>
    <col min="12" max="12" width="15.7109375" style="36" bestFit="1" customWidth="1"/>
    <col min="13" max="13" width="24.42578125" style="2" bestFit="1" customWidth="1"/>
    <col min="14" max="16384" width="9.140625" style="36"/>
  </cols>
  <sheetData>
    <row r="1" spans="1:13" ht="27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8.75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.75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.75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2.5" x14ac:dyDescent="0.3">
      <c r="A5" s="149" t="s">
        <v>451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8.75" x14ac:dyDescent="0.3">
      <c r="A6" s="145" t="s">
        <v>51</v>
      </c>
      <c r="B6" s="145"/>
      <c r="C6" s="114"/>
      <c r="D6" s="114"/>
      <c r="E6" s="114"/>
      <c r="F6" s="114"/>
      <c r="G6" s="114"/>
      <c r="H6" s="114"/>
      <c r="I6" s="145" t="s">
        <v>431</v>
      </c>
      <c r="J6" s="145"/>
      <c r="K6" s="145"/>
      <c r="L6" s="114" t="s">
        <v>441</v>
      </c>
      <c r="M6" s="114"/>
    </row>
    <row r="7" spans="1:13" ht="18.75" x14ac:dyDescent="0.3">
      <c r="A7" s="145" t="s">
        <v>430</v>
      </c>
      <c r="B7" s="145"/>
      <c r="C7" s="145"/>
      <c r="D7" s="145"/>
      <c r="E7" s="114"/>
      <c r="F7" s="114"/>
      <c r="G7" s="114"/>
      <c r="H7" s="114"/>
      <c r="I7" s="114"/>
      <c r="J7" s="114" t="s">
        <v>432</v>
      </c>
      <c r="K7" s="114"/>
      <c r="L7" s="114" t="s">
        <v>433</v>
      </c>
      <c r="M7" s="114"/>
    </row>
    <row r="8" spans="1:13" ht="18.75" x14ac:dyDescent="0.3">
      <c r="A8" s="114"/>
      <c r="B8" s="114"/>
      <c r="C8" s="114"/>
      <c r="D8" s="145" t="s">
        <v>434</v>
      </c>
      <c r="E8" s="145"/>
      <c r="F8" s="145"/>
      <c r="G8" s="145"/>
      <c r="H8" s="145"/>
      <c r="I8" s="145"/>
      <c r="J8" s="114"/>
      <c r="K8" s="114"/>
      <c r="L8" s="114"/>
      <c r="M8" s="114"/>
    </row>
    <row r="9" spans="1:13" ht="25.5" customHeight="1" x14ac:dyDescent="0.3">
      <c r="A9" s="114"/>
      <c r="B9" s="114"/>
      <c r="C9" s="114"/>
      <c r="D9" s="145" t="s">
        <v>435</v>
      </c>
      <c r="E9" s="145"/>
      <c r="F9" s="145"/>
      <c r="G9" s="145"/>
      <c r="H9" s="145"/>
      <c r="I9" s="145"/>
      <c r="J9" s="114"/>
      <c r="K9" s="114"/>
      <c r="L9" s="114"/>
      <c r="M9" s="114"/>
    </row>
    <row r="10" spans="1:13" ht="18.75" x14ac:dyDescent="0.3">
      <c r="A10" s="53"/>
      <c r="B10" s="53"/>
      <c r="C10" s="146"/>
      <c r="D10" s="146"/>
      <c r="E10" s="146"/>
      <c r="F10" s="146"/>
      <c r="G10" s="146"/>
      <c r="H10" s="146"/>
      <c r="I10" s="146"/>
      <c r="J10" s="146"/>
      <c r="K10" s="146"/>
      <c r="L10" s="51"/>
      <c r="M10" s="70"/>
    </row>
    <row r="11" spans="1:13" ht="18.75" x14ac:dyDescent="0.3">
      <c r="A11" s="133"/>
      <c r="B11" s="134"/>
      <c r="C11" s="143" t="s">
        <v>36</v>
      </c>
      <c r="D11" s="144"/>
      <c r="E11" s="144"/>
      <c r="F11" s="144"/>
      <c r="G11" s="144"/>
      <c r="H11" s="144" t="s">
        <v>37</v>
      </c>
      <c r="I11" s="144"/>
      <c r="J11" s="144"/>
      <c r="K11" s="102" t="s">
        <v>38</v>
      </c>
      <c r="L11" s="62"/>
      <c r="M11" s="52"/>
    </row>
    <row r="12" spans="1:13" s="13" customFormat="1" ht="15.75" x14ac:dyDescent="0.25">
      <c r="A12" s="135" t="s">
        <v>20</v>
      </c>
      <c r="B12" s="136"/>
      <c r="C12" s="41">
        <v>1</v>
      </c>
      <c r="D12" s="41">
        <v>2</v>
      </c>
      <c r="E12" s="41">
        <v>3</v>
      </c>
      <c r="F12" s="41">
        <v>4</v>
      </c>
      <c r="G12" s="41">
        <v>5</v>
      </c>
      <c r="H12" s="41">
        <v>6</v>
      </c>
      <c r="I12" s="41">
        <v>7</v>
      </c>
      <c r="J12" s="41">
        <v>8</v>
      </c>
      <c r="K12" s="41">
        <v>9</v>
      </c>
      <c r="L12" s="47" t="s">
        <v>39</v>
      </c>
      <c r="M12" s="47" t="s">
        <v>453</v>
      </c>
    </row>
    <row r="13" spans="1:13" s="13" customFormat="1" ht="15.75" x14ac:dyDescent="0.25">
      <c r="A13" s="137" t="s">
        <v>21</v>
      </c>
      <c r="B13" s="138"/>
      <c r="C13" s="18" t="s">
        <v>0</v>
      </c>
      <c r="D13" s="18" t="s">
        <v>3</v>
      </c>
      <c r="E13" s="18" t="s">
        <v>2</v>
      </c>
      <c r="F13" s="18" t="s">
        <v>2</v>
      </c>
      <c r="G13" s="18" t="s">
        <v>1</v>
      </c>
      <c r="H13" s="18" t="s">
        <v>0</v>
      </c>
      <c r="I13" s="18" t="s">
        <v>3</v>
      </c>
      <c r="J13" s="18" t="s">
        <v>2</v>
      </c>
      <c r="K13" s="18" t="s">
        <v>1</v>
      </c>
      <c r="L13" s="47" t="s">
        <v>19</v>
      </c>
      <c r="M13" s="47" t="s">
        <v>19</v>
      </c>
    </row>
    <row r="14" spans="1:13" s="13" customFormat="1" ht="15.75" x14ac:dyDescent="0.25">
      <c r="A14" s="135" t="s">
        <v>22</v>
      </c>
      <c r="B14" s="136"/>
      <c r="C14" s="41">
        <v>5</v>
      </c>
      <c r="D14" s="41">
        <v>5</v>
      </c>
      <c r="E14" s="41">
        <v>5</v>
      </c>
      <c r="F14" s="41">
        <v>5</v>
      </c>
      <c r="G14" s="41">
        <v>5</v>
      </c>
      <c r="H14" s="41">
        <v>10</v>
      </c>
      <c r="I14" s="41">
        <v>10</v>
      </c>
      <c r="J14" s="41">
        <v>10</v>
      </c>
      <c r="K14" s="41">
        <v>15</v>
      </c>
      <c r="L14" s="47">
        <v>50</v>
      </c>
      <c r="M14" s="47">
        <v>50</v>
      </c>
    </row>
    <row r="15" spans="1:13" s="13" customFormat="1" ht="22.5" customHeight="1" x14ac:dyDescent="0.25">
      <c r="A15" s="25" t="s">
        <v>49</v>
      </c>
      <c r="B15" s="25" t="s">
        <v>50</v>
      </c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6.4</v>
      </c>
      <c r="I15" s="26">
        <f t="shared" si="0"/>
        <v>6.4</v>
      </c>
      <c r="J15" s="26">
        <f t="shared" si="0"/>
        <v>6.4</v>
      </c>
      <c r="K15" s="26">
        <f t="shared" si="0"/>
        <v>9.6</v>
      </c>
      <c r="L15" s="27">
        <f>L14*0.357142</f>
        <v>17.857099999999999</v>
      </c>
      <c r="M15" s="28"/>
    </row>
    <row r="16" spans="1:13" s="13" customFormat="1" ht="15.75" x14ac:dyDescent="0.25">
      <c r="A16" s="100" t="str">
        <f>'21MBA111'!A16</f>
        <v>P18FW21M0001</v>
      </c>
      <c r="B16" s="100" t="str">
        <f>'21MBA111'!B16</f>
        <v>VIPUL VILAS NAIK</v>
      </c>
      <c r="C16" s="19"/>
      <c r="D16" s="19">
        <v>4</v>
      </c>
      <c r="E16" s="19">
        <v>2</v>
      </c>
      <c r="F16" s="19"/>
      <c r="G16" s="19">
        <v>3</v>
      </c>
      <c r="H16" s="19">
        <v>7</v>
      </c>
      <c r="I16" s="19">
        <v>5</v>
      </c>
      <c r="J16" s="19"/>
      <c r="K16" s="19">
        <v>6</v>
      </c>
      <c r="L16" s="117">
        <v>32</v>
      </c>
      <c r="M16" s="22">
        <f t="shared" ref="M16:M47" si="1">SUM(C16:K16)</f>
        <v>27</v>
      </c>
    </row>
    <row r="17" spans="1:13" s="13" customFormat="1" ht="15.75" x14ac:dyDescent="0.25">
      <c r="A17" s="100" t="str">
        <f>'21MBA111'!A17</f>
        <v>P18FW21M0002</v>
      </c>
      <c r="B17" s="100" t="str">
        <f>'21MBA111'!B17</f>
        <v>M PRANEETH KUMAR REDDY</v>
      </c>
      <c r="C17" s="19"/>
      <c r="D17" s="19">
        <v>4</v>
      </c>
      <c r="E17" s="19"/>
      <c r="F17" s="19"/>
      <c r="G17" s="19">
        <v>3</v>
      </c>
      <c r="H17" s="19">
        <v>8</v>
      </c>
      <c r="I17" s="19">
        <v>1</v>
      </c>
      <c r="J17" s="19"/>
      <c r="K17" s="19">
        <v>5</v>
      </c>
      <c r="L17" s="117">
        <v>29</v>
      </c>
      <c r="M17" s="22">
        <f t="shared" si="1"/>
        <v>21</v>
      </c>
    </row>
    <row r="18" spans="1:13" s="13" customFormat="1" ht="15.75" x14ac:dyDescent="0.25">
      <c r="A18" s="100" t="str">
        <f>'21MBA111'!A18</f>
        <v>P18FW21M0003</v>
      </c>
      <c r="B18" s="100" t="str">
        <f>'21MBA111'!B18</f>
        <v>NIKHIL S ANJANALLI</v>
      </c>
      <c r="C18" s="19"/>
      <c r="D18" s="19"/>
      <c r="E18" s="19">
        <v>2</v>
      </c>
      <c r="F18" s="19">
        <v>5</v>
      </c>
      <c r="G18" s="19">
        <v>4</v>
      </c>
      <c r="H18" s="19">
        <v>7.5</v>
      </c>
      <c r="I18" s="19">
        <v>8.5</v>
      </c>
      <c r="J18" s="19"/>
      <c r="K18" s="19">
        <v>4</v>
      </c>
      <c r="L18" s="117">
        <v>34</v>
      </c>
      <c r="M18" s="22">
        <f t="shared" si="1"/>
        <v>31</v>
      </c>
    </row>
    <row r="19" spans="1:13" s="13" customFormat="1" ht="15.75" x14ac:dyDescent="0.25">
      <c r="A19" s="100" t="str">
        <f>'21MBA111'!A19</f>
        <v>P18FW21M0004</v>
      </c>
      <c r="B19" s="100" t="str">
        <f>'21MBA111'!B19</f>
        <v>KARTHIK P SHETTY</v>
      </c>
      <c r="C19" s="19"/>
      <c r="D19" s="19">
        <v>1</v>
      </c>
      <c r="E19" s="19">
        <v>3</v>
      </c>
      <c r="F19" s="19">
        <v>2</v>
      </c>
      <c r="G19" s="19"/>
      <c r="H19" s="19">
        <v>4</v>
      </c>
      <c r="I19" s="19">
        <v>2</v>
      </c>
      <c r="J19" s="19"/>
      <c r="K19" s="19">
        <v>12</v>
      </c>
      <c r="L19" s="117">
        <v>31</v>
      </c>
      <c r="M19" s="22">
        <f t="shared" si="1"/>
        <v>24</v>
      </c>
    </row>
    <row r="20" spans="1:13" s="13" customFormat="1" ht="15.75" x14ac:dyDescent="0.25">
      <c r="A20" s="100" t="str">
        <f>'21MBA111'!A20</f>
        <v>P18FW21M0005</v>
      </c>
      <c r="B20" s="100" t="str">
        <f>'21MBA111'!B20</f>
        <v>AMITH C</v>
      </c>
      <c r="C20" s="19"/>
      <c r="D20" s="19">
        <v>4.5</v>
      </c>
      <c r="E20" s="19"/>
      <c r="F20" s="19">
        <v>5</v>
      </c>
      <c r="G20" s="19">
        <v>5</v>
      </c>
      <c r="H20" s="19">
        <v>3.5</v>
      </c>
      <c r="I20" s="19">
        <v>9</v>
      </c>
      <c r="J20" s="19"/>
      <c r="K20" s="19">
        <v>12</v>
      </c>
      <c r="L20" s="117">
        <v>35</v>
      </c>
      <c r="M20" s="22">
        <f t="shared" si="1"/>
        <v>39</v>
      </c>
    </row>
    <row r="21" spans="1:13" s="13" customFormat="1" ht="15.75" x14ac:dyDescent="0.25">
      <c r="A21" s="100" t="str">
        <f>'21MBA111'!A21</f>
        <v>P18FW21M0006</v>
      </c>
      <c r="B21" s="100" t="str">
        <f>'21MBA111'!B21</f>
        <v>AISHWARYA G</v>
      </c>
      <c r="C21" s="19"/>
      <c r="D21" s="19"/>
      <c r="E21" s="19">
        <v>3</v>
      </c>
      <c r="F21" s="19">
        <v>2</v>
      </c>
      <c r="G21" s="19"/>
      <c r="H21" s="19">
        <v>8</v>
      </c>
      <c r="I21" s="19">
        <v>2</v>
      </c>
      <c r="J21" s="19"/>
      <c r="K21" s="19">
        <v>8</v>
      </c>
      <c r="L21" s="117">
        <v>33</v>
      </c>
      <c r="M21" s="22">
        <f t="shared" si="1"/>
        <v>23</v>
      </c>
    </row>
    <row r="22" spans="1:13" s="13" customFormat="1" ht="15.75" x14ac:dyDescent="0.25">
      <c r="A22" s="100" t="str">
        <f>'21MBA111'!A22</f>
        <v>P18FW21M0007</v>
      </c>
      <c r="B22" s="100" t="str">
        <f>'21MBA111'!B22</f>
        <v>AKANKSH P</v>
      </c>
      <c r="C22" s="19"/>
      <c r="D22" s="19">
        <v>4</v>
      </c>
      <c r="E22" s="19">
        <v>3</v>
      </c>
      <c r="F22" s="19"/>
      <c r="G22" s="19">
        <v>4</v>
      </c>
      <c r="H22" s="19">
        <v>7</v>
      </c>
      <c r="I22" s="19">
        <v>2</v>
      </c>
      <c r="J22" s="19"/>
      <c r="K22" s="19">
        <v>4</v>
      </c>
      <c r="L22" s="117">
        <v>30</v>
      </c>
      <c r="M22" s="22">
        <f t="shared" si="1"/>
        <v>24</v>
      </c>
    </row>
    <row r="23" spans="1:13" s="13" customFormat="1" ht="15.75" x14ac:dyDescent="0.25">
      <c r="A23" s="100" t="str">
        <f>'21MBA111'!A23</f>
        <v>P18FW21M0008</v>
      </c>
      <c r="B23" s="100" t="str">
        <f>'21MBA111'!B23</f>
        <v>SACHITH B K</v>
      </c>
      <c r="C23" s="19"/>
      <c r="D23" s="19"/>
      <c r="E23" s="19">
        <v>3</v>
      </c>
      <c r="F23" s="19">
        <v>5</v>
      </c>
      <c r="G23" s="19">
        <v>5</v>
      </c>
      <c r="H23" s="19"/>
      <c r="I23" s="19">
        <v>8</v>
      </c>
      <c r="J23" s="19"/>
      <c r="K23" s="19">
        <v>8</v>
      </c>
      <c r="L23" s="117">
        <v>36</v>
      </c>
      <c r="M23" s="22">
        <f t="shared" si="1"/>
        <v>29</v>
      </c>
    </row>
    <row r="24" spans="1:13" s="13" customFormat="1" ht="15.75" x14ac:dyDescent="0.25">
      <c r="A24" s="100" t="str">
        <f>'21MBA111'!A24</f>
        <v>P18FW21M0009</v>
      </c>
      <c r="B24" s="100" t="str">
        <f>'21MBA111'!B24</f>
        <v>CHAITANYA KAMATAGI B</v>
      </c>
      <c r="C24" s="19"/>
      <c r="D24" s="19">
        <v>4</v>
      </c>
      <c r="E24" s="19"/>
      <c r="F24" s="19">
        <v>5</v>
      </c>
      <c r="G24" s="19">
        <v>3</v>
      </c>
      <c r="H24" s="19">
        <v>10</v>
      </c>
      <c r="I24" s="19">
        <v>8</v>
      </c>
      <c r="J24" s="19"/>
      <c r="K24" s="19">
        <v>14</v>
      </c>
      <c r="L24" s="117">
        <v>46</v>
      </c>
      <c r="M24" s="22">
        <f t="shared" si="1"/>
        <v>44</v>
      </c>
    </row>
    <row r="25" spans="1:13" s="13" customFormat="1" ht="15.75" x14ac:dyDescent="0.25">
      <c r="A25" s="100" t="str">
        <f>'21MBA111'!A25</f>
        <v>P18FW21M0010</v>
      </c>
      <c r="B25" s="100" t="str">
        <f>'21MBA111'!B25</f>
        <v>AKASH RACHAPPA KHANAGAVI</v>
      </c>
      <c r="C25" s="19"/>
      <c r="D25" s="19">
        <v>4</v>
      </c>
      <c r="E25" s="19"/>
      <c r="F25" s="19">
        <v>4</v>
      </c>
      <c r="G25" s="19">
        <v>4</v>
      </c>
      <c r="H25" s="19"/>
      <c r="I25" s="19">
        <v>8</v>
      </c>
      <c r="J25" s="19"/>
      <c r="K25" s="19">
        <v>10</v>
      </c>
      <c r="L25" s="117">
        <v>34</v>
      </c>
      <c r="M25" s="22">
        <f t="shared" si="1"/>
        <v>30</v>
      </c>
    </row>
    <row r="26" spans="1:13" s="13" customFormat="1" ht="15.75" x14ac:dyDescent="0.25">
      <c r="A26" s="100" t="str">
        <f>'21MBA111'!A26</f>
        <v>P18FW21M0011</v>
      </c>
      <c r="B26" s="100" t="str">
        <f>'21MBA111'!B26</f>
        <v>SOURAV SADANAND SWAR</v>
      </c>
      <c r="C26" s="19"/>
      <c r="D26" s="19">
        <v>4</v>
      </c>
      <c r="E26" s="19"/>
      <c r="F26" s="19">
        <v>4</v>
      </c>
      <c r="G26" s="19">
        <v>4</v>
      </c>
      <c r="H26" s="19"/>
      <c r="I26" s="19">
        <v>0</v>
      </c>
      <c r="J26" s="19"/>
      <c r="K26" s="19">
        <v>2</v>
      </c>
      <c r="L26" s="117">
        <v>28</v>
      </c>
      <c r="M26" s="22">
        <f t="shared" si="1"/>
        <v>14</v>
      </c>
    </row>
    <row r="27" spans="1:13" s="13" customFormat="1" ht="15.75" x14ac:dyDescent="0.25">
      <c r="A27" s="100" t="str">
        <f>'21MBA111'!A27</f>
        <v>P18FW21M0012</v>
      </c>
      <c r="B27" s="100" t="str">
        <f>'21MBA111'!B27</f>
        <v>NISHANTH KRISHNA</v>
      </c>
      <c r="C27" s="19"/>
      <c r="D27" s="19"/>
      <c r="E27" s="19">
        <v>3</v>
      </c>
      <c r="F27" s="19">
        <v>5</v>
      </c>
      <c r="G27" s="19">
        <v>4</v>
      </c>
      <c r="H27" s="19">
        <v>9</v>
      </c>
      <c r="I27" s="19">
        <v>9</v>
      </c>
      <c r="J27" s="19"/>
      <c r="K27" s="19">
        <v>7</v>
      </c>
      <c r="L27" s="117">
        <v>37</v>
      </c>
      <c r="M27" s="22">
        <f t="shared" si="1"/>
        <v>37</v>
      </c>
    </row>
    <row r="28" spans="1:13" s="13" customFormat="1" ht="15.75" x14ac:dyDescent="0.25">
      <c r="A28" s="100" t="str">
        <f>'21MBA111'!A28</f>
        <v>P18FW21M0013</v>
      </c>
      <c r="B28" s="100" t="str">
        <f>'21MBA111'!B28</f>
        <v>MEHUL V BHASKAR</v>
      </c>
      <c r="C28" s="19"/>
      <c r="D28" s="19">
        <v>2</v>
      </c>
      <c r="E28" s="19">
        <v>3</v>
      </c>
      <c r="F28" s="19"/>
      <c r="G28" s="19">
        <v>4</v>
      </c>
      <c r="H28" s="19"/>
      <c r="I28" s="19">
        <v>4</v>
      </c>
      <c r="J28" s="19">
        <v>1</v>
      </c>
      <c r="K28" s="19">
        <v>6</v>
      </c>
      <c r="L28" s="117">
        <v>34</v>
      </c>
      <c r="M28" s="22">
        <f t="shared" si="1"/>
        <v>20</v>
      </c>
    </row>
    <row r="29" spans="1:13" s="13" customFormat="1" ht="15.75" x14ac:dyDescent="0.25">
      <c r="A29" s="100" t="str">
        <f>'21MBA111'!A29</f>
        <v>P18FW21M0014</v>
      </c>
      <c r="B29" s="100" t="str">
        <f>'21MBA111'!B29</f>
        <v>SHUBHAM RAJENDRA REVANKAR</v>
      </c>
      <c r="C29" s="19"/>
      <c r="D29" s="19"/>
      <c r="E29" s="19">
        <v>4</v>
      </c>
      <c r="F29" s="19">
        <v>5</v>
      </c>
      <c r="G29" s="19">
        <v>4</v>
      </c>
      <c r="H29" s="19">
        <v>6</v>
      </c>
      <c r="I29" s="19">
        <v>7</v>
      </c>
      <c r="J29" s="19"/>
      <c r="K29" s="19">
        <v>11</v>
      </c>
      <c r="L29" s="117">
        <v>31</v>
      </c>
      <c r="M29" s="22">
        <f t="shared" si="1"/>
        <v>37</v>
      </c>
    </row>
    <row r="30" spans="1:13" s="13" customFormat="1" ht="15.75" x14ac:dyDescent="0.25">
      <c r="A30" s="100" t="str">
        <f>'21MBA111'!A30</f>
        <v>P18FW21M0015</v>
      </c>
      <c r="B30" s="100" t="str">
        <f>'21MBA111'!B30</f>
        <v>SHETTY TRUPTHI CHANDRAHAS</v>
      </c>
      <c r="C30" s="19">
        <v>3</v>
      </c>
      <c r="D30" s="19"/>
      <c r="E30" s="19">
        <v>3.5</v>
      </c>
      <c r="F30" s="19"/>
      <c r="G30" s="19">
        <v>4</v>
      </c>
      <c r="H30" s="19"/>
      <c r="I30" s="19">
        <v>8</v>
      </c>
      <c r="J30" s="19">
        <v>7</v>
      </c>
      <c r="K30" s="19">
        <v>3</v>
      </c>
      <c r="L30" s="117">
        <v>36</v>
      </c>
      <c r="M30" s="22">
        <f t="shared" si="1"/>
        <v>28.5</v>
      </c>
    </row>
    <row r="31" spans="1:13" s="13" customFormat="1" ht="15.75" x14ac:dyDescent="0.25">
      <c r="A31" s="100" t="str">
        <f>'21MBA111'!A31</f>
        <v>P18FW21M0016</v>
      </c>
      <c r="B31" s="100" t="str">
        <f>'21MBA111'!B31</f>
        <v>SHEEBAL M S</v>
      </c>
      <c r="C31" s="19"/>
      <c r="D31" s="19"/>
      <c r="E31" s="19">
        <v>3</v>
      </c>
      <c r="F31" s="19">
        <v>5</v>
      </c>
      <c r="G31" s="19">
        <v>4</v>
      </c>
      <c r="H31" s="19">
        <v>3</v>
      </c>
      <c r="I31" s="19">
        <v>8</v>
      </c>
      <c r="J31" s="19"/>
      <c r="K31" s="19">
        <v>11</v>
      </c>
      <c r="L31" s="117">
        <v>33</v>
      </c>
      <c r="M31" s="22">
        <f t="shared" si="1"/>
        <v>34</v>
      </c>
    </row>
    <row r="32" spans="1:13" s="13" customFormat="1" ht="15.75" x14ac:dyDescent="0.25">
      <c r="A32" s="100" t="str">
        <f>'21MBA111'!A32</f>
        <v>P18FW21M0017</v>
      </c>
      <c r="B32" s="100" t="str">
        <f>'21MBA111'!B32</f>
        <v>VISHNU KUMAR</v>
      </c>
      <c r="C32" s="19"/>
      <c r="D32" s="19">
        <v>4</v>
      </c>
      <c r="E32" s="19">
        <v>4</v>
      </c>
      <c r="F32" s="19"/>
      <c r="G32" s="19">
        <v>4</v>
      </c>
      <c r="H32" s="19">
        <v>9</v>
      </c>
      <c r="I32" s="19">
        <v>6</v>
      </c>
      <c r="J32" s="19"/>
      <c r="K32" s="19">
        <v>10</v>
      </c>
      <c r="L32" s="117">
        <v>33</v>
      </c>
      <c r="M32" s="22">
        <f t="shared" si="1"/>
        <v>37</v>
      </c>
    </row>
    <row r="33" spans="1:13" s="13" customFormat="1" ht="15.75" x14ac:dyDescent="0.25">
      <c r="A33" s="100" t="str">
        <f>'21MBA111'!A33</f>
        <v>P18FW21M0018</v>
      </c>
      <c r="B33" s="100" t="str">
        <f>'21MBA111'!B33</f>
        <v>HARSHITHA SRINIVAS</v>
      </c>
      <c r="C33" s="19">
        <v>4.5</v>
      </c>
      <c r="D33" s="19"/>
      <c r="E33" s="19"/>
      <c r="F33" s="19">
        <v>3</v>
      </c>
      <c r="G33" s="19">
        <v>4</v>
      </c>
      <c r="H33" s="19">
        <v>9</v>
      </c>
      <c r="I33" s="19">
        <v>7</v>
      </c>
      <c r="J33" s="19"/>
      <c r="K33" s="19">
        <v>14</v>
      </c>
      <c r="L33" s="117">
        <v>39</v>
      </c>
      <c r="M33" s="22">
        <f t="shared" si="1"/>
        <v>41.5</v>
      </c>
    </row>
    <row r="34" spans="1:13" s="13" customFormat="1" ht="15.75" x14ac:dyDescent="0.25">
      <c r="A34" s="100" t="str">
        <f>'21MBA111'!A34</f>
        <v>P18FW21M0019</v>
      </c>
      <c r="B34" s="100" t="str">
        <f>'21MBA111'!B34</f>
        <v>SAGI SAMPI</v>
      </c>
      <c r="C34" s="19"/>
      <c r="D34" s="19">
        <v>3.5</v>
      </c>
      <c r="E34" s="19"/>
      <c r="F34" s="19">
        <v>5</v>
      </c>
      <c r="G34" s="19">
        <v>4</v>
      </c>
      <c r="H34" s="19">
        <v>8</v>
      </c>
      <c r="I34" s="19">
        <v>9</v>
      </c>
      <c r="J34" s="19"/>
      <c r="K34" s="19">
        <v>13.5</v>
      </c>
      <c r="L34" s="117">
        <v>44</v>
      </c>
      <c r="M34" s="22">
        <f t="shared" si="1"/>
        <v>43</v>
      </c>
    </row>
    <row r="35" spans="1:13" s="13" customFormat="1" ht="15.75" x14ac:dyDescent="0.25">
      <c r="A35" s="100" t="str">
        <f>'21MBA111'!A35</f>
        <v>P18FW21M0020</v>
      </c>
      <c r="B35" s="100" t="str">
        <f>'21MBA111'!B35</f>
        <v>PAULOMEE BARUAH</v>
      </c>
      <c r="C35" s="19"/>
      <c r="D35" s="19"/>
      <c r="E35" s="19">
        <v>4</v>
      </c>
      <c r="F35" s="19">
        <v>4</v>
      </c>
      <c r="G35" s="19">
        <v>4</v>
      </c>
      <c r="H35" s="19">
        <v>7</v>
      </c>
      <c r="I35" s="19">
        <v>7</v>
      </c>
      <c r="J35" s="19"/>
      <c r="K35" s="19">
        <v>14</v>
      </c>
      <c r="L35" s="117">
        <v>43</v>
      </c>
      <c r="M35" s="22">
        <f t="shared" si="1"/>
        <v>40</v>
      </c>
    </row>
    <row r="36" spans="1:13" s="13" customFormat="1" ht="15.75" x14ac:dyDescent="0.25">
      <c r="A36" s="100" t="str">
        <f>'21MBA111'!A36</f>
        <v>P18FW21M0021</v>
      </c>
      <c r="B36" s="100" t="str">
        <f>'21MBA111'!B36</f>
        <v>NEETHA KAMATH</v>
      </c>
      <c r="C36" s="19"/>
      <c r="D36" s="19">
        <v>4</v>
      </c>
      <c r="E36" s="19"/>
      <c r="F36" s="19">
        <v>4</v>
      </c>
      <c r="G36" s="19">
        <v>3</v>
      </c>
      <c r="H36" s="19">
        <v>7</v>
      </c>
      <c r="I36" s="19">
        <v>8</v>
      </c>
      <c r="J36" s="19"/>
      <c r="K36" s="19">
        <v>9</v>
      </c>
      <c r="L36" s="117">
        <v>40</v>
      </c>
      <c r="M36" s="22">
        <f t="shared" si="1"/>
        <v>35</v>
      </c>
    </row>
    <row r="37" spans="1:13" s="13" customFormat="1" ht="15.75" x14ac:dyDescent="0.25">
      <c r="A37" s="100" t="str">
        <f>'21MBA111'!A37</f>
        <v>P18FW21M0022</v>
      </c>
      <c r="B37" s="100" t="str">
        <f>'21MBA111'!B37</f>
        <v>ADITYA UDAY HEGDE</v>
      </c>
      <c r="C37" s="19"/>
      <c r="D37" s="19">
        <v>4</v>
      </c>
      <c r="E37" s="19">
        <v>3</v>
      </c>
      <c r="F37" s="19">
        <v>5</v>
      </c>
      <c r="G37" s="19"/>
      <c r="H37" s="19">
        <v>8</v>
      </c>
      <c r="I37" s="19">
        <v>8</v>
      </c>
      <c r="J37" s="19"/>
      <c r="K37" s="19">
        <v>15</v>
      </c>
      <c r="L37" s="117">
        <v>41</v>
      </c>
      <c r="M37" s="22">
        <f t="shared" si="1"/>
        <v>43</v>
      </c>
    </row>
    <row r="38" spans="1:13" s="13" customFormat="1" ht="15.75" x14ac:dyDescent="0.25">
      <c r="A38" s="100" t="str">
        <f>'21MBA111'!A38</f>
        <v>P18FW21M0023</v>
      </c>
      <c r="B38" s="100" t="str">
        <f>'21MBA111'!B38</f>
        <v>SHREYAS G A</v>
      </c>
      <c r="C38" s="19"/>
      <c r="D38" s="19">
        <v>4.5</v>
      </c>
      <c r="E38" s="19"/>
      <c r="F38" s="19">
        <v>4</v>
      </c>
      <c r="G38" s="19">
        <v>3</v>
      </c>
      <c r="H38" s="19">
        <v>7</v>
      </c>
      <c r="I38" s="19">
        <v>8</v>
      </c>
      <c r="J38" s="19"/>
      <c r="K38" s="19">
        <v>12</v>
      </c>
      <c r="L38" s="117">
        <v>39</v>
      </c>
      <c r="M38" s="22">
        <f t="shared" si="1"/>
        <v>38.5</v>
      </c>
    </row>
    <row r="39" spans="1:13" s="13" customFormat="1" ht="15.75" x14ac:dyDescent="0.25">
      <c r="A39" s="100" t="str">
        <f>'21MBA111'!A39</f>
        <v>P18FW21M0024</v>
      </c>
      <c r="B39" s="100" t="str">
        <f>'21MBA111'!B39</f>
        <v>SRUJANA S</v>
      </c>
      <c r="C39" s="19"/>
      <c r="D39" s="19">
        <v>4.5</v>
      </c>
      <c r="E39" s="19"/>
      <c r="F39" s="19">
        <v>5</v>
      </c>
      <c r="G39" s="19">
        <v>4</v>
      </c>
      <c r="H39" s="19">
        <v>7</v>
      </c>
      <c r="I39" s="19">
        <v>8</v>
      </c>
      <c r="J39" s="19"/>
      <c r="K39" s="19">
        <v>14</v>
      </c>
      <c r="L39" s="117">
        <v>43</v>
      </c>
      <c r="M39" s="22">
        <f t="shared" si="1"/>
        <v>42.5</v>
      </c>
    </row>
    <row r="40" spans="1:13" s="13" customFormat="1" ht="15.75" x14ac:dyDescent="0.25">
      <c r="A40" s="100" t="str">
        <f>'21MBA111'!A40</f>
        <v>P18FW21M0025</v>
      </c>
      <c r="B40" s="100" t="str">
        <f>'21MBA111'!B40</f>
        <v>PRAJWAL S N</v>
      </c>
      <c r="C40" s="19"/>
      <c r="D40" s="19">
        <v>3.5</v>
      </c>
      <c r="E40" s="19"/>
      <c r="F40" s="19">
        <v>4.5</v>
      </c>
      <c r="G40" s="19">
        <v>2</v>
      </c>
      <c r="H40" s="19">
        <v>8</v>
      </c>
      <c r="I40" s="19">
        <v>8</v>
      </c>
      <c r="J40" s="19"/>
      <c r="K40" s="19">
        <v>7</v>
      </c>
      <c r="L40" s="117">
        <v>38</v>
      </c>
      <c r="M40" s="22">
        <f t="shared" si="1"/>
        <v>33</v>
      </c>
    </row>
    <row r="41" spans="1:13" s="13" customFormat="1" ht="15.75" x14ac:dyDescent="0.25">
      <c r="A41" s="100" t="str">
        <f>'21MBA111'!A41</f>
        <v>P18FW21M0026</v>
      </c>
      <c r="B41" s="100" t="str">
        <f>'21MBA111'!B41</f>
        <v>SUCHITRA G</v>
      </c>
      <c r="C41" s="19">
        <v>3.5</v>
      </c>
      <c r="D41" s="19">
        <v>2</v>
      </c>
      <c r="E41" s="19">
        <v>1</v>
      </c>
      <c r="F41" s="19">
        <v>0</v>
      </c>
      <c r="G41" s="19">
        <v>2</v>
      </c>
      <c r="H41" s="19"/>
      <c r="I41" s="19">
        <v>3</v>
      </c>
      <c r="J41" s="19">
        <v>5</v>
      </c>
      <c r="K41" s="19">
        <v>11</v>
      </c>
      <c r="L41" s="117">
        <v>33</v>
      </c>
      <c r="M41" s="22">
        <f t="shared" si="1"/>
        <v>27.5</v>
      </c>
    </row>
    <row r="42" spans="1:13" s="13" customFormat="1" ht="15.75" x14ac:dyDescent="0.25">
      <c r="A42" s="100" t="str">
        <f>'21MBA111'!A42</f>
        <v>P18FW21M0027</v>
      </c>
      <c r="B42" s="100" t="str">
        <f>'21MBA111'!B42</f>
        <v>SANKET SURESH SHIRSAT</v>
      </c>
      <c r="C42" s="19"/>
      <c r="D42" s="19">
        <v>4</v>
      </c>
      <c r="E42" s="19">
        <v>3.5</v>
      </c>
      <c r="F42" s="19">
        <v>4</v>
      </c>
      <c r="G42" s="19"/>
      <c r="H42" s="19">
        <v>3</v>
      </c>
      <c r="I42" s="19">
        <v>9</v>
      </c>
      <c r="J42" s="19"/>
      <c r="K42" s="19">
        <v>13</v>
      </c>
      <c r="L42" s="117">
        <v>38</v>
      </c>
      <c r="M42" s="22">
        <f t="shared" si="1"/>
        <v>36.5</v>
      </c>
    </row>
    <row r="43" spans="1:13" s="13" customFormat="1" ht="15.75" x14ac:dyDescent="0.25">
      <c r="A43" s="100" t="str">
        <f>'21MBA111'!A43</f>
        <v>P18FW21M0028</v>
      </c>
      <c r="B43" s="100" t="str">
        <f>'21MBA111'!B43</f>
        <v>ANIKET SANJAY REVANKAR</v>
      </c>
      <c r="C43" s="19"/>
      <c r="D43" s="19">
        <v>3.5</v>
      </c>
      <c r="E43" s="19"/>
      <c r="F43" s="19">
        <v>5</v>
      </c>
      <c r="G43" s="19">
        <v>3.5</v>
      </c>
      <c r="H43" s="19">
        <v>5</v>
      </c>
      <c r="I43" s="19">
        <v>7</v>
      </c>
      <c r="J43" s="19"/>
      <c r="K43" s="19">
        <v>11</v>
      </c>
      <c r="L43" s="117">
        <v>40</v>
      </c>
      <c r="M43" s="22">
        <f t="shared" si="1"/>
        <v>35</v>
      </c>
    </row>
    <row r="44" spans="1:13" s="13" customFormat="1" ht="15.75" x14ac:dyDescent="0.25">
      <c r="A44" s="100" t="str">
        <f>'21MBA111'!A44</f>
        <v>P18FW21M0029</v>
      </c>
      <c r="B44" s="100" t="str">
        <f>'21MBA111'!B44</f>
        <v>AKHILA H</v>
      </c>
      <c r="C44" s="19">
        <v>4</v>
      </c>
      <c r="D44" s="19"/>
      <c r="E44" s="19"/>
      <c r="F44" s="19">
        <v>5</v>
      </c>
      <c r="G44" s="19">
        <v>3</v>
      </c>
      <c r="H44" s="19">
        <v>2</v>
      </c>
      <c r="I44" s="19"/>
      <c r="J44" s="19">
        <v>1</v>
      </c>
      <c r="K44" s="19">
        <v>3</v>
      </c>
      <c r="L44" s="117">
        <v>28</v>
      </c>
      <c r="M44" s="22">
        <f t="shared" si="1"/>
        <v>18</v>
      </c>
    </row>
    <row r="45" spans="1:13" s="13" customFormat="1" ht="15.75" x14ac:dyDescent="0.25">
      <c r="A45" s="100" t="str">
        <f>'21MBA111'!A45</f>
        <v>P18FW21M0030</v>
      </c>
      <c r="B45" s="100" t="str">
        <f>'21MBA111'!B45</f>
        <v>M LUQMAN NAWAZ</v>
      </c>
      <c r="C45" s="19">
        <v>3</v>
      </c>
      <c r="D45" s="19">
        <v>3.5</v>
      </c>
      <c r="E45" s="19">
        <v>3</v>
      </c>
      <c r="F45" s="19"/>
      <c r="G45" s="19">
        <v>3</v>
      </c>
      <c r="H45" s="19"/>
      <c r="I45" s="19">
        <v>8</v>
      </c>
      <c r="J45" s="19">
        <v>8</v>
      </c>
      <c r="K45" s="19">
        <v>11</v>
      </c>
      <c r="L45" s="117">
        <v>39</v>
      </c>
      <c r="M45" s="22">
        <f t="shared" si="1"/>
        <v>39.5</v>
      </c>
    </row>
    <row r="46" spans="1:13" s="13" customFormat="1" ht="15.75" x14ac:dyDescent="0.25">
      <c r="A46" s="100" t="str">
        <f>'21MBA111'!A46</f>
        <v>P18FW21M0031</v>
      </c>
      <c r="B46" s="100" t="str">
        <f>'21MBA111'!B46</f>
        <v>MADHURA A</v>
      </c>
      <c r="C46" s="19"/>
      <c r="D46" s="19">
        <v>2.5</v>
      </c>
      <c r="E46" s="19">
        <v>2.5</v>
      </c>
      <c r="F46" s="19">
        <v>5</v>
      </c>
      <c r="G46" s="19"/>
      <c r="H46" s="19">
        <v>8</v>
      </c>
      <c r="I46" s="19">
        <v>7</v>
      </c>
      <c r="J46" s="19"/>
      <c r="K46" s="19">
        <v>12.5</v>
      </c>
      <c r="L46" s="117">
        <v>41</v>
      </c>
      <c r="M46" s="22">
        <f t="shared" si="1"/>
        <v>37.5</v>
      </c>
    </row>
    <row r="47" spans="1:13" s="13" customFormat="1" ht="15.75" x14ac:dyDescent="0.25">
      <c r="A47" s="100" t="str">
        <f>'21MBA111'!A47</f>
        <v>P18FW21M0032</v>
      </c>
      <c r="B47" s="100" t="str">
        <f>'21MBA111'!B47</f>
        <v>H V SHREEVATSA</v>
      </c>
      <c r="C47" s="19">
        <v>2</v>
      </c>
      <c r="D47" s="19">
        <v>2.5</v>
      </c>
      <c r="E47" s="19"/>
      <c r="F47" s="19"/>
      <c r="G47" s="19"/>
      <c r="H47" s="19">
        <v>2</v>
      </c>
      <c r="I47" s="19"/>
      <c r="J47" s="19"/>
      <c r="K47" s="19"/>
      <c r="L47" s="117">
        <v>23</v>
      </c>
      <c r="M47" s="22">
        <f t="shared" si="1"/>
        <v>6.5</v>
      </c>
    </row>
    <row r="48" spans="1:13" s="13" customFormat="1" ht="15.75" x14ac:dyDescent="0.25">
      <c r="A48" s="100" t="str">
        <f>'21MBA111'!A48</f>
        <v>P18FW21M0033</v>
      </c>
      <c r="B48" s="100" t="str">
        <f>'21MBA111'!B48</f>
        <v>LILIMA DASH</v>
      </c>
      <c r="C48" s="19"/>
      <c r="D48" s="19">
        <v>3</v>
      </c>
      <c r="E48" s="19"/>
      <c r="F48" s="19">
        <v>0</v>
      </c>
      <c r="G48" s="19">
        <v>3</v>
      </c>
      <c r="H48" s="19"/>
      <c r="I48" s="19">
        <v>4</v>
      </c>
      <c r="J48" s="19">
        <v>6</v>
      </c>
      <c r="K48" s="19">
        <v>3</v>
      </c>
      <c r="L48" s="117">
        <v>31</v>
      </c>
      <c r="M48" s="22">
        <f t="shared" ref="M48:M79" si="2">SUM(C48:K48)</f>
        <v>19</v>
      </c>
    </row>
    <row r="49" spans="1:13" s="13" customFormat="1" ht="15.75" x14ac:dyDescent="0.25">
      <c r="A49" s="100" t="str">
        <f>'21MBA111'!A49</f>
        <v>P18FW21M0034</v>
      </c>
      <c r="B49" s="100" t="str">
        <f>'21MBA111'!B49</f>
        <v>KUMAR ASHUTOSH</v>
      </c>
      <c r="C49" s="19"/>
      <c r="D49" s="19">
        <v>2</v>
      </c>
      <c r="E49" s="19"/>
      <c r="F49" s="19"/>
      <c r="G49" s="19">
        <v>2</v>
      </c>
      <c r="H49" s="19">
        <v>3.5</v>
      </c>
      <c r="I49" s="19">
        <v>5</v>
      </c>
      <c r="J49" s="19"/>
      <c r="K49" s="19"/>
      <c r="L49" s="117">
        <v>24</v>
      </c>
      <c r="M49" s="22">
        <f t="shared" si="2"/>
        <v>12.5</v>
      </c>
    </row>
    <row r="50" spans="1:13" s="13" customFormat="1" ht="15.75" x14ac:dyDescent="0.25">
      <c r="A50" s="100" t="str">
        <f>'21MBA111'!A50</f>
        <v>P18FW21M0035</v>
      </c>
      <c r="B50" s="100" t="str">
        <f>'21MBA111'!B50</f>
        <v>RAHUL S SANGOLLI</v>
      </c>
      <c r="C50" s="19"/>
      <c r="D50" s="19">
        <v>3.5</v>
      </c>
      <c r="E50" s="19">
        <v>3</v>
      </c>
      <c r="F50" s="19"/>
      <c r="G50" s="19">
        <v>2</v>
      </c>
      <c r="H50" s="19">
        <v>7.5</v>
      </c>
      <c r="I50" s="19">
        <v>7.5</v>
      </c>
      <c r="J50" s="19"/>
      <c r="K50" s="19">
        <v>10</v>
      </c>
      <c r="L50" s="117">
        <v>36</v>
      </c>
      <c r="M50" s="22">
        <f t="shared" si="2"/>
        <v>33.5</v>
      </c>
    </row>
    <row r="51" spans="1:13" s="13" customFormat="1" ht="15.75" x14ac:dyDescent="0.25">
      <c r="A51" s="100" t="str">
        <f>'21MBA111'!A51</f>
        <v>P18FW21M0036</v>
      </c>
      <c r="B51" s="100" t="str">
        <f>'21MBA111'!B51</f>
        <v>GIRISH N NASHI</v>
      </c>
      <c r="C51" s="19">
        <v>1</v>
      </c>
      <c r="D51" s="19"/>
      <c r="E51" s="19">
        <v>2</v>
      </c>
      <c r="F51" s="19">
        <v>5</v>
      </c>
      <c r="G51" s="19">
        <v>4</v>
      </c>
      <c r="H51" s="19">
        <v>7</v>
      </c>
      <c r="I51" s="19">
        <v>9</v>
      </c>
      <c r="J51" s="19"/>
      <c r="K51" s="19">
        <v>15</v>
      </c>
      <c r="L51" s="117">
        <v>41</v>
      </c>
      <c r="M51" s="22">
        <f t="shared" si="2"/>
        <v>43</v>
      </c>
    </row>
    <row r="52" spans="1:13" s="13" customFormat="1" ht="15.75" x14ac:dyDescent="0.25">
      <c r="A52" s="100" t="str">
        <f>'21MBA111'!A52</f>
        <v>P18FW21M0037</v>
      </c>
      <c r="B52" s="100" t="str">
        <f>'21MBA111'!B52</f>
        <v>ANKITA GAJANAN NAIK</v>
      </c>
      <c r="C52" s="19"/>
      <c r="D52" s="19">
        <v>3.5</v>
      </c>
      <c r="E52" s="19">
        <v>3</v>
      </c>
      <c r="F52" s="19">
        <v>5</v>
      </c>
      <c r="G52" s="19"/>
      <c r="H52" s="19"/>
      <c r="I52" s="19">
        <v>2</v>
      </c>
      <c r="J52" s="19"/>
      <c r="K52" s="19">
        <v>11</v>
      </c>
      <c r="L52" s="117">
        <v>36</v>
      </c>
      <c r="M52" s="22">
        <f t="shared" si="2"/>
        <v>24.5</v>
      </c>
    </row>
    <row r="53" spans="1:13" s="13" customFormat="1" ht="15.75" x14ac:dyDescent="0.25">
      <c r="A53" s="100" t="str">
        <f>'21MBA111'!A53</f>
        <v>P18FW21M0038</v>
      </c>
      <c r="B53" s="100" t="str">
        <f>'21MBA111'!B53</f>
        <v>GURUBASAVARAJ K M</v>
      </c>
      <c r="C53" s="19"/>
      <c r="D53" s="19">
        <v>3.5</v>
      </c>
      <c r="E53" s="19"/>
      <c r="F53" s="19"/>
      <c r="G53" s="19">
        <v>3</v>
      </c>
      <c r="H53" s="19">
        <v>7</v>
      </c>
      <c r="I53" s="19">
        <v>8</v>
      </c>
      <c r="J53" s="19"/>
      <c r="K53" s="19"/>
      <c r="L53" s="117">
        <v>31</v>
      </c>
      <c r="M53" s="22">
        <f t="shared" si="2"/>
        <v>21.5</v>
      </c>
    </row>
    <row r="54" spans="1:13" s="13" customFormat="1" ht="15.75" x14ac:dyDescent="0.25">
      <c r="A54" s="100" t="str">
        <f>'21MBA111'!A54</f>
        <v>P18FW21M0039</v>
      </c>
      <c r="B54" s="100" t="str">
        <f>'21MBA111'!B54</f>
        <v>ANANYA P HEGDE</v>
      </c>
      <c r="C54" s="19"/>
      <c r="D54" s="19">
        <v>1</v>
      </c>
      <c r="E54" s="19">
        <v>5</v>
      </c>
      <c r="F54" s="19">
        <v>0</v>
      </c>
      <c r="G54" s="19">
        <v>3</v>
      </c>
      <c r="H54" s="19">
        <v>6</v>
      </c>
      <c r="I54" s="19">
        <v>4</v>
      </c>
      <c r="J54" s="19"/>
      <c r="K54" s="19">
        <v>7</v>
      </c>
      <c r="L54" s="117">
        <v>28</v>
      </c>
      <c r="M54" s="22">
        <f t="shared" si="2"/>
        <v>26</v>
      </c>
    </row>
    <row r="55" spans="1:13" s="13" customFormat="1" ht="15.75" x14ac:dyDescent="0.25">
      <c r="A55" s="100" t="str">
        <f>'21MBA111'!A55</f>
        <v>P18FW21M0040</v>
      </c>
      <c r="B55" s="100" t="str">
        <f>'21MBA111'!B55</f>
        <v>NIVEDITHA K SWAMY</v>
      </c>
      <c r="C55" s="19"/>
      <c r="D55" s="19"/>
      <c r="E55" s="19">
        <v>4</v>
      </c>
      <c r="F55" s="19">
        <v>5</v>
      </c>
      <c r="G55" s="19">
        <v>5</v>
      </c>
      <c r="H55" s="19">
        <v>1</v>
      </c>
      <c r="I55" s="19">
        <v>5</v>
      </c>
      <c r="J55" s="19"/>
      <c r="K55" s="19">
        <v>11</v>
      </c>
      <c r="L55" s="117">
        <v>35</v>
      </c>
      <c r="M55" s="22">
        <f t="shared" si="2"/>
        <v>31</v>
      </c>
    </row>
    <row r="56" spans="1:13" s="13" customFormat="1" ht="15.75" x14ac:dyDescent="0.25">
      <c r="A56" s="100" t="str">
        <f>'21MBA111'!A56</f>
        <v>P18FW21M0041</v>
      </c>
      <c r="B56" s="100" t="str">
        <f>'21MBA111'!B56</f>
        <v>LIKHITHA L</v>
      </c>
      <c r="C56" s="19"/>
      <c r="D56" s="19"/>
      <c r="E56" s="19">
        <v>3</v>
      </c>
      <c r="F56" s="19">
        <v>4</v>
      </c>
      <c r="G56" s="19">
        <v>3.5</v>
      </c>
      <c r="H56" s="19">
        <v>8</v>
      </c>
      <c r="I56" s="19"/>
      <c r="J56" s="19"/>
      <c r="K56" s="19">
        <v>15</v>
      </c>
      <c r="L56" s="117">
        <v>39</v>
      </c>
      <c r="M56" s="22">
        <f t="shared" si="2"/>
        <v>33.5</v>
      </c>
    </row>
    <row r="57" spans="1:13" s="13" customFormat="1" ht="15.75" x14ac:dyDescent="0.25">
      <c r="A57" s="100" t="str">
        <f>'21MBA111'!A57</f>
        <v>P18FW21M0042</v>
      </c>
      <c r="B57" s="100" t="str">
        <f>'21MBA111'!B57</f>
        <v>RAHUL RAM BHAT</v>
      </c>
      <c r="C57" s="19"/>
      <c r="D57" s="19">
        <v>4</v>
      </c>
      <c r="E57" s="19"/>
      <c r="F57" s="19">
        <v>4.5</v>
      </c>
      <c r="G57" s="19">
        <v>4</v>
      </c>
      <c r="H57" s="19">
        <v>6</v>
      </c>
      <c r="I57" s="19">
        <v>7</v>
      </c>
      <c r="J57" s="19"/>
      <c r="K57" s="19">
        <v>10</v>
      </c>
      <c r="L57" s="117">
        <v>39</v>
      </c>
      <c r="M57" s="22">
        <f t="shared" si="2"/>
        <v>35.5</v>
      </c>
    </row>
    <row r="58" spans="1:13" s="13" customFormat="1" ht="15.75" x14ac:dyDescent="0.25">
      <c r="A58" s="100" t="str">
        <f>'21MBA111'!A58</f>
        <v>P18FW21M0043</v>
      </c>
      <c r="B58" s="100" t="str">
        <f>'21MBA111'!B58</f>
        <v>AMIT KAMADOLLISHETTARU</v>
      </c>
      <c r="C58" s="19"/>
      <c r="D58" s="19">
        <v>4</v>
      </c>
      <c r="E58" s="19">
        <v>2</v>
      </c>
      <c r="F58" s="19">
        <v>5</v>
      </c>
      <c r="G58" s="19"/>
      <c r="H58" s="19">
        <v>5</v>
      </c>
      <c r="I58" s="19">
        <v>8</v>
      </c>
      <c r="J58" s="19"/>
      <c r="K58" s="19">
        <v>11</v>
      </c>
      <c r="L58" s="117">
        <v>41</v>
      </c>
      <c r="M58" s="22">
        <f t="shared" si="2"/>
        <v>35</v>
      </c>
    </row>
    <row r="59" spans="1:13" s="13" customFormat="1" ht="15.75" x14ac:dyDescent="0.25">
      <c r="A59" s="100" t="str">
        <f>'21MBA111'!A59</f>
        <v>P18FW21M0044</v>
      </c>
      <c r="B59" s="100" t="str">
        <f>'21MBA111'!B59</f>
        <v>POOJARANI TALAWAR</v>
      </c>
      <c r="C59" s="19"/>
      <c r="D59" s="19">
        <v>3</v>
      </c>
      <c r="E59" s="19"/>
      <c r="F59" s="19"/>
      <c r="G59" s="19">
        <v>3</v>
      </c>
      <c r="H59" s="19">
        <v>7</v>
      </c>
      <c r="I59" s="19">
        <v>5</v>
      </c>
      <c r="J59" s="19"/>
      <c r="K59" s="19">
        <v>7</v>
      </c>
      <c r="L59" s="117">
        <v>31</v>
      </c>
      <c r="M59" s="22">
        <f t="shared" si="2"/>
        <v>25</v>
      </c>
    </row>
    <row r="60" spans="1:13" s="13" customFormat="1" ht="15.75" x14ac:dyDescent="0.25">
      <c r="A60" s="100" t="str">
        <f>'21MBA111'!A60</f>
        <v>P18FW21M0045</v>
      </c>
      <c r="B60" s="100" t="str">
        <f>'21MBA111'!B60</f>
        <v>ABHITHA K</v>
      </c>
      <c r="C60" s="19"/>
      <c r="D60" s="19">
        <v>1</v>
      </c>
      <c r="E60" s="19"/>
      <c r="F60" s="19">
        <v>2</v>
      </c>
      <c r="G60" s="19">
        <v>3.5</v>
      </c>
      <c r="H60" s="19">
        <v>3</v>
      </c>
      <c r="I60" s="19"/>
      <c r="J60" s="19"/>
      <c r="K60" s="19">
        <v>15</v>
      </c>
      <c r="L60" s="117">
        <v>31</v>
      </c>
      <c r="M60" s="22">
        <f t="shared" si="2"/>
        <v>24.5</v>
      </c>
    </row>
    <row r="61" spans="1:13" s="13" customFormat="1" ht="15.75" x14ac:dyDescent="0.25">
      <c r="A61" s="100" t="str">
        <f>'21MBA111'!A61</f>
        <v>P18FW21M0046</v>
      </c>
      <c r="B61" s="100" t="str">
        <f>'21MBA111'!B61</f>
        <v>S SHREYAS</v>
      </c>
      <c r="C61" s="19"/>
      <c r="D61" s="19">
        <v>0</v>
      </c>
      <c r="E61" s="19">
        <v>3</v>
      </c>
      <c r="F61" s="19"/>
      <c r="G61" s="19"/>
      <c r="H61" s="19"/>
      <c r="I61" s="19">
        <v>4</v>
      </c>
      <c r="J61" s="19"/>
      <c r="K61" s="19">
        <v>2</v>
      </c>
      <c r="L61" s="117">
        <v>24</v>
      </c>
      <c r="M61" s="22">
        <f t="shared" si="2"/>
        <v>9</v>
      </c>
    </row>
    <row r="62" spans="1:13" s="13" customFormat="1" ht="15.75" x14ac:dyDescent="0.25">
      <c r="A62" s="100" t="str">
        <f>'21MBA111'!A62</f>
        <v>P18FW21M0047</v>
      </c>
      <c r="B62" s="100" t="str">
        <f>'21MBA111'!B62</f>
        <v>ABHISHEK SHENOY</v>
      </c>
      <c r="C62" s="19"/>
      <c r="D62" s="19">
        <v>3</v>
      </c>
      <c r="E62" s="19">
        <v>3.5</v>
      </c>
      <c r="F62" s="19"/>
      <c r="G62" s="19">
        <v>3</v>
      </c>
      <c r="H62" s="19">
        <v>1</v>
      </c>
      <c r="I62" s="19">
        <v>6</v>
      </c>
      <c r="J62" s="19"/>
      <c r="K62" s="19">
        <v>7</v>
      </c>
      <c r="L62" s="117">
        <v>34</v>
      </c>
      <c r="M62" s="22">
        <f t="shared" si="2"/>
        <v>23.5</v>
      </c>
    </row>
    <row r="63" spans="1:13" s="13" customFormat="1" ht="15.75" x14ac:dyDescent="0.25">
      <c r="A63" s="100" t="str">
        <f>'21MBA111'!A63</f>
        <v>P18FW21M0048</v>
      </c>
      <c r="B63" s="100" t="str">
        <f>'21MBA111'!B63</f>
        <v>B S SUSHEN</v>
      </c>
      <c r="C63" s="19">
        <v>5</v>
      </c>
      <c r="D63" s="19">
        <v>1</v>
      </c>
      <c r="E63" s="19"/>
      <c r="F63" s="19">
        <v>0</v>
      </c>
      <c r="G63" s="19">
        <v>4</v>
      </c>
      <c r="H63" s="19">
        <v>2</v>
      </c>
      <c r="I63" s="19">
        <v>8</v>
      </c>
      <c r="J63" s="19"/>
      <c r="K63" s="19">
        <v>6</v>
      </c>
      <c r="L63" s="117">
        <v>37</v>
      </c>
      <c r="M63" s="22">
        <f t="shared" si="2"/>
        <v>26</v>
      </c>
    </row>
    <row r="64" spans="1:13" s="13" customFormat="1" ht="15.75" x14ac:dyDescent="0.25">
      <c r="A64" s="100" t="str">
        <f>'21MBA111'!A64</f>
        <v>P18FW21M0049</v>
      </c>
      <c r="B64" s="100" t="str">
        <f>'21MBA111'!B64</f>
        <v>PRAJWALA H</v>
      </c>
      <c r="C64" s="19"/>
      <c r="D64" s="19">
        <v>5</v>
      </c>
      <c r="E64" s="19">
        <v>3</v>
      </c>
      <c r="F64" s="19">
        <v>1</v>
      </c>
      <c r="G64" s="19"/>
      <c r="H64" s="19">
        <v>8</v>
      </c>
      <c r="I64" s="19">
        <v>8</v>
      </c>
      <c r="J64" s="19"/>
      <c r="K64" s="19">
        <v>7</v>
      </c>
      <c r="L64" s="117">
        <v>33</v>
      </c>
      <c r="M64" s="22">
        <f t="shared" si="2"/>
        <v>32</v>
      </c>
    </row>
    <row r="65" spans="1:13" s="13" customFormat="1" ht="15.75" x14ac:dyDescent="0.25">
      <c r="A65" s="100" t="str">
        <f>'21MBA111'!A65</f>
        <v>P18FW21M0050</v>
      </c>
      <c r="B65" s="100" t="str">
        <f>'21MBA111'!B65</f>
        <v>VAISHNAVI N</v>
      </c>
      <c r="C65" s="19"/>
      <c r="D65" s="19">
        <v>3</v>
      </c>
      <c r="E65" s="19">
        <v>3.5</v>
      </c>
      <c r="F65" s="19">
        <v>5</v>
      </c>
      <c r="G65" s="19"/>
      <c r="H65" s="19">
        <v>9</v>
      </c>
      <c r="I65" s="19">
        <v>8.5</v>
      </c>
      <c r="J65" s="19"/>
      <c r="K65" s="19">
        <v>9</v>
      </c>
      <c r="L65" s="117">
        <v>39</v>
      </c>
      <c r="M65" s="22">
        <f t="shared" si="2"/>
        <v>38</v>
      </c>
    </row>
    <row r="66" spans="1:13" s="13" customFormat="1" ht="15.75" x14ac:dyDescent="0.25">
      <c r="A66" s="100" t="str">
        <f>'21MBA111'!A66</f>
        <v>P18FW21M0051</v>
      </c>
      <c r="B66" s="100" t="str">
        <f>'21MBA111'!B66</f>
        <v>DEEPAK GIRISH KALYANI</v>
      </c>
      <c r="C66" s="19"/>
      <c r="D66" s="19"/>
      <c r="E66" s="19">
        <v>4</v>
      </c>
      <c r="F66" s="19">
        <v>5</v>
      </c>
      <c r="G66" s="19">
        <v>3</v>
      </c>
      <c r="H66" s="19">
        <v>9</v>
      </c>
      <c r="I66" s="19">
        <v>9</v>
      </c>
      <c r="J66" s="19"/>
      <c r="K66" s="19">
        <v>13</v>
      </c>
      <c r="L66" s="117">
        <v>41</v>
      </c>
      <c r="M66" s="22">
        <f t="shared" si="2"/>
        <v>43</v>
      </c>
    </row>
    <row r="67" spans="1:13" s="13" customFormat="1" ht="15.75" x14ac:dyDescent="0.25">
      <c r="A67" s="100" t="str">
        <f>'21MBA111'!A67</f>
        <v>P18FW21M0052</v>
      </c>
      <c r="B67" s="100" t="str">
        <f>'21MBA111'!B67</f>
        <v>ISAAC JESSE K</v>
      </c>
      <c r="C67" s="19"/>
      <c r="D67" s="19">
        <v>2</v>
      </c>
      <c r="E67" s="19">
        <v>2</v>
      </c>
      <c r="F67" s="19"/>
      <c r="G67" s="19">
        <v>4</v>
      </c>
      <c r="H67" s="19">
        <v>5</v>
      </c>
      <c r="I67" s="19"/>
      <c r="J67" s="19"/>
      <c r="K67" s="19"/>
      <c r="L67" s="117">
        <v>25</v>
      </c>
      <c r="M67" s="22">
        <f t="shared" si="2"/>
        <v>13</v>
      </c>
    </row>
    <row r="68" spans="1:13" s="13" customFormat="1" ht="15.75" x14ac:dyDescent="0.25">
      <c r="A68" s="100" t="str">
        <f>'21MBA111'!A68</f>
        <v>P18FW21M0053</v>
      </c>
      <c r="B68" s="100" t="str">
        <f>'21MBA111'!B68</f>
        <v>SUPRIYA GOVIND BELSARE</v>
      </c>
      <c r="C68" s="19"/>
      <c r="D68" s="19">
        <v>4</v>
      </c>
      <c r="E68" s="19">
        <v>4</v>
      </c>
      <c r="F68" s="19"/>
      <c r="G68" s="19">
        <v>4</v>
      </c>
      <c r="H68" s="19">
        <v>7</v>
      </c>
      <c r="I68" s="19"/>
      <c r="J68" s="19"/>
      <c r="K68" s="19">
        <v>3</v>
      </c>
      <c r="L68" s="117">
        <v>30</v>
      </c>
      <c r="M68" s="22">
        <f t="shared" si="2"/>
        <v>22</v>
      </c>
    </row>
    <row r="69" spans="1:13" s="13" customFormat="1" ht="15.75" x14ac:dyDescent="0.25">
      <c r="A69" s="100" t="str">
        <f>'21MBA111'!A69</f>
        <v>P18FW21M0054</v>
      </c>
      <c r="B69" s="100" t="str">
        <f>'21MBA111'!B69</f>
        <v>VINAYAK RAO GAIKWAD K</v>
      </c>
      <c r="C69" s="19">
        <v>2.5</v>
      </c>
      <c r="D69" s="19"/>
      <c r="E69" s="19"/>
      <c r="F69" s="19">
        <v>4</v>
      </c>
      <c r="G69" s="19">
        <v>4</v>
      </c>
      <c r="H69" s="19"/>
      <c r="I69" s="19"/>
      <c r="J69" s="19"/>
      <c r="K69" s="19">
        <v>14</v>
      </c>
      <c r="L69" s="117">
        <v>35</v>
      </c>
      <c r="M69" s="22">
        <f t="shared" si="2"/>
        <v>24.5</v>
      </c>
    </row>
    <row r="70" spans="1:13" s="13" customFormat="1" ht="15.75" x14ac:dyDescent="0.25">
      <c r="A70" s="100" t="str">
        <f>'21MBA111'!A70</f>
        <v>P18FW21M0055</v>
      </c>
      <c r="B70" s="100" t="str">
        <f>'21MBA111'!B70</f>
        <v>SUTOPA DEB</v>
      </c>
      <c r="C70" s="19">
        <v>3</v>
      </c>
      <c r="D70" s="19">
        <v>2</v>
      </c>
      <c r="E70" s="19"/>
      <c r="F70" s="19"/>
      <c r="G70" s="19">
        <v>4</v>
      </c>
      <c r="H70" s="19">
        <v>1</v>
      </c>
      <c r="I70" s="19">
        <v>6.5</v>
      </c>
      <c r="J70" s="19"/>
      <c r="K70" s="19">
        <v>10</v>
      </c>
      <c r="L70" s="117">
        <v>33</v>
      </c>
      <c r="M70" s="22">
        <f t="shared" si="2"/>
        <v>26.5</v>
      </c>
    </row>
    <row r="71" spans="1:13" s="13" customFormat="1" ht="15.75" x14ac:dyDescent="0.25">
      <c r="A71" s="100" t="str">
        <f>'21MBA111'!A71</f>
        <v>P18FW21M0056</v>
      </c>
      <c r="B71" s="100" t="str">
        <f>'21MBA111'!B71</f>
        <v>M S SUKRUT</v>
      </c>
      <c r="C71" s="19"/>
      <c r="D71" s="19"/>
      <c r="E71" s="19">
        <v>3</v>
      </c>
      <c r="F71" s="19">
        <v>5</v>
      </c>
      <c r="G71" s="19">
        <v>4</v>
      </c>
      <c r="H71" s="19">
        <v>3</v>
      </c>
      <c r="I71" s="19">
        <v>6</v>
      </c>
      <c r="J71" s="19"/>
      <c r="K71" s="19">
        <v>8</v>
      </c>
      <c r="L71" s="117">
        <v>35</v>
      </c>
      <c r="M71" s="22">
        <f t="shared" si="2"/>
        <v>29</v>
      </c>
    </row>
    <row r="72" spans="1:13" s="13" customFormat="1" ht="15.75" x14ac:dyDescent="0.25">
      <c r="A72" s="100" t="str">
        <f>'21MBA111'!A72</f>
        <v>P18FW21M0057</v>
      </c>
      <c r="B72" s="100" t="str">
        <f>'21MBA111'!B72</f>
        <v>BHASKARA PRABHU</v>
      </c>
      <c r="C72" s="19"/>
      <c r="D72" s="19">
        <v>3.5</v>
      </c>
      <c r="E72" s="19"/>
      <c r="F72" s="19">
        <v>5</v>
      </c>
      <c r="G72" s="19"/>
      <c r="H72" s="19">
        <v>3</v>
      </c>
      <c r="I72" s="19">
        <v>7</v>
      </c>
      <c r="J72" s="19"/>
      <c r="K72" s="19">
        <v>11</v>
      </c>
      <c r="L72" s="117">
        <v>35</v>
      </c>
      <c r="M72" s="22">
        <f t="shared" si="2"/>
        <v>29.5</v>
      </c>
    </row>
    <row r="73" spans="1:13" s="13" customFormat="1" ht="15.75" x14ac:dyDescent="0.25">
      <c r="A73" s="100" t="str">
        <f>'21MBA111'!A73</f>
        <v>P18FW21M0058</v>
      </c>
      <c r="B73" s="100" t="str">
        <f>'21MBA111'!B73</f>
        <v>PRAKASH SHIVAKUMAR</v>
      </c>
      <c r="C73" s="19"/>
      <c r="D73" s="19"/>
      <c r="E73" s="19"/>
      <c r="F73" s="19">
        <v>4.5</v>
      </c>
      <c r="G73" s="19"/>
      <c r="H73" s="19">
        <v>3.5</v>
      </c>
      <c r="I73" s="19">
        <v>7</v>
      </c>
      <c r="J73" s="19"/>
      <c r="K73" s="19">
        <v>11</v>
      </c>
      <c r="L73" s="117">
        <v>32</v>
      </c>
      <c r="M73" s="22">
        <f t="shared" si="2"/>
        <v>26</v>
      </c>
    </row>
    <row r="74" spans="1:13" s="13" customFormat="1" ht="15.75" x14ac:dyDescent="0.25">
      <c r="A74" s="100" t="str">
        <f>'21MBA111'!A74</f>
        <v>P18FW21M0059</v>
      </c>
      <c r="B74" s="100" t="str">
        <f>'21MBA111'!B74</f>
        <v>AMOGHA Y G</v>
      </c>
      <c r="C74" s="19"/>
      <c r="D74" s="19">
        <v>4</v>
      </c>
      <c r="E74" s="19">
        <v>3</v>
      </c>
      <c r="F74" s="19">
        <v>5</v>
      </c>
      <c r="G74" s="19"/>
      <c r="H74" s="19">
        <v>8</v>
      </c>
      <c r="I74" s="19">
        <v>9</v>
      </c>
      <c r="J74" s="19"/>
      <c r="K74" s="19">
        <v>8</v>
      </c>
      <c r="L74" s="117">
        <v>41</v>
      </c>
      <c r="M74" s="22">
        <f t="shared" si="2"/>
        <v>37</v>
      </c>
    </row>
    <row r="75" spans="1:13" s="13" customFormat="1" ht="15.75" x14ac:dyDescent="0.25">
      <c r="A75" s="100" t="str">
        <f>'21MBA111'!A75</f>
        <v>P18FW21M0060</v>
      </c>
      <c r="B75" s="100" t="str">
        <f>'21MBA111'!B75</f>
        <v>BHARATH K S</v>
      </c>
      <c r="C75" s="19"/>
      <c r="D75" s="19">
        <v>3</v>
      </c>
      <c r="E75" s="19"/>
      <c r="F75" s="19">
        <v>0</v>
      </c>
      <c r="G75" s="19">
        <v>3</v>
      </c>
      <c r="H75" s="19"/>
      <c r="I75" s="19">
        <v>3</v>
      </c>
      <c r="J75" s="19"/>
      <c r="K75" s="19">
        <v>8</v>
      </c>
      <c r="L75" s="117">
        <v>27</v>
      </c>
      <c r="M75" s="22">
        <f t="shared" si="2"/>
        <v>17</v>
      </c>
    </row>
    <row r="76" spans="1:13" s="13" customFormat="1" ht="15.75" x14ac:dyDescent="0.25">
      <c r="A76" s="100" t="str">
        <f>'21MBA111'!A76</f>
        <v>P18FW21M0061</v>
      </c>
      <c r="B76" s="100" t="str">
        <f>'21MBA111'!B76</f>
        <v>AKANKSH K G</v>
      </c>
      <c r="C76" s="19"/>
      <c r="D76" s="19">
        <v>3</v>
      </c>
      <c r="E76" s="19"/>
      <c r="F76" s="19">
        <v>5</v>
      </c>
      <c r="G76" s="19">
        <v>3</v>
      </c>
      <c r="H76" s="19">
        <v>3</v>
      </c>
      <c r="I76" s="19">
        <v>1</v>
      </c>
      <c r="J76" s="19"/>
      <c r="K76" s="19">
        <v>6</v>
      </c>
      <c r="L76" s="117">
        <v>30</v>
      </c>
      <c r="M76" s="22">
        <f t="shared" si="2"/>
        <v>21</v>
      </c>
    </row>
    <row r="77" spans="1:13" s="13" customFormat="1" ht="15.75" x14ac:dyDescent="0.25">
      <c r="A77" s="100" t="str">
        <f>'21MBA111'!A77</f>
        <v>P18FW21M0062</v>
      </c>
      <c r="B77" s="100" t="str">
        <f>'21MBA111'!B77</f>
        <v>BERNARD FERNANDES</v>
      </c>
      <c r="C77" s="19"/>
      <c r="D77" s="19">
        <v>2</v>
      </c>
      <c r="E77" s="19"/>
      <c r="F77" s="19"/>
      <c r="G77" s="19">
        <v>1.5</v>
      </c>
      <c r="H77" s="19">
        <v>3.5</v>
      </c>
      <c r="I77" s="19">
        <v>6</v>
      </c>
      <c r="J77" s="19"/>
      <c r="K77" s="19"/>
      <c r="L77" s="117">
        <v>27</v>
      </c>
      <c r="M77" s="22">
        <f t="shared" si="2"/>
        <v>13</v>
      </c>
    </row>
    <row r="78" spans="1:13" s="13" customFormat="1" ht="15.75" x14ac:dyDescent="0.25">
      <c r="A78" s="100" t="str">
        <f>'21MBA111'!A78</f>
        <v>P18FW21M0063</v>
      </c>
      <c r="B78" s="100" t="str">
        <f>'21MBA111'!B78</f>
        <v>AISHWARYA P</v>
      </c>
      <c r="C78" s="19">
        <v>3</v>
      </c>
      <c r="D78" s="19">
        <v>3</v>
      </c>
      <c r="E78" s="19"/>
      <c r="F78" s="19"/>
      <c r="G78" s="19">
        <v>4.5</v>
      </c>
      <c r="H78" s="19">
        <v>9</v>
      </c>
      <c r="I78" s="19"/>
      <c r="J78" s="19">
        <v>6</v>
      </c>
      <c r="K78" s="19">
        <v>9</v>
      </c>
      <c r="L78" s="117">
        <v>36</v>
      </c>
      <c r="M78" s="22">
        <f t="shared" si="2"/>
        <v>34.5</v>
      </c>
    </row>
    <row r="79" spans="1:13" s="13" customFormat="1" ht="15.75" x14ac:dyDescent="0.25">
      <c r="A79" s="100" t="str">
        <f>'21MBA111'!A79</f>
        <v>P18FW21M0064</v>
      </c>
      <c r="B79" s="100" t="str">
        <f>'21MBA111'!B79</f>
        <v>VIOLA PINTO</v>
      </c>
      <c r="C79" s="19"/>
      <c r="D79" s="19">
        <v>3.5</v>
      </c>
      <c r="E79" s="19"/>
      <c r="F79" s="19"/>
      <c r="G79" s="19">
        <v>3</v>
      </c>
      <c r="H79" s="19">
        <v>7</v>
      </c>
      <c r="I79" s="19">
        <v>7.5</v>
      </c>
      <c r="J79" s="19"/>
      <c r="K79" s="19">
        <v>11</v>
      </c>
      <c r="L79" s="117">
        <v>38</v>
      </c>
      <c r="M79" s="22">
        <f t="shared" si="2"/>
        <v>32</v>
      </c>
    </row>
    <row r="80" spans="1:13" s="13" customFormat="1" ht="15.75" x14ac:dyDescent="0.25">
      <c r="A80" s="100" t="str">
        <f>'21MBA111'!A80</f>
        <v>P18FW21M0065</v>
      </c>
      <c r="B80" s="100" t="str">
        <f>'21MBA111'!B80</f>
        <v>VARSHA</v>
      </c>
      <c r="C80" s="19"/>
      <c r="D80" s="19"/>
      <c r="E80" s="19">
        <v>4</v>
      </c>
      <c r="F80" s="19"/>
      <c r="G80" s="19">
        <v>1</v>
      </c>
      <c r="H80" s="19">
        <v>6</v>
      </c>
      <c r="I80" s="19"/>
      <c r="J80" s="19">
        <v>9</v>
      </c>
      <c r="K80" s="19">
        <v>12</v>
      </c>
      <c r="L80" s="117">
        <v>34</v>
      </c>
      <c r="M80" s="22">
        <f t="shared" ref="M80:M111" si="3">SUM(C80:K80)</f>
        <v>32</v>
      </c>
    </row>
    <row r="81" spans="1:13" s="13" customFormat="1" ht="15.75" x14ac:dyDescent="0.25">
      <c r="A81" s="100" t="str">
        <f>'21MBA111'!A81</f>
        <v>P18FW21M0066</v>
      </c>
      <c r="B81" s="100" t="str">
        <f>'21MBA111'!B81</f>
        <v>CHIDRI BALAJI</v>
      </c>
      <c r="C81" s="19"/>
      <c r="D81" s="19">
        <v>5</v>
      </c>
      <c r="E81" s="19">
        <v>4</v>
      </c>
      <c r="F81" s="19">
        <v>5</v>
      </c>
      <c r="G81" s="19"/>
      <c r="H81" s="19">
        <v>9</v>
      </c>
      <c r="I81" s="19">
        <v>8</v>
      </c>
      <c r="J81" s="19"/>
      <c r="K81" s="19">
        <v>13</v>
      </c>
      <c r="L81" s="117">
        <v>38</v>
      </c>
      <c r="M81" s="22">
        <f t="shared" si="3"/>
        <v>44</v>
      </c>
    </row>
    <row r="82" spans="1:13" s="13" customFormat="1" ht="15.75" x14ac:dyDescent="0.25">
      <c r="A82" s="100" t="str">
        <f>'21MBA111'!A82</f>
        <v>P18FW21M0067</v>
      </c>
      <c r="B82" s="100" t="str">
        <f>'21MBA111'!B82</f>
        <v>GAGANDEEP V N</v>
      </c>
      <c r="C82" s="19">
        <v>0.5</v>
      </c>
      <c r="D82" s="19">
        <v>1</v>
      </c>
      <c r="E82" s="19"/>
      <c r="F82" s="19"/>
      <c r="G82" s="19">
        <v>2</v>
      </c>
      <c r="H82" s="19"/>
      <c r="I82" s="19">
        <v>4</v>
      </c>
      <c r="J82" s="19"/>
      <c r="K82" s="19">
        <v>8</v>
      </c>
      <c r="L82" s="117">
        <v>25</v>
      </c>
      <c r="M82" s="22">
        <f t="shared" si="3"/>
        <v>15.5</v>
      </c>
    </row>
    <row r="83" spans="1:13" s="13" customFormat="1" ht="15.75" x14ac:dyDescent="0.25">
      <c r="A83" s="100" t="str">
        <f>'21MBA111'!A83</f>
        <v>P18FW21M0068</v>
      </c>
      <c r="B83" s="100" t="str">
        <f>'21MBA111'!B83</f>
        <v>PRAJWALA</v>
      </c>
      <c r="C83" s="19"/>
      <c r="D83" s="19">
        <v>5</v>
      </c>
      <c r="E83" s="19">
        <v>4.5</v>
      </c>
      <c r="F83" s="19">
        <v>5</v>
      </c>
      <c r="G83" s="19"/>
      <c r="H83" s="19">
        <v>9</v>
      </c>
      <c r="I83" s="19"/>
      <c r="J83" s="19">
        <v>9</v>
      </c>
      <c r="K83" s="19">
        <v>14</v>
      </c>
      <c r="L83" s="117">
        <v>42</v>
      </c>
      <c r="M83" s="22">
        <f t="shared" si="3"/>
        <v>46.5</v>
      </c>
    </row>
    <row r="84" spans="1:13" s="13" customFormat="1" ht="15.75" x14ac:dyDescent="0.25">
      <c r="A84" s="100" t="str">
        <f>'21MBA111'!A84</f>
        <v>P18FW21M0069</v>
      </c>
      <c r="B84" s="100" t="str">
        <f>'21MBA111'!B84</f>
        <v>POORNIMA L</v>
      </c>
      <c r="C84" s="19">
        <v>4</v>
      </c>
      <c r="D84" s="19"/>
      <c r="E84" s="19"/>
      <c r="F84" s="19">
        <v>4.5</v>
      </c>
      <c r="G84" s="19">
        <v>4</v>
      </c>
      <c r="H84" s="19">
        <v>8</v>
      </c>
      <c r="I84" s="19"/>
      <c r="J84" s="19"/>
      <c r="K84" s="19">
        <v>14</v>
      </c>
      <c r="L84" s="117">
        <v>38</v>
      </c>
      <c r="M84" s="22">
        <f t="shared" si="3"/>
        <v>34.5</v>
      </c>
    </row>
    <row r="85" spans="1:13" s="13" customFormat="1" ht="15.75" x14ac:dyDescent="0.25">
      <c r="A85" s="100" t="str">
        <f>'21MBA111'!A85</f>
        <v>P18FW21M0070</v>
      </c>
      <c r="B85" s="100" t="str">
        <f>'21MBA111'!B85</f>
        <v>SHUBIKSHA S</v>
      </c>
      <c r="C85" s="19"/>
      <c r="D85" s="19"/>
      <c r="E85" s="19">
        <v>4</v>
      </c>
      <c r="F85" s="19">
        <v>5</v>
      </c>
      <c r="G85" s="19">
        <v>4</v>
      </c>
      <c r="H85" s="19">
        <v>8</v>
      </c>
      <c r="I85" s="19">
        <v>7</v>
      </c>
      <c r="J85" s="19"/>
      <c r="K85" s="19">
        <v>8</v>
      </c>
      <c r="L85" s="117">
        <v>37</v>
      </c>
      <c r="M85" s="22">
        <f t="shared" si="3"/>
        <v>36</v>
      </c>
    </row>
    <row r="86" spans="1:13" s="13" customFormat="1" ht="15.75" x14ac:dyDescent="0.25">
      <c r="A86" s="100" t="str">
        <f>'21MBA111'!A86</f>
        <v>P18FW21M0071</v>
      </c>
      <c r="B86" s="100" t="str">
        <f>'21MBA111'!B86</f>
        <v>ANUSHA</v>
      </c>
      <c r="C86" s="19"/>
      <c r="D86" s="19">
        <v>3</v>
      </c>
      <c r="E86" s="19"/>
      <c r="F86" s="19">
        <v>5</v>
      </c>
      <c r="G86" s="19">
        <v>3</v>
      </c>
      <c r="H86" s="19">
        <v>7</v>
      </c>
      <c r="I86" s="19">
        <v>8</v>
      </c>
      <c r="J86" s="19"/>
      <c r="K86" s="19">
        <v>15</v>
      </c>
      <c r="L86" s="117">
        <v>40</v>
      </c>
      <c r="M86" s="22">
        <f t="shared" si="3"/>
        <v>41</v>
      </c>
    </row>
    <row r="87" spans="1:13" s="13" customFormat="1" ht="15.75" x14ac:dyDescent="0.25">
      <c r="A87" s="100" t="str">
        <f>'21MBA111'!A87</f>
        <v>P18FW21M0072</v>
      </c>
      <c r="B87" s="100" t="str">
        <f>'21MBA111'!B87</f>
        <v>P T KIRTI</v>
      </c>
      <c r="C87" s="19"/>
      <c r="D87" s="19">
        <v>5</v>
      </c>
      <c r="E87" s="19"/>
      <c r="F87" s="19">
        <v>5</v>
      </c>
      <c r="G87" s="19">
        <v>5</v>
      </c>
      <c r="H87" s="19">
        <v>6</v>
      </c>
      <c r="I87" s="19">
        <v>5</v>
      </c>
      <c r="J87" s="19"/>
      <c r="K87" s="19">
        <v>11</v>
      </c>
      <c r="L87" s="117">
        <v>38</v>
      </c>
      <c r="M87" s="22">
        <f t="shared" si="3"/>
        <v>37</v>
      </c>
    </row>
    <row r="88" spans="1:13" s="13" customFormat="1" ht="15.75" x14ac:dyDescent="0.25">
      <c r="A88" s="100" t="str">
        <f>'21MBA111'!A88</f>
        <v>P18FW21M0073</v>
      </c>
      <c r="B88" s="100" t="str">
        <f>'21MBA111'!B88</f>
        <v>SAMEEKSHA M P</v>
      </c>
      <c r="C88" s="19"/>
      <c r="D88" s="19">
        <v>5</v>
      </c>
      <c r="E88" s="19">
        <v>4</v>
      </c>
      <c r="F88" s="19">
        <v>5</v>
      </c>
      <c r="G88" s="19"/>
      <c r="H88" s="19">
        <v>9</v>
      </c>
      <c r="I88" s="19">
        <v>8</v>
      </c>
      <c r="J88" s="19"/>
      <c r="K88" s="19">
        <v>10</v>
      </c>
      <c r="L88" s="117">
        <v>41</v>
      </c>
      <c r="M88" s="22">
        <f t="shared" si="3"/>
        <v>41</v>
      </c>
    </row>
    <row r="89" spans="1:13" s="13" customFormat="1" ht="15.75" x14ac:dyDescent="0.25">
      <c r="A89" s="100" t="str">
        <f>'21MBA111'!A89</f>
        <v>P18FW21M0074</v>
      </c>
      <c r="B89" s="100" t="str">
        <f>'21MBA111'!B89</f>
        <v>KAVYAPRIYA J</v>
      </c>
      <c r="C89" s="19"/>
      <c r="D89" s="19"/>
      <c r="E89" s="19">
        <v>1</v>
      </c>
      <c r="F89" s="19">
        <v>4</v>
      </c>
      <c r="G89" s="19"/>
      <c r="H89" s="19">
        <v>5</v>
      </c>
      <c r="I89" s="19">
        <v>7</v>
      </c>
      <c r="J89" s="19"/>
      <c r="K89" s="19">
        <v>10</v>
      </c>
      <c r="L89" s="117">
        <v>34</v>
      </c>
      <c r="M89" s="22">
        <f t="shared" si="3"/>
        <v>27</v>
      </c>
    </row>
    <row r="90" spans="1:13" s="13" customFormat="1" ht="15.75" x14ac:dyDescent="0.25">
      <c r="A90" s="100" t="str">
        <f>'21MBA111'!A90</f>
        <v>P18FW21M0075</v>
      </c>
      <c r="B90" s="100" t="str">
        <f>'21MBA111'!B90</f>
        <v>RAKSHITH R T</v>
      </c>
      <c r="C90" s="19">
        <v>3</v>
      </c>
      <c r="D90" s="19">
        <v>5</v>
      </c>
      <c r="E90" s="19"/>
      <c r="F90" s="19">
        <v>5</v>
      </c>
      <c r="G90" s="19"/>
      <c r="H90" s="19">
        <v>9</v>
      </c>
      <c r="I90" s="19">
        <v>9</v>
      </c>
      <c r="J90" s="19"/>
      <c r="K90" s="19">
        <v>12</v>
      </c>
      <c r="L90" s="117">
        <v>40</v>
      </c>
      <c r="M90" s="22">
        <f t="shared" si="3"/>
        <v>43</v>
      </c>
    </row>
    <row r="91" spans="1:13" s="13" customFormat="1" ht="15.75" x14ac:dyDescent="0.25">
      <c r="A91" s="100" t="str">
        <f>'21MBA111'!A91</f>
        <v>P18FW21M0076</v>
      </c>
      <c r="B91" s="100" t="str">
        <f>'21MBA111'!B91</f>
        <v>SHUBHA R</v>
      </c>
      <c r="C91" s="19"/>
      <c r="D91" s="19">
        <v>5</v>
      </c>
      <c r="E91" s="19">
        <v>5</v>
      </c>
      <c r="F91" s="19">
        <v>5</v>
      </c>
      <c r="G91" s="19"/>
      <c r="H91" s="19">
        <v>8</v>
      </c>
      <c r="I91" s="19">
        <v>8</v>
      </c>
      <c r="J91" s="19"/>
      <c r="K91" s="19">
        <v>12</v>
      </c>
      <c r="L91" s="117">
        <v>44</v>
      </c>
      <c r="M91" s="22">
        <f t="shared" si="3"/>
        <v>43</v>
      </c>
    </row>
    <row r="92" spans="1:13" s="13" customFormat="1" ht="15.75" x14ac:dyDescent="0.25">
      <c r="A92" s="100" t="str">
        <f>'21MBA111'!A92</f>
        <v>P18FW21M0077</v>
      </c>
      <c r="B92" s="100" t="str">
        <f>'21MBA111'!B92</f>
        <v>BASAVARAJ</v>
      </c>
      <c r="C92" s="19">
        <v>3</v>
      </c>
      <c r="D92" s="19"/>
      <c r="E92" s="19">
        <v>3</v>
      </c>
      <c r="F92" s="19"/>
      <c r="G92" s="19">
        <v>3.5</v>
      </c>
      <c r="H92" s="19"/>
      <c r="I92" s="19">
        <v>8</v>
      </c>
      <c r="J92" s="19">
        <v>1</v>
      </c>
      <c r="K92" s="19">
        <v>15</v>
      </c>
      <c r="L92" s="117">
        <v>30</v>
      </c>
      <c r="M92" s="22">
        <f t="shared" si="3"/>
        <v>33.5</v>
      </c>
    </row>
    <row r="93" spans="1:13" s="13" customFormat="1" ht="15.75" x14ac:dyDescent="0.25">
      <c r="A93" s="100" t="str">
        <f>'21MBA111'!A93</f>
        <v>P18FW21M0078</v>
      </c>
      <c r="B93" s="100" t="str">
        <f>'21MBA111'!B93</f>
        <v>MANOJ RAKSHATH B S</v>
      </c>
      <c r="C93" s="19"/>
      <c r="D93" s="19">
        <v>2</v>
      </c>
      <c r="E93" s="19"/>
      <c r="F93" s="19"/>
      <c r="G93" s="19">
        <v>3.5</v>
      </c>
      <c r="H93" s="19">
        <v>4.5</v>
      </c>
      <c r="I93" s="19"/>
      <c r="J93" s="19"/>
      <c r="K93" s="19"/>
      <c r="L93" s="117">
        <v>24</v>
      </c>
      <c r="M93" s="22">
        <f t="shared" si="3"/>
        <v>10</v>
      </c>
    </row>
    <row r="94" spans="1:13" s="13" customFormat="1" ht="15.75" x14ac:dyDescent="0.25">
      <c r="A94" s="100" t="str">
        <f>'21MBA111'!A94</f>
        <v>P18FW21M0079</v>
      </c>
      <c r="B94" s="100" t="str">
        <f>'21MBA111'!B94</f>
        <v>ADITI RANI</v>
      </c>
      <c r="C94" s="19">
        <v>4</v>
      </c>
      <c r="D94" s="19">
        <v>3</v>
      </c>
      <c r="E94" s="19"/>
      <c r="F94" s="19"/>
      <c r="G94" s="19">
        <v>3.5</v>
      </c>
      <c r="H94" s="19">
        <v>9</v>
      </c>
      <c r="I94" s="19"/>
      <c r="J94" s="19">
        <v>8</v>
      </c>
      <c r="K94" s="19">
        <v>12</v>
      </c>
      <c r="L94" s="117">
        <v>40</v>
      </c>
      <c r="M94" s="22">
        <f t="shared" si="3"/>
        <v>39.5</v>
      </c>
    </row>
    <row r="95" spans="1:13" s="13" customFormat="1" ht="15.75" x14ac:dyDescent="0.25">
      <c r="A95" s="100" t="str">
        <f>'21MBA111'!A95</f>
        <v>P18FW21M0080</v>
      </c>
      <c r="B95" s="100" t="str">
        <f>'21MBA111'!B95</f>
        <v>DIVYA SHREE M</v>
      </c>
      <c r="C95" s="19">
        <v>5</v>
      </c>
      <c r="D95" s="19"/>
      <c r="E95" s="19"/>
      <c r="F95" s="19">
        <v>5</v>
      </c>
      <c r="G95" s="19">
        <v>3</v>
      </c>
      <c r="H95" s="19">
        <v>8</v>
      </c>
      <c r="I95" s="19">
        <v>9</v>
      </c>
      <c r="J95" s="19"/>
      <c r="K95" s="19">
        <v>8</v>
      </c>
      <c r="L95" s="117">
        <v>40</v>
      </c>
      <c r="M95" s="22">
        <f t="shared" si="3"/>
        <v>38</v>
      </c>
    </row>
    <row r="96" spans="1:13" s="13" customFormat="1" ht="15.75" x14ac:dyDescent="0.25">
      <c r="A96" s="100" t="str">
        <f>'21MBA111'!A96</f>
        <v>P18FW21M0081</v>
      </c>
      <c r="B96" s="100" t="str">
        <f>'21MBA111'!B96</f>
        <v>VARUN S BHARADWAJ</v>
      </c>
      <c r="C96" s="19"/>
      <c r="D96" s="19"/>
      <c r="E96" s="19">
        <v>2</v>
      </c>
      <c r="F96" s="19">
        <v>4.5</v>
      </c>
      <c r="G96" s="19">
        <v>3.5</v>
      </c>
      <c r="H96" s="19">
        <v>9</v>
      </c>
      <c r="I96" s="19">
        <v>7</v>
      </c>
      <c r="J96" s="19"/>
      <c r="K96" s="19">
        <v>9</v>
      </c>
      <c r="L96" s="117">
        <v>33</v>
      </c>
      <c r="M96" s="22">
        <f t="shared" si="3"/>
        <v>35</v>
      </c>
    </row>
    <row r="97" spans="1:13" s="13" customFormat="1" ht="15.75" x14ac:dyDescent="0.25">
      <c r="A97" s="100" t="str">
        <f>'21MBA111'!A97</f>
        <v>P18FW21M0082</v>
      </c>
      <c r="B97" s="100" t="str">
        <f>'21MBA111'!B97</f>
        <v>S KARTHIK</v>
      </c>
      <c r="C97" s="19"/>
      <c r="D97" s="19">
        <v>2</v>
      </c>
      <c r="E97" s="19">
        <v>2</v>
      </c>
      <c r="F97" s="19"/>
      <c r="G97" s="19">
        <v>4</v>
      </c>
      <c r="H97" s="19">
        <v>2.5</v>
      </c>
      <c r="I97" s="19">
        <v>3.5</v>
      </c>
      <c r="J97" s="19"/>
      <c r="K97" s="19">
        <v>6</v>
      </c>
      <c r="L97" s="117">
        <v>28</v>
      </c>
      <c r="M97" s="22">
        <f t="shared" si="3"/>
        <v>20</v>
      </c>
    </row>
    <row r="98" spans="1:13" s="13" customFormat="1" ht="15.75" x14ac:dyDescent="0.25">
      <c r="A98" s="100" t="str">
        <f>'21MBA111'!A98</f>
        <v>P18FW21M0083</v>
      </c>
      <c r="B98" s="100" t="str">
        <f>'21MBA111'!B98</f>
        <v>NEELAMMA M K</v>
      </c>
      <c r="C98" s="19"/>
      <c r="D98" s="19">
        <v>3.5</v>
      </c>
      <c r="E98" s="19"/>
      <c r="F98" s="19">
        <v>3</v>
      </c>
      <c r="G98" s="19">
        <v>5</v>
      </c>
      <c r="H98" s="19">
        <v>8</v>
      </c>
      <c r="I98" s="19">
        <v>8.5</v>
      </c>
      <c r="J98" s="19"/>
      <c r="K98" s="19">
        <v>14</v>
      </c>
      <c r="L98" s="117">
        <v>36</v>
      </c>
      <c r="M98" s="22">
        <f t="shared" si="3"/>
        <v>42</v>
      </c>
    </row>
    <row r="99" spans="1:13" s="13" customFormat="1" ht="15.75" x14ac:dyDescent="0.25">
      <c r="A99" s="100" t="str">
        <f>'21MBA111'!A99</f>
        <v>P18FW21M0084</v>
      </c>
      <c r="B99" s="100" t="str">
        <f>'21MBA111'!B99</f>
        <v>PRAMOD K L</v>
      </c>
      <c r="C99" s="19"/>
      <c r="D99" s="19"/>
      <c r="E99" s="19">
        <v>3.5</v>
      </c>
      <c r="F99" s="19">
        <v>5</v>
      </c>
      <c r="G99" s="19">
        <v>4</v>
      </c>
      <c r="H99" s="19">
        <v>8</v>
      </c>
      <c r="I99" s="19">
        <v>9</v>
      </c>
      <c r="J99" s="19"/>
      <c r="K99" s="19">
        <v>8.5</v>
      </c>
      <c r="L99" s="117">
        <v>39</v>
      </c>
      <c r="M99" s="22">
        <f t="shared" si="3"/>
        <v>38</v>
      </c>
    </row>
    <row r="100" spans="1:13" s="13" customFormat="1" ht="15.75" x14ac:dyDescent="0.25">
      <c r="A100" s="100" t="str">
        <f>'21MBA111'!A100</f>
        <v>P18FW21M0085</v>
      </c>
      <c r="B100" s="100" t="str">
        <f>'21MBA111'!B100</f>
        <v>NAMRATHA N</v>
      </c>
      <c r="C100" s="19"/>
      <c r="D100" s="19"/>
      <c r="E100" s="19">
        <v>4.5</v>
      </c>
      <c r="F100" s="19">
        <v>4</v>
      </c>
      <c r="G100" s="19">
        <v>5</v>
      </c>
      <c r="H100" s="19"/>
      <c r="I100" s="19">
        <v>8</v>
      </c>
      <c r="J100" s="19">
        <v>7.5</v>
      </c>
      <c r="K100" s="19">
        <v>14</v>
      </c>
      <c r="L100" s="117">
        <v>42</v>
      </c>
      <c r="M100" s="22">
        <f t="shared" si="3"/>
        <v>43</v>
      </c>
    </row>
    <row r="101" spans="1:13" s="13" customFormat="1" ht="15.75" x14ac:dyDescent="0.25">
      <c r="A101" s="100" t="str">
        <f>'21MBA111'!A101</f>
        <v>P18FW21M0086</v>
      </c>
      <c r="B101" s="100" t="str">
        <f>'21MBA111'!B101</f>
        <v>ANVITH KUMAR</v>
      </c>
      <c r="C101" s="19"/>
      <c r="D101" s="19">
        <v>3</v>
      </c>
      <c r="E101" s="19"/>
      <c r="F101" s="19">
        <v>5</v>
      </c>
      <c r="G101" s="19">
        <v>2</v>
      </c>
      <c r="H101" s="19">
        <v>7</v>
      </c>
      <c r="I101" s="19">
        <v>7</v>
      </c>
      <c r="J101" s="19"/>
      <c r="K101" s="19">
        <v>12</v>
      </c>
      <c r="L101" s="117">
        <v>39</v>
      </c>
      <c r="M101" s="22">
        <f t="shared" si="3"/>
        <v>36</v>
      </c>
    </row>
    <row r="102" spans="1:13" s="13" customFormat="1" ht="15.75" x14ac:dyDescent="0.25">
      <c r="A102" s="100" t="str">
        <f>'21MBA111'!A102</f>
        <v>P18FW21M0087</v>
      </c>
      <c r="B102" s="100" t="str">
        <f>'21MBA111'!B102</f>
        <v>BHOOMIKA BHAT</v>
      </c>
      <c r="C102" s="19">
        <v>2</v>
      </c>
      <c r="D102" s="19">
        <v>4</v>
      </c>
      <c r="E102" s="19"/>
      <c r="F102" s="19"/>
      <c r="G102" s="19">
        <v>4</v>
      </c>
      <c r="H102" s="19">
        <v>6</v>
      </c>
      <c r="I102" s="19">
        <v>6</v>
      </c>
      <c r="J102" s="19"/>
      <c r="K102" s="19">
        <v>12</v>
      </c>
      <c r="L102" s="117">
        <v>39</v>
      </c>
      <c r="M102" s="22">
        <f t="shared" si="3"/>
        <v>34</v>
      </c>
    </row>
    <row r="103" spans="1:13" s="13" customFormat="1" ht="15.75" x14ac:dyDescent="0.25">
      <c r="A103" s="100" t="str">
        <f>'21MBA111'!A103</f>
        <v>P18FW21M0088</v>
      </c>
      <c r="B103" s="100" t="str">
        <f>'21MBA111'!B103</f>
        <v>SOUMYA GANAPATI HEGDE</v>
      </c>
      <c r="C103" s="19"/>
      <c r="D103" s="19">
        <v>5</v>
      </c>
      <c r="E103" s="19"/>
      <c r="F103" s="19">
        <v>5</v>
      </c>
      <c r="G103" s="19">
        <v>2</v>
      </c>
      <c r="H103" s="19">
        <v>7</v>
      </c>
      <c r="I103" s="19">
        <v>3</v>
      </c>
      <c r="J103" s="19"/>
      <c r="K103" s="19">
        <v>6</v>
      </c>
      <c r="L103" s="117">
        <v>38</v>
      </c>
      <c r="M103" s="22">
        <f t="shared" si="3"/>
        <v>28</v>
      </c>
    </row>
    <row r="104" spans="1:13" s="13" customFormat="1" ht="15.75" x14ac:dyDescent="0.25">
      <c r="A104" s="100" t="str">
        <f>'21MBA111'!A104</f>
        <v>P18FW21M0089</v>
      </c>
      <c r="B104" s="100" t="str">
        <f>'21MBA111'!B104</f>
        <v>SHREEKRISHNA</v>
      </c>
      <c r="C104" s="19"/>
      <c r="D104" s="19"/>
      <c r="E104" s="19">
        <v>3</v>
      </c>
      <c r="F104" s="19">
        <v>5</v>
      </c>
      <c r="G104" s="19">
        <v>3</v>
      </c>
      <c r="H104" s="19"/>
      <c r="I104" s="19">
        <v>7</v>
      </c>
      <c r="J104" s="19"/>
      <c r="K104" s="19">
        <v>6</v>
      </c>
      <c r="L104" s="117">
        <v>35</v>
      </c>
      <c r="M104" s="22">
        <f t="shared" si="3"/>
        <v>24</v>
      </c>
    </row>
    <row r="105" spans="1:13" s="13" customFormat="1" ht="15.75" x14ac:dyDescent="0.25">
      <c r="A105" s="100" t="str">
        <f>'21MBA111'!A105</f>
        <v>P18FW21M0090</v>
      </c>
      <c r="B105" s="100" t="str">
        <f>'21MBA111'!B105</f>
        <v>OLETI SAI SREENITHYA</v>
      </c>
      <c r="C105" s="19"/>
      <c r="D105" s="19">
        <v>4.5</v>
      </c>
      <c r="E105" s="19">
        <v>5</v>
      </c>
      <c r="F105" s="19">
        <v>5</v>
      </c>
      <c r="G105" s="19"/>
      <c r="H105" s="19">
        <v>5</v>
      </c>
      <c r="I105" s="19">
        <v>9</v>
      </c>
      <c r="J105" s="19"/>
      <c r="K105" s="19">
        <v>6</v>
      </c>
      <c r="L105" s="117">
        <v>38</v>
      </c>
      <c r="M105" s="22">
        <f t="shared" si="3"/>
        <v>34.5</v>
      </c>
    </row>
    <row r="106" spans="1:13" s="13" customFormat="1" ht="15.75" x14ac:dyDescent="0.25">
      <c r="A106" s="100" t="str">
        <f>'21MBA111'!A106</f>
        <v>P18FW21M0091</v>
      </c>
      <c r="B106" s="100" t="str">
        <f>'21MBA111'!B106</f>
        <v>RAMANUJAM H J</v>
      </c>
      <c r="C106" s="19"/>
      <c r="D106" s="19"/>
      <c r="E106" s="19">
        <v>4</v>
      </c>
      <c r="F106" s="19">
        <v>4.5</v>
      </c>
      <c r="G106" s="19">
        <v>4</v>
      </c>
      <c r="H106" s="19"/>
      <c r="I106" s="19">
        <v>7</v>
      </c>
      <c r="J106" s="19">
        <v>9</v>
      </c>
      <c r="K106" s="19">
        <v>10</v>
      </c>
      <c r="L106" s="117">
        <v>37</v>
      </c>
      <c r="M106" s="22">
        <f t="shared" si="3"/>
        <v>38.5</v>
      </c>
    </row>
    <row r="107" spans="1:13" s="13" customFormat="1" ht="15.75" x14ac:dyDescent="0.25">
      <c r="A107" s="100" t="str">
        <f>'21MBA111'!A107</f>
        <v>P18FW21M0092</v>
      </c>
      <c r="B107" s="100" t="str">
        <f>'21MBA111'!B107</f>
        <v>CHAVI JAGADEESH</v>
      </c>
      <c r="C107" s="19"/>
      <c r="D107" s="19">
        <v>4</v>
      </c>
      <c r="E107" s="19"/>
      <c r="F107" s="19">
        <v>4</v>
      </c>
      <c r="G107" s="19">
        <v>3</v>
      </c>
      <c r="H107" s="19">
        <v>8</v>
      </c>
      <c r="I107" s="19">
        <v>7.5</v>
      </c>
      <c r="J107" s="19"/>
      <c r="K107" s="19">
        <v>14</v>
      </c>
      <c r="L107" s="117">
        <v>38</v>
      </c>
      <c r="M107" s="22">
        <f t="shared" si="3"/>
        <v>40.5</v>
      </c>
    </row>
    <row r="108" spans="1:13" s="13" customFormat="1" ht="15.75" x14ac:dyDescent="0.25">
      <c r="A108" s="100" t="str">
        <f>'21MBA111'!A108</f>
        <v>P18FW21M0093</v>
      </c>
      <c r="B108" s="100" t="str">
        <f>'21MBA111'!B108</f>
        <v>DESAI JATIN ARUN</v>
      </c>
      <c r="C108" s="19"/>
      <c r="D108" s="19">
        <v>1</v>
      </c>
      <c r="E108" s="19">
        <v>1</v>
      </c>
      <c r="F108" s="19"/>
      <c r="G108" s="19">
        <v>1</v>
      </c>
      <c r="H108" s="19"/>
      <c r="I108" s="19">
        <v>2</v>
      </c>
      <c r="J108" s="19">
        <v>1</v>
      </c>
      <c r="K108" s="19"/>
      <c r="L108" s="117">
        <v>24</v>
      </c>
      <c r="M108" s="22">
        <f t="shared" si="3"/>
        <v>6</v>
      </c>
    </row>
    <row r="109" spans="1:13" s="13" customFormat="1" ht="15.75" x14ac:dyDescent="0.25">
      <c r="A109" s="100" t="str">
        <f>'21MBA111'!A109</f>
        <v>P18FW21M0094</v>
      </c>
      <c r="B109" s="100" t="str">
        <f>'21MBA111'!B109</f>
        <v>MALLESH S</v>
      </c>
      <c r="C109" s="19"/>
      <c r="D109" s="19">
        <v>4</v>
      </c>
      <c r="E109" s="19">
        <v>3.5</v>
      </c>
      <c r="F109" s="19">
        <v>4</v>
      </c>
      <c r="G109" s="19"/>
      <c r="H109" s="19">
        <v>2</v>
      </c>
      <c r="I109" s="19"/>
      <c r="J109" s="19">
        <v>6</v>
      </c>
      <c r="K109" s="19">
        <v>13</v>
      </c>
      <c r="L109" s="117">
        <v>34</v>
      </c>
      <c r="M109" s="22">
        <f t="shared" si="3"/>
        <v>32.5</v>
      </c>
    </row>
    <row r="110" spans="1:13" s="13" customFormat="1" ht="15.75" x14ac:dyDescent="0.25">
      <c r="A110" s="100" t="str">
        <f>'21MBA111'!A110</f>
        <v>P18FW21M0095</v>
      </c>
      <c r="B110" s="100" t="str">
        <f>'21MBA111'!B110</f>
        <v>SRINIDHI K</v>
      </c>
      <c r="C110" s="19">
        <v>4.5</v>
      </c>
      <c r="D110" s="19"/>
      <c r="E110" s="19">
        <v>3</v>
      </c>
      <c r="F110" s="19">
        <v>2</v>
      </c>
      <c r="G110" s="19"/>
      <c r="H110" s="19">
        <v>8</v>
      </c>
      <c r="I110" s="19">
        <v>7</v>
      </c>
      <c r="J110" s="19"/>
      <c r="K110" s="19">
        <v>3</v>
      </c>
      <c r="L110" s="117">
        <v>32</v>
      </c>
      <c r="M110" s="22">
        <f t="shared" si="3"/>
        <v>27.5</v>
      </c>
    </row>
    <row r="111" spans="1:13" s="13" customFormat="1" ht="15.75" x14ac:dyDescent="0.25">
      <c r="A111" s="100" t="str">
        <f>'21MBA111'!A111</f>
        <v>P18FW21M0096</v>
      </c>
      <c r="B111" s="100" t="str">
        <f>'21MBA111'!B111</f>
        <v>B SHASHANK</v>
      </c>
      <c r="C111" s="19"/>
      <c r="D111" s="19">
        <v>5</v>
      </c>
      <c r="E111" s="19"/>
      <c r="F111" s="19">
        <v>4</v>
      </c>
      <c r="G111" s="19">
        <v>4.5</v>
      </c>
      <c r="H111" s="19">
        <v>4</v>
      </c>
      <c r="I111" s="19">
        <v>4</v>
      </c>
      <c r="J111" s="19"/>
      <c r="K111" s="19">
        <v>12</v>
      </c>
      <c r="L111" s="117">
        <v>34</v>
      </c>
      <c r="M111" s="22">
        <f t="shared" si="3"/>
        <v>33.5</v>
      </c>
    </row>
    <row r="112" spans="1:13" s="13" customFormat="1" ht="15.75" x14ac:dyDescent="0.25">
      <c r="A112" s="100" t="str">
        <f>'21MBA111'!A112</f>
        <v>P18FW21M0097</v>
      </c>
      <c r="B112" s="100" t="str">
        <f>'21MBA111'!B112</f>
        <v>YOGASHREE C N</v>
      </c>
      <c r="C112" s="19">
        <v>3</v>
      </c>
      <c r="D112" s="19"/>
      <c r="E112" s="19"/>
      <c r="F112" s="19">
        <v>5</v>
      </c>
      <c r="G112" s="19">
        <v>3</v>
      </c>
      <c r="H112" s="19">
        <v>7</v>
      </c>
      <c r="I112" s="19">
        <v>8</v>
      </c>
      <c r="J112" s="19"/>
      <c r="K112" s="19">
        <v>9</v>
      </c>
      <c r="L112" s="117">
        <v>34</v>
      </c>
      <c r="M112" s="22">
        <f t="shared" ref="M112:M143" si="4">SUM(C112:K112)</f>
        <v>35</v>
      </c>
    </row>
    <row r="113" spans="1:13" s="13" customFormat="1" ht="15.75" x14ac:dyDescent="0.25">
      <c r="A113" s="100" t="str">
        <f>'21MBA111'!A113</f>
        <v>P18FW21M0098</v>
      </c>
      <c r="B113" s="100" t="str">
        <f>'21MBA111'!B113</f>
        <v>CHARANA T U</v>
      </c>
      <c r="C113" s="19"/>
      <c r="D113" s="19">
        <v>2</v>
      </c>
      <c r="E113" s="19">
        <v>1</v>
      </c>
      <c r="F113" s="19"/>
      <c r="G113" s="19">
        <v>3</v>
      </c>
      <c r="H113" s="19">
        <v>6</v>
      </c>
      <c r="I113" s="19">
        <v>8</v>
      </c>
      <c r="J113" s="19"/>
      <c r="K113" s="19">
        <v>6</v>
      </c>
      <c r="L113" s="117">
        <v>35</v>
      </c>
      <c r="M113" s="22">
        <f t="shared" si="4"/>
        <v>26</v>
      </c>
    </row>
    <row r="114" spans="1:13" s="13" customFormat="1" ht="15.75" x14ac:dyDescent="0.25">
      <c r="A114" s="100" t="str">
        <f>'21MBA111'!A114</f>
        <v>P18FW21M0099</v>
      </c>
      <c r="B114" s="100" t="str">
        <f>'21MBA111'!B114</f>
        <v>NAGARAJ GAJANAN HEGDE</v>
      </c>
      <c r="C114" s="19"/>
      <c r="D114" s="19">
        <v>4</v>
      </c>
      <c r="E114" s="19">
        <v>4.5</v>
      </c>
      <c r="F114" s="19">
        <v>3</v>
      </c>
      <c r="G114" s="19"/>
      <c r="H114" s="19">
        <v>8.5</v>
      </c>
      <c r="I114" s="19">
        <v>6</v>
      </c>
      <c r="J114" s="19"/>
      <c r="K114" s="19">
        <v>14</v>
      </c>
      <c r="L114" s="117">
        <v>42</v>
      </c>
      <c r="M114" s="22">
        <f t="shared" si="4"/>
        <v>40</v>
      </c>
    </row>
    <row r="115" spans="1:13" s="13" customFormat="1" ht="15.75" x14ac:dyDescent="0.25">
      <c r="A115" s="100" t="str">
        <f>'21MBA111'!A115</f>
        <v>P18FW21M0100</v>
      </c>
      <c r="B115" s="100" t="str">
        <f>'21MBA111'!B115</f>
        <v>NIKITHA J SHANBHOG</v>
      </c>
      <c r="C115" s="19"/>
      <c r="D115" s="19"/>
      <c r="E115" s="19">
        <v>2</v>
      </c>
      <c r="F115" s="19">
        <v>5</v>
      </c>
      <c r="G115" s="19">
        <v>3</v>
      </c>
      <c r="H115" s="19"/>
      <c r="I115" s="19">
        <v>0</v>
      </c>
      <c r="J115" s="19">
        <v>1</v>
      </c>
      <c r="K115" s="19">
        <v>4</v>
      </c>
      <c r="L115" s="117">
        <v>25</v>
      </c>
      <c r="M115" s="22">
        <f t="shared" si="4"/>
        <v>15</v>
      </c>
    </row>
    <row r="116" spans="1:13" s="13" customFormat="1" ht="15.75" x14ac:dyDescent="0.25">
      <c r="A116" s="100" t="str">
        <f>'21MBA111'!A116</f>
        <v>P18FW21M0101</v>
      </c>
      <c r="B116" s="100" t="str">
        <f>'21MBA111'!B116</f>
        <v>YASHASWINI P</v>
      </c>
      <c r="C116" s="19"/>
      <c r="D116" s="19"/>
      <c r="E116" s="19">
        <v>4</v>
      </c>
      <c r="F116" s="19">
        <v>4.5</v>
      </c>
      <c r="G116" s="19">
        <v>4.5</v>
      </c>
      <c r="H116" s="19"/>
      <c r="I116" s="19">
        <v>6</v>
      </c>
      <c r="J116" s="19">
        <v>5</v>
      </c>
      <c r="K116" s="19">
        <v>14</v>
      </c>
      <c r="L116" s="117">
        <v>35</v>
      </c>
      <c r="M116" s="22">
        <f t="shared" si="4"/>
        <v>38</v>
      </c>
    </row>
    <row r="117" spans="1:13" s="13" customFormat="1" ht="15.75" x14ac:dyDescent="0.25">
      <c r="A117" s="100" t="str">
        <f>'21MBA111'!A117</f>
        <v>P18FW21M0102</v>
      </c>
      <c r="B117" s="100" t="str">
        <f>'21MBA111'!B117</f>
        <v>TANUSHREE R</v>
      </c>
      <c r="C117" s="19">
        <v>2</v>
      </c>
      <c r="D117" s="19">
        <v>2</v>
      </c>
      <c r="E117" s="19"/>
      <c r="F117" s="19"/>
      <c r="G117" s="19">
        <v>3</v>
      </c>
      <c r="H117" s="19"/>
      <c r="I117" s="19"/>
      <c r="J117" s="19">
        <v>4</v>
      </c>
      <c r="K117" s="19">
        <v>8</v>
      </c>
      <c r="L117" s="117">
        <v>24</v>
      </c>
      <c r="M117" s="22">
        <f t="shared" si="4"/>
        <v>19</v>
      </c>
    </row>
    <row r="118" spans="1:13" s="13" customFormat="1" ht="15.75" x14ac:dyDescent="0.25">
      <c r="A118" s="100" t="str">
        <f>'21MBA111'!A118</f>
        <v>P18FW21M0103</v>
      </c>
      <c r="B118" s="100" t="str">
        <f>'21MBA111'!B118</f>
        <v>CHETHAN KUMAR V A</v>
      </c>
      <c r="C118" s="19">
        <v>4</v>
      </c>
      <c r="D118" s="19">
        <v>4.5</v>
      </c>
      <c r="E118" s="19">
        <v>2</v>
      </c>
      <c r="F118" s="19"/>
      <c r="G118" s="19"/>
      <c r="H118" s="19">
        <v>8.5</v>
      </c>
      <c r="I118" s="19">
        <v>7.5</v>
      </c>
      <c r="J118" s="19"/>
      <c r="K118" s="19">
        <v>11</v>
      </c>
      <c r="L118" s="117">
        <v>40</v>
      </c>
      <c r="M118" s="22">
        <f t="shared" si="4"/>
        <v>37.5</v>
      </c>
    </row>
    <row r="119" spans="1:13" s="13" customFormat="1" ht="15.75" x14ac:dyDescent="0.25">
      <c r="A119" s="100" t="str">
        <f>'21MBA111'!A119</f>
        <v>P18FW21M0104</v>
      </c>
      <c r="B119" s="100" t="str">
        <f>'21MBA111'!B119</f>
        <v>NAYAN KUMAR</v>
      </c>
      <c r="C119" s="19"/>
      <c r="D119" s="19"/>
      <c r="E119" s="19">
        <v>3</v>
      </c>
      <c r="F119" s="19"/>
      <c r="G119" s="19">
        <v>3.5</v>
      </c>
      <c r="H119" s="19">
        <v>3</v>
      </c>
      <c r="I119" s="19">
        <v>4</v>
      </c>
      <c r="J119" s="19"/>
      <c r="K119" s="19">
        <v>12.5</v>
      </c>
      <c r="L119" s="117">
        <v>35</v>
      </c>
      <c r="M119" s="22">
        <f t="shared" si="4"/>
        <v>26</v>
      </c>
    </row>
    <row r="120" spans="1:13" s="13" customFormat="1" ht="15.75" x14ac:dyDescent="0.25">
      <c r="A120" s="100" t="str">
        <f>'21MBA111'!A120</f>
        <v>P18FW21M0105</v>
      </c>
      <c r="B120" s="100" t="str">
        <f>'21MBA111'!B120</f>
        <v>DEEPAK GOPALAKRISHNAN</v>
      </c>
      <c r="C120" s="19">
        <v>4</v>
      </c>
      <c r="D120" s="19">
        <v>3.5</v>
      </c>
      <c r="E120" s="19">
        <v>2.5</v>
      </c>
      <c r="F120" s="19"/>
      <c r="G120" s="19">
        <v>6</v>
      </c>
      <c r="H120" s="19"/>
      <c r="I120" s="19">
        <v>4</v>
      </c>
      <c r="J120" s="19"/>
      <c r="K120" s="19">
        <v>6</v>
      </c>
      <c r="L120" s="117">
        <v>34</v>
      </c>
      <c r="M120" s="22">
        <f t="shared" si="4"/>
        <v>26</v>
      </c>
    </row>
    <row r="121" spans="1:13" s="13" customFormat="1" ht="15.75" x14ac:dyDescent="0.25">
      <c r="A121" s="100" t="str">
        <f>'21MBA111'!A121</f>
        <v>P18FW21M0106</v>
      </c>
      <c r="B121" s="100" t="str">
        <f>'21MBA111'!B121</f>
        <v>POORNAPRAJNYA K MANGALVEDI</v>
      </c>
      <c r="C121" s="19"/>
      <c r="D121" s="19">
        <v>1</v>
      </c>
      <c r="E121" s="19"/>
      <c r="F121" s="19">
        <v>0</v>
      </c>
      <c r="G121" s="19">
        <v>1</v>
      </c>
      <c r="H121" s="19">
        <v>8</v>
      </c>
      <c r="I121" s="19">
        <v>6</v>
      </c>
      <c r="J121" s="19"/>
      <c r="K121" s="19">
        <v>5</v>
      </c>
      <c r="L121" s="117">
        <v>28</v>
      </c>
      <c r="M121" s="22">
        <f t="shared" si="4"/>
        <v>21</v>
      </c>
    </row>
    <row r="122" spans="1:13" s="13" customFormat="1" ht="15.75" x14ac:dyDescent="0.25">
      <c r="A122" s="100" t="str">
        <f>'21MBA111'!A122</f>
        <v>P18FW21M0107</v>
      </c>
      <c r="B122" s="100" t="str">
        <f>'21MBA111'!B122</f>
        <v>JENISHA MENEZES</v>
      </c>
      <c r="C122" s="19"/>
      <c r="D122" s="19">
        <v>5</v>
      </c>
      <c r="E122" s="19">
        <v>4.5</v>
      </c>
      <c r="F122" s="19">
        <v>4</v>
      </c>
      <c r="G122" s="19"/>
      <c r="H122" s="19">
        <v>3</v>
      </c>
      <c r="I122" s="19">
        <v>8.5</v>
      </c>
      <c r="J122" s="19"/>
      <c r="K122" s="19">
        <v>11</v>
      </c>
      <c r="L122" s="117">
        <v>37</v>
      </c>
      <c r="M122" s="22">
        <f t="shared" si="4"/>
        <v>36</v>
      </c>
    </row>
    <row r="123" spans="1:13" s="13" customFormat="1" ht="15.75" x14ac:dyDescent="0.25">
      <c r="A123" s="100" t="str">
        <f>'21MBA111'!A123</f>
        <v>P18FW21M0108</v>
      </c>
      <c r="B123" s="100" t="str">
        <f>'21MBA111'!B123</f>
        <v>SRAVANI SUNIL MHALSEKAR</v>
      </c>
      <c r="C123" s="19">
        <v>3</v>
      </c>
      <c r="D123" s="19"/>
      <c r="E123" s="19">
        <v>4</v>
      </c>
      <c r="F123" s="19"/>
      <c r="G123" s="19">
        <v>4</v>
      </c>
      <c r="H123" s="19">
        <v>8</v>
      </c>
      <c r="I123" s="19">
        <v>9</v>
      </c>
      <c r="J123" s="19"/>
      <c r="K123" s="19">
        <v>11</v>
      </c>
      <c r="L123" s="117">
        <v>38</v>
      </c>
      <c r="M123" s="22">
        <f t="shared" si="4"/>
        <v>39</v>
      </c>
    </row>
    <row r="124" spans="1:13" s="13" customFormat="1" ht="15.75" x14ac:dyDescent="0.25">
      <c r="A124" s="100" t="str">
        <f>'21MBA111'!A124</f>
        <v>P18FW21M0109</v>
      </c>
      <c r="B124" s="100" t="str">
        <f>'21MBA111'!B124</f>
        <v>M RITISH</v>
      </c>
      <c r="C124" s="19">
        <v>4</v>
      </c>
      <c r="D124" s="19">
        <v>4.5</v>
      </c>
      <c r="E124" s="19"/>
      <c r="F124" s="19"/>
      <c r="G124" s="19">
        <v>4</v>
      </c>
      <c r="H124" s="19">
        <v>2</v>
      </c>
      <c r="I124" s="19">
        <v>5</v>
      </c>
      <c r="J124" s="19"/>
      <c r="K124" s="19">
        <v>14</v>
      </c>
      <c r="L124" s="117">
        <v>32</v>
      </c>
      <c r="M124" s="22">
        <f t="shared" si="4"/>
        <v>33.5</v>
      </c>
    </row>
    <row r="125" spans="1:13" s="13" customFormat="1" ht="15.75" x14ac:dyDescent="0.25">
      <c r="A125" s="100" t="str">
        <f>'21MBA111'!A125</f>
        <v>P18FW21M0110</v>
      </c>
      <c r="B125" s="100" t="str">
        <f>'21MBA111'!B125</f>
        <v>DHANYA S SHARMA</v>
      </c>
      <c r="C125" s="19"/>
      <c r="D125" s="19">
        <v>1</v>
      </c>
      <c r="E125" s="19"/>
      <c r="F125" s="19">
        <v>0</v>
      </c>
      <c r="G125" s="19">
        <v>4</v>
      </c>
      <c r="H125" s="19">
        <v>2</v>
      </c>
      <c r="I125" s="19">
        <v>6</v>
      </c>
      <c r="J125" s="19"/>
      <c r="K125" s="19">
        <v>9</v>
      </c>
      <c r="L125" s="117">
        <v>35</v>
      </c>
      <c r="M125" s="22">
        <f t="shared" si="4"/>
        <v>22</v>
      </c>
    </row>
    <row r="126" spans="1:13" s="13" customFormat="1" ht="15.75" x14ac:dyDescent="0.25">
      <c r="A126" s="100" t="str">
        <f>'21MBA111'!A126</f>
        <v>P18FW21M0111</v>
      </c>
      <c r="B126" s="100" t="str">
        <f>'21MBA111'!B126</f>
        <v>PREETHAM D VARMA</v>
      </c>
      <c r="C126" s="19"/>
      <c r="D126" s="19">
        <v>2</v>
      </c>
      <c r="E126" s="19"/>
      <c r="F126" s="19">
        <v>2</v>
      </c>
      <c r="G126" s="19"/>
      <c r="H126" s="19">
        <v>7</v>
      </c>
      <c r="I126" s="19">
        <v>5</v>
      </c>
      <c r="J126" s="19"/>
      <c r="K126" s="19">
        <v>5</v>
      </c>
      <c r="L126" s="117">
        <v>29</v>
      </c>
      <c r="M126" s="22">
        <f t="shared" si="4"/>
        <v>21</v>
      </c>
    </row>
    <row r="127" spans="1:13" s="13" customFormat="1" ht="15.75" x14ac:dyDescent="0.25">
      <c r="A127" s="100" t="str">
        <f>'21MBA111'!A127</f>
        <v>P18FW21M0112</v>
      </c>
      <c r="B127" s="100" t="str">
        <f>'21MBA111'!B127</f>
        <v>DHIRAJKUMAR BELAVADI</v>
      </c>
      <c r="C127" s="19">
        <v>5</v>
      </c>
      <c r="D127" s="19"/>
      <c r="E127" s="19"/>
      <c r="F127" s="19">
        <v>3</v>
      </c>
      <c r="G127" s="19">
        <v>5</v>
      </c>
      <c r="H127" s="19"/>
      <c r="I127" s="19">
        <v>7</v>
      </c>
      <c r="J127" s="19"/>
      <c r="K127" s="19">
        <v>14</v>
      </c>
      <c r="L127" s="117">
        <v>32</v>
      </c>
      <c r="M127" s="22">
        <f t="shared" si="4"/>
        <v>34</v>
      </c>
    </row>
    <row r="128" spans="1:13" s="13" customFormat="1" ht="15.75" x14ac:dyDescent="0.25">
      <c r="A128" s="100" t="str">
        <f>'21MBA111'!A128</f>
        <v>P18FW21M0113</v>
      </c>
      <c r="B128" s="100" t="str">
        <f>'21MBA111'!B128</f>
        <v>FERNANDES RICHA FLORINDA</v>
      </c>
      <c r="C128" s="19"/>
      <c r="D128" s="19"/>
      <c r="E128" s="19">
        <v>4</v>
      </c>
      <c r="F128" s="19">
        <v>4.5</v>
      </c>
      <c r="G128" s="19">
        <v>4.5</v>
      </c>
      <c r="H128" s="19"/>
      <c r="I128" s="19">
        <v>7</v>
      </c>
      <c r="J128" s="19"/>
      <c r="K128" s="19">
        <v>5</v>
      </c>
      <c r="L128" s="117">
        <v>32</v>
      </c>
      <c r="M128" s="22">
        <f t="shared" si="4"/>
        <v>25</v>
      </c>
    </row>
    <row r="129" spans="1:13" s="13" customFormat="1" ht="15.75" x14ac:dyDescent="0.25">
      <c r="A129" s="100" t="str">
        <f>'21MBA111'!A129</f>
        <v>P18FW21M0114</v>
      </c>
      <c r="B129" s="100" t="str">
        <f>'21MBA111'!B129</f>
        <v>MEGHA U JOSHI</v>
      </c>
      <c r="C129" s="19"/>
      <c r="D129" s="19">
        <v>5</v>
      </c>
      <c r="E129" s="19">
        <v>5</v>
      </c>
      <c r="F129" s="19">
        <v>4</v>
      </c>
      <c r="G129" s="19"/>
      <c r="H129" s="19">
        <v>7</v>
      </c>
      <c r="I129" s="19">
        <v>9</v>
      </c>
      <c r="J129" s="19"/>
      <c r="K129" s="19">
        <v>14</v>
      </c>
      <c r="L129" s="117">
        <v>40</v>
      </c>
      <c r="M129" s="22">
        <f t="shared" si="4"/>
        <v>44</v>
      </c>
    </row>
    <row r="130" spans="1:13" s="13" customFormat="1" ht="15.75" x14ac:dyDescent="0.25">
      <c r="A130" s="100" t="str">
        <f>'21MBA111'!A130</f>
        <v>P18FW21M0116</v>
      </c>
      <c r="B130" s="100" t="str">
        <f>'21MBA111'!B130</f>
        <v>DINAH NEETHA NORONHA</v>
      </c>
      <c r="C130" s="19"/>
      <c r="D130" s="19">
        <v>4</v>
      </c>
      <c r="E130" s="19">
        <v>3</v>
      </c>
      <c r="F130" s="19"/>
      <c r="G130" s="19">
        <v>2</v>
      </c>
      <c r="H130" s="19">
        <v>2</v>
      </c>
      <c r="I130" s="19">
        <v>7</v>
      </c>
      <c r="J130" s="19"/>
      <c r="K130" s="19">
        <v>13</v>
      </c>
      <c r="L130" s="117">
        <v>38</v>
      </c>
      <c r="M130" s="22">
        <f t="shared" si="4"/>
        <v>31</v>
      </c>
    </row>
    <row r="131" spans="1:13" s="13" customFormat="1" ht="15.75" x14ac:dyDescent="0.25">
      <c r="A131" s="100" t="str">
        <f>'21MBA111'!A131</f>
        <v>P18FW21M0117</v>
      </c>
      <c r="B131" s="100" t="str">
        <f>'21MBA111'!B131</f>
        <v>HEGDE PAVANA GANAPATHI</v>
      </c>
      <c r="C131" s="19">
        <v>4</v>
      </c>
      <c r="D131" s="19"/>
      <c r="E131" s="19"/>
      <c r="F131" s="19">
        <v>4</v>
      </c>
      <c r="G131" s="19">
        <v>3</v>
      </c>
      <c r="H131" s="19">
        <v>6</v>
      </c>
      <c r="I131" s="19">
        <v>8.5</v>
      </c>
      <c r="J131" s="19"/>
      <c r="K131" s="19">
        <v>12</v>
      </c>
      <c r="L131" s="117">
        <v>39</v>
      </c>
      <c r="M131" s="22">
        <f t="shared" si="4"/>
        <v>37.5</v>
      </c>
    </row>
    <row r="132" spans="1:13" s="13" customFormat="1" ht="15.75" x14ac:dyDescent="0.25">
      <c r="A132" s="100" t="str">
        <f>'21MBA111'!A132</f>
        <v>P18FW21M0118</v>
      </c>
      <c r="B132" s="100" t="str">
        <f>'21MBA111'!B132</f>
        <v>LOYSTON CRASTA</v>
      </c>
      <c r="C132" s="19"/>
      <c r="D132" s="19"/>
      <c r="E132" s="19">
        <v>4</v>
      </c>
      <c r="F132" s="19">
        <v>5</v>
      </c>
      <c r="G132" s="19">
        <v>5</v>
      </c>
      <c r="H132" s="19">
        <v>9</v>
      </c>
      <c r="I132" s="19"/>
      <c r="J132" s="19">
        <v>7</v>
      </c>
      <c r="K132" s="19">
        <v>13</v>
      </c>
      <c r="L132" s="117">
        <v>40</v>
      </c>
      <c r="M132" s="22">
        <f t="shared" si="4"/>
        <v>43</v>
      </c>
    </row>
    <row r="133" spans="1:13" s="13" customFormat="1" ht="15.75" x14ac:dyDescent="0.25">
      <c r="A133" s="100" t="str">
        <f>'21MBA111'!A133</f>
        <v>P18FW21M0119</v>
      </c>
      <c r="B133" s="100" t="str">
        <f>'21MBA111'!B133</f>
        <v>GANESH HEGDE</v>
      </c>
      <c r="C133" s="19"/>
      <c r="D133" s="19">
        <v>4</v>
      </c>
      <c r="E133" s="19">
        <v>3</v>
      </c>
      <c r="F133" s="19">
        <v>5</v>
      </c>
      <c r="G133" s="19"/>
      <c r="H133" s="19">
        <v>1</v>
      </c>
      <c r="I133" s="19">
        <v>8</v>
      </c>
      <c r="J133" s="19"/>
      <c r="K133" s="19">
        <v>6</v>
      </c>
      <c r="L133" s="117">
        <v>35</v>
      </c>
      <c r="M133" s="22">
        <f t="shared" si="4"/>
        <v>27</v>
      </c>
    </row>
    <row r="134" spans="1:13" s="13" customFormat="1" ht="15.75" x14ac:dyDescent="0.25">
      <c r="A134" s="100" t="str">
        <f>'21MBA111'!A134</f>
        <v>P18FW21M0120</v>
      </c>
      <c r="B134" s="100" t="str">
        <f>'21MBA111'!B134</f>
        <v>ANUSHA PRAKASH</v>
      </c>
      <c r="C134" s="19">
        <v>5</v>
      </c>
      <c r="D134" s="19"/>
      <c r="E134" s="19">
        <v>4</v>
      </c>
      <c r="F134" s="19"/>
      <c r="G134" s="19">
        <v>5</v>
      </c>
      <c r="H134" s="19"/>
      <c r="I134" s="19">
        <v>7</v>
      </c>
      <c r="J134" s="19"/>
      <c r="K134" s="19">
        <v>2</v>
      </c>
      <c r="L134" s="117">
        <v>29</v>
      </c>
      <c r="M134" s="22">
        <f t="shared" si="4"/>
        <v>23</v>
      </c>
    </row>
    <row r="135" spans="1:13" s="13" customFormat="1" ht="15.75" x14ac:dyDescent="0.25">
      <c r="A135" s="100" t="str">
        <f>'21MBA111'!A135</f>
        <v>P18FW21M0121</v>
      </c>
      <c r="B135" s="100" t="str">
        <f>'21MBA111'!B135</f>
        <v>ANJANA KSHIRASAGAR</v>
      </c>
      <c r="C135" s="19"/>
      <c r="D135" s="19">
        <v>5</v>
      </c>
      <c r="E135" s="19"/>
      <c r="F135" s="19">
        <v>4</v>
      </c>
      <c r="G135" s="19">
        <v>5</v>
      </c>
      <c r="H135" s="19">
        <v>9</v>
      </c>
      <c r="I135" s="19"/>
      <c r="J135" s="19">
        <v>7.5</v>
      </c>
      <c r="K135" s="19">
        <v>11</v>
      </c>
      <c r="L135" s="117">
        <v>37</v>
      </c>
      <c r="M135" s="22">
        <f t="shared" si="4"/>
        <v>41.5</v>
      </c>
    </row>
    <row r="136" spans="1:13" s="13" customFormat="1" ht="15.75" x14ac:dyDescent="0.25">
      <c r="A136" s="100" t="str">
        <f>'21MBA111'!A136</f>
        <v>P18FW21M0122</v>
      </c>
      <c r="B136" s="100" t="str">
        <f>'21MBA111'!B136</f>
        <v>JAGADISH SHENOY R</v>
      </c>
      <c r="C136" s="19"/>
      <c r="D136" s="19">
        <v>4</v>
      </c>
      <c r="E136" s="19">
        <v>2</v>
      </c>
      <c r="F136" s="19">
        <v>5</v>
      </c>
      <c r="G136" s="19"/>
      <c r="H136" s="19">
        <v>7</v>
      </c>
      <c r="I136" s="19"/>
      <c r="J136" s="19"/>
      <c r="K136" s="19">
        <v>6</v>
      </c>
      <c r="L136" s="117">
        <v>30</v>
      </c>
      <c r="M136" s="22">
        <f t="shared" si="4"/>
        <v>24</v>
      </c>
    </row>
    <row r="137" spans="1:13" s="13" customFormat="1" ht="15.75" x14ac:dyDescent="0.25">
      <c r="A137" s="100" t="str">
        <f>'21MBA111'!A137</f>
        <v>P18FW21M0123</v>
      </c>
      <c r="B137" s="100" t="str">
        <f>'21MBA111'!B137</f>
        <v>MADHAN KUMAR C S</v>
      </c>
      <c r="C137" s="19"/>
      <c r="D137" s="19"/>
      <c r="E137" s="19">
        <v>3</v>
      </c>
      <c r="F137" s="19">
        <v>5</v>
      </c>
      <c r="G137" s="19">
        <v>3</v>
      </c>
      <c r="H137" s="19">
        <v>9</v>
      </c>
      <c r="I137" s="19">
        <v>9</v>
      </c>
      <c r="J137" s="19"/>
      <c r="K137" s="19">
        <v>1</v>
      </c>
      <c r="L137" s="117">
        <v>38</v>
      </c>
      <c r="M137" s="22">
        <f t="shared" si="4"/>
        <v>30</v>
      </c>
    </row>
    <row r="138" spans="1:13" s="13" customFormat="1" ht="15.75" x14ac:dyDescent="0.25">
      <c r="A138" s="100" t="str">
        <f>'21MBA111'!A138</f>
        <v>P18FW21M0124</v>
      </c>
      <c r="B138" s="100" t="str">
        <f>'21MBA111'!B138</f>
        <v>TEJAS H P</v>
      </c>
      <c r="C138" s="19"/>
      <c r="D138" s="19">
        <v>2</v>
      </c>
      <c r="E138" s="19"/>
      <c r="F138" s="19">
        <v>4</v>
      </c>
      <c r="G138" s="19"/>
      <c r="H138" s="19">
        <v>9</v>
      </c>
      <c r="I138" s="19">
        <v>8</v>
      </c>
      <c r="J138" s="19"/>
      <c r="K138" s="19">
        <v>3</v>
      </c>
      <c r="L138" s="117">
        <v>30</v>
      </c>
      <c r="M138" s="22">
        <f t="shared" si="4"/>
        <v>26</v>
      </c>
    </row>
    <row r="139" spans="1:13" s="13" customFormat="1" ht="15.75" x14ac:dyDescent="0.25">
      <c r="A139" s="100" t="str">
        <f>'21MBA111'!A139</f>
        <v>P18FW21M0125</v>
      </c>
      <c r="B139" s="100" t="str">
        <f>'21MBA111'!B139</f>
        <v>DHANUSH K V</v>
      </c>
      <c r="C139" s="19"/>
      <c r="D139" s="19"/>
      <c r="E139" s="19">
        <v>3</v>
      </c>
      <c r="F139" s="19">
        <v>5</v>
      </c>
      <c r="G139" s="19">
        <v>4</v>
      </c>
      <c r="H139" s="19"/>
      <c r="I139" s="19">
        <v>9</v>
      </c>
      <c r="J139" s="19"/>
      <c r="K139" s="19">
        <v>10</v>
      </c>
      <c r="L139" s="117">
        <v>33</v>
      </c>
      <c r="M139" s="22">
        <f t="shared" si="4"/>
        <v>31</v>
      </c>
    </row>
    <row r="140" spans="1:13" s="13" customFormat="1" ht="15.75" x14ac:dyDescent="0.25">
      <c r="A140" s="100" t="str">
        <f>'21MBA111'!A140</f>
        <v>P18FW21M0126</v>
      </c>
      <c r="B140" s="100" t="str">
        <f>'21MBA111'!B140</f>
        <v>SWAMI SAMIKSHA PUSHPARAJ</v>
      </c>
      <c r="C140" s="19">
        <v>4</v>
      </c>
      <c r="D140" s="19"/>
      <c r="E140" s="19"/>
      <c r="F140" s="19"/>
      <c r="G140" s="19">
        <v>3.5</v>
      </c>
      <c r="H140" s="19">
        <v>7.5</v>
      </c>
      <c r="I140" s="19"/>
      <c r="J140" s="19">
        <v>2</v>
      </c>
      <c r="K140" s="19">
        <v>5</v>
      </c>
      <c r="L140" s="117">
        <v>25</v>
      </c>
      <c r="M140" s="22">
        <f t="shared" si="4"/>
        <v>22</v>
      </c>
    </row>
    <row r="141" spans="1:13" s="13" customFormat="1" ht="15.75" x14ac:dyDescent="0.25">
      <c r="A141" s="100" t="str">
        <f>'21MBA111'!A141</f>
        <v>P18FW21M0127</v>
      </c>
      <c r="B141" s="100" t="str">
        <f>'21MBA111'!B141</f>
        <v>AMITH BHAT</v>
      </c>
      <c r="C141" s="19"/>
      <c r="D141" s="19">
        <v>5</v>
      </c>
      <c r="E141" s="19">
        <v>3</v>
      </c>
      <c r="F141" s="19"/>
      <c r="G141" s="19">
        <v>3</v>
      </c>
      <c r="H141" s="19">
        <v>8</v>
      </c>
      <c r="I141" s="19">
        <v>6</v>
      </c>
      <c r="J141" s="19"/>
      <c r="K141" s="19">
        <v>11</v>
      </c>
      <c r="L141" s="117">
        <v>38</v>
      </c>
      <c r="M141" s="22">
        <f t="shared" si="4"/>
        <v>36</v>
      </c>
    </row>
    <row r="142" spans="1:13" s="13" customFormat="1" ht="15.75" x14ac:dyDescent="0.25">
      <c r="A142" s="100" t="str">
        <f>'21MBA111'!A142</f>
        <v>P18FW21M0128</v>
      </c>
      <c r="B142" s="100" t="str">
        <f>'21MBA111'!B142</f>
        <v>NUTHANA U</v>
      </c>
      <c r="C142" s="19"/>
      <c r="D142" s="19">
        <v>4</v>
      </c>
      <c r="E142" s="19">
        <v>4</v>
      </c>
      <c r="F142" s="19">
        <v>3</v>
      </c>
      <c r="G142" s="19"/>
      <c r="H142" s="19">
        <v>8</v>
      </c>
      <c r="I142" s="19"/>
      <c r="J142" s="19">
        <v>8.5</v>
      </c>
      <c r="K142" s="19">
        <v>14</v>
      </c>
      <c r="L142" s="117">
        <v>40</v>
      </c>
      <c r="M142" s="22">
        <f t="shared" si="4"/>
        <v>41.5</v>
      </c>
    </row>
    <row r="143" spans="1:13" s="13" customFormat="1" ht="15.75" x14ac:dyDescent="0.25">
      <c r="A143" s="100" t="str">
        <f>'21MBA111'!A143</f>
        <v>P18FW21M0129</v>
      </c>
      <c r="B143" s="100" t="str">
        <f>'21MBA111'!B143</f>
        <v>CHETAN SINGH M</v>
      </c>
      <c r="C143" s="19"/>
      <c r="D143" s="19">
        <v>2</v>
      </c>
      <c r="E143" s="19"/>
      <c r="F143" s="19"/>
      <c r="G143" s="19">
        <v>3</v>
      </c>
      <c r="H143" s="19">
        <v>1</v>
      </c>
      <c r="I143" s="19">
        <v>5</v>
      </c>
      <c r="J143" s="19">
        <v>2</v>
      </c>
      <c r="K143" s="19">
        <v>14</v>
      </c>
      <c r="L143" s="117">
        <v>36</v>
      </c>
      <c r="M143" s="22">
        <f t="shared" si="4"/>
        <v>27</v>
      </c>
    </row>
    <row r="144" spans="1:13" s="13" customFormat="1" ht="15.75" x14ac:dyDescent="0.25">
      <c r="A144" s="100" t="str">
        <f>'21MBA111'!A144</f>
        <v>P18FW21M0130</v>
      </c>
      <c r="B144" s="100" t="str">
        <f>'21MBA111'!B144</f>
        <v>KAUSTUBH LACHAPPANAVAR</v>
      </c>
      <c r="C144" s="19">
        <v>3</v>
      </c>
      <c r="D144" s="19"/>
      <c r="E144" s="19">
        <v>2</v>
      </c>
      <c r="F144" s="19"/>
      <c r="G144" s="19"/>
      <c r="H144" s="19">
        <v>7</v>
      </c>
      <c r="I144" s="19">
        <v>5</v>
      </c>
      <c r="J144" s="19"/>
      <c r="K144" s="19">
        <v>13</v>
      </c>
      <c r="L144" s="117">
        <v>40</v>
      </c>
      <c r="M144" s="22">
        <f t="shared" ref="M144:M175" si="5">SUM(C144:K144)</f>
        <v>30</v>
      </c>
    </row>
    <row r="145" spans="1:13" s="13" customFormat="1" ht="15.75" x14ac:dyDescent="0.25">
      <c r="A145" s="100" t="str">
        <f>'21MBA111'!A145</f>
        <v>P18FW21M0131</v>
      </c>
      <c r="B145" s="100" t="str">
        <f>'21MBA111'!B145</f>
        <v>KSHITIJ P L</v>
      </c>
      <c r="C145" s="19">
        <v>1</v>
      </c>
      <c r="D145" s="19"/>
      <c r="E145" s="19"/>
      <c r="F145" s="19">
        <v>4</v>
      </c>
      <c r="G145" s="19">
        <v>3</v>
      </c>
      <c r="H145" s="19">
        <v>6</v>
      </c>
      <c r="I145" s="19">
        <v>6</v>
      </c>
      <c r="J145" s="19"/>
      <c r="K145" s="19">
        <v>1</v>
      </c>
      <c r="L145" s="117">
        <v>28</v>
      </c>
      <c r="M145" s="22">
        <f t="shared" si="5"/>
        <v>21</v>
      </c>
    </row>
    <row r="146" spans="1:13" s="13" customFormat="1" ht="15.75" x14ac:dyDescent="0.25">
      <c r="A146" s="100" t="str">
        <f>'21MBA111'!A146</f>
        <v>P18FW21M0132</v>
      </c>
      <c r="B146" s="100" t="str">
        <f>'21MBA111'!B146</f>
        <v>BHUVANES P</v>
      </c>
      <c r="C146" s="19">
        <v>2</v>
      </c>
      <c r="D146" s="19"/>
      <c r="E146" s="19"/>
      <c r="F146" s="19"/>
      <c r="G146" s="19">
        <v>3</v>
      </c>
      <c r="H146" s="19">
        <v>6</v>
      </c>
      <c r="I146" s="19"/>
      <c r="J146" s="19">
        <v>2</v>
      </c>
      <c r="K146" s="19">
        <v>12</v>
      </c>
      <c r="L146" s="117">
        <v>34</v>
      </c>
      <c r="M146" s="22">
        <f t="shared" si="5"/>
        <v>25</v>
      </c>
    </row>
    <row r="147" spans="1:13" s="13" customFormat="1" ht="15.75" x14ac:dyDescent="0.25">
      <c r="A147" s="100" t="str">
        <f>'21MBA111'!A147</f>
        <v>P18FW21M0133</v>
      </c>
      <c r="B147" s="100" t="str">
        <f>'21MBA111'!B147</f>
        <v>NALASANI VARSHITHA</v>
      </c>
      <c r="C147" s="19"/>
      <c r="D147" s="19">
        <v>4</v>
      </c>
      <c r="E147" s="19">
        <v>4</v>
      </c>
      <c r="F147" s="19"/>
      <c r="G147" s="19">
        <v>4</v>
      </c>
      <c r="H147" s="19"/>
      <c r="I147" s="19">
        <v>6</v>
      </c>
      <c r="J147" s="19">
        <v>3</v>
      </c>
      <c r="K147" s="19">
        <v>12</v>
      </c>
      <c r="L147" s="117">
        <v>35</v>
      </c>
      <c r="M147" s="22">
        <f t="shared" si="5"/>
        <v>33</v>
      </c>
    </row>
    <row r="148" spans="1:13" s="13" customFormat="1" ht="15.75" x14ac:dyDescent="0.25">
      <c r="A148" s="100" t="str">
        <f>'21MBA111'!A148</f>
        <v>P18FW21M0134</v>
      </c>
      <c r="B148" s="100" t="str">
        <f>'21MBA111'!B148</f>
        <v>KOKILA K</v>
      </c>
      <c r="C148" s="19"/>
      <c r="D148" s="19">
        <v>3</v>
      </c>
      <c r="E148" s="19"/>
      <c r="F148" s="19">
        <v>5</v>
      </c>
      <c r="G148" s="19">
        <v>5</v>
      </c>
      <c r="H148" s="19">
        <v>8</v>
      </c>
      <c r="I148" s="19">
        <v>7</v>
      </c>
      <c r="J148" s="19"/>
      <c r="K148" s="19">
        <v>13</v>
      </c>
      <c r="L148" s="117">
        <v>42</v>
      </c>
      <c r="M148" s="22">
        <f t="shared" si="5"/>
        <v>41</v>
      </c>
    </row>
    <row r="149" spans="1:13" s="13" customFormat="1" ht="15.75" x14ac:dyDescent="0.25">
      <c r="A149" s="100" t="str">
        <f>'21MBA111'!A149</f>
        <v>P18FW21M0135</v>
      </c>
      <c r="B149" s="100" t="str">
        <f>'21MBA111'!B149</f>
        <v>KOTHA KEERTHANA</v>
      </c>
      <c r="C149" s="19"/>
      <c r="D149" s="19">
        <v>5</v>
      </c>
      <c r="E149" s="19"/>
      <c r="F149" s="19">
        <v>5</v>
      </c>
      <c r="G149" s="19">
        <v>3</v>
      </c>
      <c r="H149" s="19">
        <v>8</v>
      </c>
      <c r="I149" s="19">
        <v>9</v>
      </c>
      <c r="J149" s="19"/>
      <c r="K149" s="19">
        <v>14</v>
      </c>
      <c r="L149" s="117">
        <v>36</v>
      </c>
      <c r="M149" s="22">
        <f t="shared" si="5"/>
        <v>44</v>
      </c>
    </row>
    <row r="150" spans="1:13" s="13" customFormat="1" ht="15.75" x14ac:dyDescent="0.25">
      <c r="A150" s="100" t="str">
        <f>'21MBA111'!A150</f>
        <v>P18FW21M0136</v>
      </c>
      <c r="B150" s="100" t="str">
        <f>'21MBA111'!B150</f>
        <v>MUCHELI SUBBARAJU</v>
      </c>
      <c r="C150" s="19">
        <v>3</v>
      </c>
      <c r="D150" s="19"/>
      <c r="E150" s="19">
        <v>4</v>
      </c>
      <c r="F150" s="19">
        <v>4</v>
      </c>
      <c r="G150" s="19"/>
      <c r="H150" s="19">
        <v>8</v>
      </c>
      <c r="I150" s="19">
        <v>9</v>
      </c>
      <c r="J150" s="19"/>
      <c r="K150" s="19">
        <v>13</v>
      </c>
      <c r="L150" s="117">
        <v>37</v>
      </c>
      <c r="M150" s="22">
        <f t="shared" si="5"/>
        <v>41</v>
      </c>
    </row>
    <row r="151" spans="1:13" s="13" customFormat="1" ht="15.75" x14ac:dyDescent="0.25">
      <c r="A151" s="100" t="str">
        <f>'21MBA111'!A151</f>
        <v>P18FW21M0137</v>
      </c>
      <c r="B151" s="100" t="str">
        <f>'21MBA111'!B151</f>
        <v>NANDAGOPAL B R</v>
      </c>
      <c r="C151" s="19"/>
      <c r="D151" s="19">
        <v>4.5</v>
      </c>
      <c r="E151" s="19"/>
      <c r="F151" s="19">
        <v>4</v>
      </c>
      <c r="G151" s="19">
        <v>5</v>
      </c>
      <c r="H151" s="19">
        <v>9</v>
      </c>
      <c r="I151" s="19">
        <v>8</v>
      </c>
      <c r="J151" s="19"/>
      <c r="K151" s="19">
        <v>13</v>
      </c>
      <c r="L151" s="117">
        <v>42</v>
      </c>
      <c r="M151" s="22">
        <f t="shared" si="5"/>
        <v>43.5</v>
      </c>
    </row>
    <row r="152" spans="1:13" s="13" customFormat="1" ht="15.75" x14ac:dyDescent="0.25">
      <c r="A152" s="100" t="str">
        <f>'21MBA111'!A152</f>
        <v>P18FW21M0138</v>
      </c>
      <c r="B152" s="100" t="str">
        <f>'21MBA111'!B152</f>
        <v>VISHAL SHIVARAJ</v>
      </c>
      <c r="C152" s="19"/>
      <c r="D152" s="19">
        <v>4.5</v>
      </c>
      <c r="E152" s="19"/>
      <c r="F152" s="19">
        <v>5</v>
      </c>
      <c r="G152" s="19">
        <v>4.5</v>
      </c>
      <c r="H152" s="19">
        <v>8</v>
      </c>
      <c r="I152" s="19">
        <v>8</v>
      </c>
      <c r="J152" s="19"/>
      <c r="K152" s="19">
        <v>13</v>
      </c>
      <c r="L152" s="117">
        <v>40</v>
      </c>
      <c r="M152" s="22">
        <f t="shared" si="5"/>
        <v>43</v>
      </c>
    </row>
    <row r="153" spans="1:13" s="13" customFormat="1" ht="15.75" x14ac:dyDescent="0.25">
      <c r="A153" s="100" t="str">
        <f>'21MBA111'!A153</f>
        <v>P18FW21M0139</v>
      </c>
      <c r="B153" s="100" t="str">
        <f>'21MBA111'!B153</f>
        <v>SHASHI KUMAR R</v>
      </c>
      <c r="C153" s="19"/>
      <c r="D153" s="19">
        <v>4</v>
      </c>
      <c r="E153" s="19">
        <v>4.5</v>
      </c>
      <c r="F153" s="19">
        <v>4.5</v>
      </c>
      <c r="G153" s="19"/>
      <c r="H153" s="19"/>
      <c r="I153" s="19">
        <v>8</v>
      </c>
      <c r="J153" s="19">
        <v>9</v>
      </c>
      <c r="K153" s="19">
        <v>10</v>
      </c>
      <c r="L153" s="117">
        <v>41</v>
      </c>
      <c r="M153" s="22">
        <f t="shared" si="5"/>
        <v>40</v>
      </c>
    </row>
    <row r="154" spans="1:13" s="13" customFormat="1" ht="15.75" x14ac:dyDescent="0.25">
      <c r="A154" s="100" t="str">
        <f>'21MBA111'!A154</f>
        <v>P18FW21M0140</v>
      </c>
      <c r="B154" s="100" t="str">
        <f>'21MBA111'!B154</f>
        <v>YASHWANTH R</v>
      </c>
      <c r="C154" s="19"/>
      <c r="D154" s="19">
        <v>4.5</v>
      </c>
      <c r="E154" s="19"/>
      <c r="F154" s="19">
        <v>5</v>
      </c>
      <c r="G154" s="19">
        <v>4.5</v>
      </c>
      <c r="H154" s="19">
        <v>9</v>
      </c>
      <c r="I154" s="19">
        <v>8.5</v>
      </c>
      <c r="J154" s="19"/>
      <c r="K154" s="19">
        <v>12</v>
      </c>
      <c r="L154" s="117">
        <v>42</v>
      </c>
      <c r="M154" s="22">
        <f t="shared" si="5"/>
        <v>43.5</v>
      </c>
    </row>
    <row r="155" spans="1:13" s="13" customFormat="1" ht="15.75" x14ac:dyDescent="0.25">
      <c r="A155" s="100" t="str">
        <f>'21MBA111'!A155</f>
        <v>P18FW21M0141</v>
      </c>
      <c r="B155" s="100" t="str">
        <f>'21MBA111'!B155</f>
        <v>M M JABEZ</v>
      </c>
      <c r="C155" s="19">
        <v>3</v>
      </c>
      <c r="D155" s="19"/>
      <c r="E155" s="19">
        <v>3.5</v>
      </c>
      <c r="F155" s="19"/>
      <c r="G155" s="19">
        <v>3.5</v>
      </c>
      <c r="H155" s="19"/>
      <c r="I155" s="19"/>
      <c r="J155" s="19">
        <v>2</v>
      </c>
      <c r="K155" s="19">
        <v>13</v>
      </c>
      <c r="L155" s="117">
        <v>29</v>
      </c>
      <c r="M155" s="22">
        <f t="shared" si="5"/>
        <v>25</v>
      </c>
    </row>
    <row r="156" spans="1:13" s="13" customFormat="1" ht="15.75" x14ac:dyDescent="0.25">
      <c r="A156" s="100" t="str">
        <f>'21MBA111'!A156</f>
        <v>P18FW21M0142</v>
      </c>
      <c r="B156" s="100" t="str">
        <f>'21MBA111'!B156</f>
        <v>KALAVALA ABHISHTA</v>
      </c>
      <c r="C156" s="19"/>
      <c r="D156" s="19">
        <v>3</v>
      </c>
      <c r="E156" s="19"/>
      <c r="F156" s="19">
        <v>0</v>
      </c>
      <c r="G156" s="19">
        <v>3.5</v>
      </c>
      <c r="H156" s="19">
        <v>7</v>
      </c>
      <c r="I156" s="19">
        <v>7.5</v>
      </c>
      <c r="J156" s="19"/>
      <c r="K156" s="19">
        <v>15</v>
      </c>
      <c r="L156" s="117">
        <v>39</v>
      </c>
      <c r="M156" s="22">
        <f t="shared" si="5"/>
        <v>36</v>
      </c>
    </row>
    <row r="157" spans="1:13" s="13" customFormat="1" ht="15.75" x14ac:dyDescent="0.25">
      <c r="A157" s="100" t="str">
        <f>'21MBA111'!A157</f>
        <v>P18FW21M0143</v>
      </c>
      <c r="B157" s="100" t="str">
        <f>'21MBA111'!B157</f>
        <v>SANKALP V</v>
      </c>
      <c r="C157" s="19"/>
      <c r="D157" s="19"/>
      <c r="E157" s="19">
        <v>3</v>
      </c>
      <c r="F157" s="19">
        <v>5</v>
      </c>
      <c r="G157" s="19">
        <v>4</v>
      </c>
      <c r="H157" s="19"/>
      <c r="I157" s="19">
        <v>5</v>
      </c>
      <c r="J157" s="19"/>
      <c r="K157" s="19">
        <v>10</v>
      </c>
      <c r="L157" s="117">
        <v>25</v>
      </c>
      <c r="M157" s="22">
        <f t="shared" si="5"/>
        <v>27</v>
      </c>
    </row>
    <row r="158" spans="1:13" s="13" customFormat="1" ht="15.75" x14ac:dyDescent="0.25">
      <c r="A158" s="100" t="str">
        <f>'21MBA111'!A158</f>
        <v>P18FW21M0144</v>
      </c>
      <c r="B158" s="100" t="str">
        <f>'21MBA111'!B158</f>
        <v>NAVEEN C</v>
      </c>
      <c r="C158" s="19"/>
      <c r="D158" s="19">
        <v>3</v>
      </c>
      <c r="E158" s="19">
        <v>4.5</v>
      </c>
      <c r="F158" s="19">
        <v>4</v>
      </c>
      <c r="G158" s="19"/>
      <c r="H158" s="19">
        <v>8</v>
      </c>
      <c r="I158" s="19">
        <v>9</v>
      </c>
      <c r="J158" s="19"/>
      <c r="K158" s="19">
        <v>13</v>
      </c>
      <c r="L158" s="117">
        <v>40</v>
      </c>
      <c r="M158" s="22">
        <f t="shared" si="5"/>
        <v>41.5</v>
      </c>
    </row>
    <row r="159" spans="1:13" s="13" customFormat="1" ht="15.75" x14ac:dyDescent="0.25">
      <c r="A159" s="100" t="str">
        <f>'21MBA111'!A159</f>
        <v>P18FW21M0145</v>
      </c>
      <c r="B159" s="100" t="str">
        <f>'21MBA111'!B159</f>
        <v>PAVAN KUMAR M</v>
      </c>
      <c r="C159" s="19"/>
      <c r="D159" s="19"/>
      <c r="E159" s="19">
        <v>3</v>
      </c>
      <c r="F159" s="19">
        <v>2</v>
      </c>
      <c r="G159" s="19">
        <v>2</v>
      </c>
      <c r="H159" s="19">
        <v>8</v>
      </c>
      <c r="I159" s="19">
        <v>8</v>
      </c>
      <c r="J159" s="19"/>
      <c r="K159" s="19">
        <v>6</v>
      </c>
      <c r="L159" s="117">
        <v>29</v>
      </c>
      <c r="M159" s="22">
        <f t="shared" si="5"/>
        <v>29</v>
      </c>
    </row>
    <row r="160" spans="1:13" s="13" customFormat="1" ht="15.75" x14ac:dyDescent="0.25">
      <c r="A160" s="100" t="str">
        <f>'21MBA111'!A160</f>
        <v>P18FW21M0146</v>
      </c>
      <c r="B160" s="100" t="str">
        <f>'21MBA111'!B160</f>
        <v>KAPARTHI BHAVANA</v>
      </c>
      <c r="C160" s="19"/>
      <c r="D160" s="19">
        <v>5</v>
      </c>
      <c r="E160" s="19"/>
      <c r="F160" s="19">
        <v>5</v>
      </c>
      <c r="G160" s="19">
        <v>5</v>
      </c>
      <c r="H160" s="19">
        <v>5</v>
      </c>
      <c r="I160" s="19">
        <v>1</v>
      </c>
      <c r="J160" s="19"/>
      <c r="K160" s="19">
        <v>13</v>
      </c>
      <c r="L160" s="117">
        <v>39</v>
      </c>
      <c r="M160" s="22">
        <f t="shared" si="5"/>
        <v>34</v>
      </c>
    </row>
    <row r="161" spans="1:13" s="13" customFormat="1" ht="15.75" x14ac:dyDescent="0.25">
      <c r="A161" s="100" t="str">
        <f>'21MBA111'!A161</f>
        <v>P18FW21M0147</v>
      </c>
      <c r="B161" s="100" t="str">
        <f>'21MBA111'!B161</f>
        <v>MANOJ N S</v>
      </c>
      <c r="C161" s="19"/>
      <c r="D161" s="19"/>
      <c r="E161" s="19">
        <v>4.5</v>
      </c>
      <c r="F161" s="19">
        <v>5</v>
      </c>
      <c r="G161" s="19">
        <v>4</v>
      </c>
      <c r="H161" s="19"/>
      <c r="I161" s="19">
        <v>5.5</v>
      </c>
      <c r="J161" s="19"/>
      <c r="K161" s="19">
        <v>4</v>
      </c>
      <c r="L161" s="117">
        <v>32</v>
      </c>
      <c r="M161" s="22">
        <f t="shared" si="5"/>
        <v>23</v>
      </c>
    </row>
    <row r="162" spans="1:13" s="13" customFormat="1" ht="15.75" x14ac:dyDescent="0.25">
      <c r="A162" s="100" t="str">
        <f>'21MBA111'!A162</f>
        <v>P18FW21M0149</v>
      </c>
      <c r="B162" s="100" t="str">
        <f>'21MBA111'!B162</f>
        <v>HEMA S</v>
      </c>
      <c r="C162" s="19"/>
      <c r="D162" s="19"/>
      <c r="E162" s="19">
        <v>2</v>
      </c>
      <c r="F162" s="19"/>
      <c r="G162" s="19">
        <v>3</v>
      </c>
      <c r="H162" s="19">
        <v>8</v>
      </c>
      <c r="I162" s="19">
        <v>8</v>
      </c>
      <c r="J162" s="19"/>
      <c r="K162" s="19">
        <v>1</v>
      </c>
      <c r="L162" s="117">
        <v>26</v>
      </c>
      <c r="M162" s="22">
        <f t="shared" si="5"/>
        <v>22</v>
      </c>
    </row>
    <row r="163" spans="1:13" s="13" customFormat="1" ht="15.75" x14ac:dyDescent="0.25">
      <c r="A163" s="100" t="str">
        <f>'21MBA111'!A163</f>
        <v>P18FW21M0150</v>
      </c>
      <c r="B163" s="100" t="str">
        <f>'21MBA111'!B163</f>
        <v>MADHUSUDAN G</v>
      </c>
      <c r="C163" s="19"/>
      <c r="D163" s="19">
        <v>3.5</v>
      </c>
      <c r="E163" s="19"/>
      <c r="F163" s="19">
        <v>4.5</v>
      </c>
      <c r="G163" s="19">
        <v>5</v>
      </c>
      <c r="H163" s="19">
        <v>9</v>
      </c>
      <c r="I163" s="19"/>
      <c r="J163" s="19">
        <v>5</v>
      </c>
      <c r="K163" s="19">
        <v>14</v>
      </c>
      <c r="L163" s="117">
        <v>37</v>
      </c>
      <c r="M163" s="22">
        <f t="shared" si="5"/>
        <v>41</v>
      </c>
    </row>
    <row r="164" spans="1:13" s="13" customFormat="1" ht="15.75" x14ac:dyDescent="0.25">
      <c r="A164" s="100" t="str">
        <f>'21MBA111'!A164</f>
        <v>P18FW21M0151</v>
      </c>
      <c r="B164" s="100" t="str">
        <f>'21MBA111'!B164</f>
        <v>ANNASAGARAM RAGHAVENDRA</v>
      </c>
      <c r="C164" s="19"/>
      <c r="D164" s="19">
        <v>4</v>
      </c>
      <c r="E164" s="19">
        <v>4</v>
      </c>
      <c r="F164" s="19">
        <v>3</v>
      </c>
      <c r="G164" s="19"/>
      <c r="H164" s="19">
        <v>8.5</v>
      </c>
      <c r="I164" s="19">
        <v>7</v>
      </c>
      <c r="J164" s="19"/>
      <c r="K164" s="19">
        <v>8</v>
      </c>
      <c r="L164" s="117">
        <v>34</v>
      </c>
      <c r="M164" s="22">
        <f t="shared" si="5"/>
        <v>34.5</v>
      </c>
    </row>
    <row r="165" spans="1:13" s="13" customFormat="1" ht="15.75" x14ac:dyDescent="0.25">
      <c r="A165" s="100" t="str">
        <f>'21MBA111'!A165</f>
        <v>P18FW21M0152</v>
      </c>
      <c r="B165" s="100" t="str">
        <f>'21MBA111'!B165</f>
        <v>SYED MUSSAVEERULLA</v>
      </c>
      <c r="C165" s="19">
        <v>2.5</v>
      </c>
      <c r="D165" s="19">
        <v>3</v>
      </c>
      <c r="E165" s="19">
        <v>2</v>
      </c>
      <c r="F165" s="19"/>
      <c r="G165" s="19"/>
      <c r="H165" s="19">
        <v>1</v>
      </c>
      <c r="I165" s="19"/>
      <c r="J165" s="19">
        <v>4</v>
      </c>
      <c r="K165" s="19"/>
      <c r="L165" s="117">
        <v>27</v>
      </c>
      <c r="M165" s="22">
        <f t="shared" si="5"/>
        <v>12.5</v>
      </c>
    </row>
    <row r="166" spans="1:13" s="13" customFormat="1" ht="15.75" x14ac:dyDescent="0.25">
      <c r="A166" s="100" t="str">
        <f>'21MBA111'!A166</f>
        <v>P18FW21M0153</v>
      </c>
      <c r="B166" s="100" t="str">
        <f>'21MBA111'!B166</f>
        <v>SYED SAMEER</v>
      </c>
      <c r="C166" s="19"/>
      <c r="D166" s="19">
        <v>3.5</v>
      </c>
      <c r="E166" s="19">
        <v>2.5</v>
      </c>
      <c r="F166" s="19">
        <v>4</v>
      </c>
      <c r="G166" s="19"/>
      <c r="H166" s="19">
        <v>6</v>
      </c>
      <c r="I166" s="19">
        <v>7.5</v>
      </c>
      <c r="J166" s="19"/>
      <c r="K166" s="19">
        <v>2</v>
      </c>
      <c r="L166" s="117">
        <v>33</v>
      </c>
      <c r="M166" s="22">
        <f t="shared" si="5"/>
        <v>25.5</v>
      </c>
    </row>
    <row r="167" spans="1:13" s="13" customFormat="1" ht="15.75" x14ac:dyDescent="0.25">
      <c r="A167" s="100" t="str">
        <f>'21MBA111'!A167</f>
        <v>P18FW21M0154</v>
      </c>
      <c r="B167" s="100" t="str">
        <f>'21MBA111'!B167</f>
        <v>RAMANABOINA ANAND KUMAR</v>
      </c>
      <c r="C167" s="19"/>
      <c r="D167" s="19">
        <v>3</v>
      </c>
      <c r="E167" s="19"/>
      <c r="F167" s="19">
        <v>3</v>
      </c>
      <c r="G167" s="19">
        <v>3</v>
      </c>
      <c r="H167" s="19">
        <v>9</v>
      </c>
      <c r="I167" s="19">
        <v>9</v>
      </c>
      <c r="J167" s="19"/>
      <c r="K167" s="19">
        <v>15</v>
      </c>
      <c r="L167" s="117">
        <v>40</v>
      </c>
      <c r="M167" s="22">
        <f t="shared" si="5"/>
        <v>42</v>
      </c>
    </row>
    <row r="168" spans="1:13" s="13" customFormat="1" ht="15.75" x14ac:dyDescent="0.25">
      <c r="A168" s="100" t="str">
        <f>'21MBA111'!A168</f>
        <v>P18FW21M0155</v>
      </c>
      <c r="B168" s="100" t="str">
        <f>'21MBA111'!B168</f>
        <v>SHIVAM GANAPATI ANVEKAR</v>
      </c>
      <c r="C168" s="19"/>
      <c r="D168" s="19">
        <v>3</v>
      </c>
      <c r="E168" s="19">
        <v>2</v>
      </c>
      <c r="F168" s="19">
        <v>5</v>
      </c>
      <c r="G168" s="19"/>
      <c r="H168" s="19"/>
      <c r="I168" s="19">
        <v>3</v>
      </c>
      <c r="J168" s="19"/>
      <c r="K168" s="19">
        <v>2</v>
      </c>
      <c r="L168" s="117">
        <v>24</v>
      </c>
      <c r="M168" s="22">
        <f t="shared" si="5"/>
        <v>15</v>
      </c>
    </row>
    <row r="169" spans="1:13" s="13" customFormat="1" ht="15.75" x14ac:dyDescent="0.25">
      <c r="A169" s="100" t="str">
        <f>'21MBA111'!A169</f>
        <v>P18FW21M0156</v>
      </c>
      <c r="B169" s="100" t="str">
        <f>'21MBA111'!B169</f>
        <v>SHUBHAM SINGH</v>
      </c>
      <c r="C169" s="19"/>
      <c r="D169" s="19"/>
      <c r="E169" s="19">
        <v>2</v>
      </c>
      <c r="F169" s="19">
        <v>5</v>
      </c>
      <c r="G169" s="19">
        <v>4</v>
      </c>
      <c r="H169" s="19"/>
      <c r="I169" s="19">
        <v>7</v>
      </c>
      <c r="J169" s="19">
        <v>0</v>
      </c>
      <c r="K169" s="19">
        <v>8</v>
      </c>
      <c r="L169" s="117">
        <v>36</v>
      </c>
      <c r="M169" s="22">
        <f t="shared" si="5"/>
        <v>26</v>
      </c>
    </row>
    <row r="170" spans="1:13" s="13" customFormat="1" ht="15.75" x14ac:dyDescent="0.25">
      <c r="A170" s="100" t="str">
        <f>'21MBA111'!A170</f>
        <v>P18FW21M0157</v>
      </c>
      <c r="B170" s="100" t="str">
        <f>'21MBA111'!B170</f>
        <v>GURU VARUN G</v>
      </c>
      <c r="C170" s="19"/>
      <c r="D170" s="19">
        <v>4.5</v>
      </c>
      <c r="E170" s="19"/>
      <c r="F170" s="19">
        <v>4</v>
      </c>
      <c r="G170" s="19"/>
      <c r="H170" s="19">
        <v>8.5</v>
      </c>
      <c r="I170" s="19"/>
      <c r="J170" s="19">
        <v>8</v>
      </c>
      <c r="K170" s="19">
        <v>11</v>
      </c>
      <c r="L170" s="117">
        <v>33</v>
      </c>
      <c r="M170" s="22">
        <f t="shared" si="5"/>
        <v>36</v>
      </c>
    </row>
    <row r="171" spans="1:13" s="13" customFormat="1" ht="15.75" x14ac:dyDescent="0.25">
      <c r="A171" s="100" t="str">
        <f>'21MBA111'!A171</f>
        <v>P18FW21M0158</v>
      </c>
      <c r="B171" s="100" t="str">
        <f>'21MBA111'!B171</f>
        <v>ABHIJEETH MASHETTY</v>
      </c>
      <c r="C171" s="19">
        <v>3.5</v>
      </c>
      <c r="D171" s="19"/>
      <c r="E171" s="19">
        <v>3.5</v>
      </c>
      <c r="F171" s="19">
        <v>5</v>
      </c>
      <c r="G171" s="19"/>
      <c r="H171" s="19">
        <v>3</v>
      </c>
      <c r="I171" s="19">
        <v>6</v>
      </c>
      <c r="J171" s="19"/>
      <c r="K171" s="19">
        <v>10</v>
      </c>
      <c r="L171" s="117">
        <v>32</v>
      </c>
      <c r="M171" s="22">
        <f t="shared" si="5"/>
        <v>31</v>
      </c>
    </row>
    <row r="172" spans="1:13" s="13" customFormat="1" ht="15.75" x14ac:dyDescent="0.25">
      <c r="A172" s="100" t="str">
        <f>'21MBA111'!A172</f>
        <v>P18FW21M0159</v>
      </c>
      <c r="B172" s="100" t="str">
        <f>'21MBA111'!B172</f>
        <v>PRANITH KUMAR S</v>
      </c>
      <c r="C172" s="19"/>
      <c r="D172" s="19">
        <v>3.5</v>
      </c>
      <c r="E172" s="19">
        <v>3.5</v>
      </c>
      <c r="F172" s="19"/>
      <c r="G172" s="19">
        <v>4</v>
      </c>
      <c r="H172" s="19"/>
      <c r="I172" s="19">
        <v>7</v>
      </c>
      <c r="J172" s="19"/>
      <c r="K172" s="19">
        <v>6</v>
      </c>
      <c r="L172" s="117">
        <v>27</v>
      </c>
      <c r="M172" s="22">
        <f t="shared" si="5"/>
        <v>24</v>
      </c>
    </row>
    <row r="173" spans="1:13" s="13" customFormat="1" ht="15.75" x14ac:dyDescent="0.25">
      <c r="A173" s="100" t="str">
        <f>'21MBA111'!A173</f>
        <v>P18FW21M0160</v>
      </c>
      <c r="B173" s="100" t="str">
        <f>'21MBA111'!B173</f>
        <v>LIKITHA A</v>
      </c>
      <c r="C173" s="19"/>
      <c r="D173" s="19">
        <v>4</v>
      </c>
      <c r="E173" s="19"/>
      <c r="F173" s="19">
        <v>4</v>
      </c>
      <c r="G173" s="19">
        <v>4</v>
      </c>
      <c r="H173" s="19">
        <v>5</v>
      </c>
      <c r="I173" s="19">
        <v>6</v>
      </c>
      <c r="J173" s="19"/>
      <c r="K173" s="19">
        <v>8</v>
      </c>
      <c r="L173" s="117">
        <v>31</v>
      </c>
      <c r="M173" s="22">
        <f t="shared" si="5"/>
        <v>31</v>
      </c>
    </row>
    <row r="174" spans="1:13" s="13" customFormat="1" ht="15.75" x14ac:dyDescent="0.25">
      <c r="A174" s="100" t="str">
        <f>'21MBA111'!A174</f>
        <v>P18FW21M0161</v>
      </c>
      <c r="B174" s="100" t="str">
        <f>'21MBA111'!B174</f>
        <v>NAVEEN SETTY N A</v>
      </c>
      <c r="C174" s="19"/>
      <c r="D174" s="19">
        <v>4.5</v>
      </c>
      <c r="E174" s="19">
        <v>4.5</v>
      </c>
      <c r="F174" s="19">
        <v>3.5</v>
      </c>
      <c r="G174" s="19"/>
      <c r="H174" s="19">
        <v>8</v>
      </c>
      <c r="I174" s="19">
        <v>8</v>
      </c>
      <c r="J174" s="19"/>
      <c r="K174" s="19">
        <v>14</v>
      </c>
      <c r="L174" s="117">
        <v>42</v>
      </c>
      <c r="M174" s="22">
        <f t="shared" si="5"/>
        <v>42.5</v>
      </c>
    </row>
    <row r="175" spans="1:13" s="13" customFormat="1" ht="15.75" x14ac:dyDescent="0.25">
      <c r="A175" s="100" t="str">
        <f>'21MBA111'!A175</f>
        <v>P18FW21M0162</v>
      </c>
      <c r="B175" s="100" t="str">
        <f>'21MBA111'!B175</f>
        <v>REHAN FAISAL QADRI</v>
      </c>
      <c r="C175" s="19">
        <v>4.5</v>
      </c>
      <c r="D175" s="19">
        <v>2</v>
      </c>
      <c r="E175" s="19">
        <v>4</v>
      </c>
      <c r="F175" s="19"/>
      <c r="G175" s="19"/>
      <c r="H175" s="19">
        <v>8</v>
      </c>
      <c r="I175" s="19"/>
      <c r="J175" s="19"/>
      <c r="K175" s="19">
        <v>5</v>
      </c>
      <c r="L175" s="117">
        <v>34</v>
      </c>
      <c r="M175" s="22">
        <f t="shared" si="5"/>
        <v>23.5</v>
      </c>
    </row>
    <row r="176" spans="1:13" s="13" customFormat="1" ht="15.75" x14ac:dyDescent="0.25">
      <c r="A176" s="100" t="str">
        <f>'21MBA111'!A176</f>
        <v>P18FW21M0163</v>
      </c>
      <c r="B176" s="100" t="str">
        <f>'21MBA111'!B176</f>
        <v>SMITHA M</v>
      </c>
      <c r="C176" s="19">
        <v>4.5</v>
      </c>
      <c r="D176" s="19">
        <v>5</v>
      </c>
      <c r="E176" s="19">
        <v>5</v>
      </c>
      <c r="F176" s="19"/>
      <c r="G176" s="19"/>
      <c r="H176" s="19">
        <v>8</v>
      </c>
      <c r="I176" s="19"/>
      <c r="J176" s="19"/>
      <c r="K176" s="19">
        <v>11</v>
      </c>
      <c r="L176" s="117">
        <v>37</v>
      </c>
      <c r="M176" s="22">
        <f t="shared" ref="M176:M195" si="6">SUM(C176:K176)</f>
        <v>33.5</v>
      </c>
    </row>
    <row r="177" spans="1:13" s="13" customFormat="1" ht="15.75" x14ac:dyDescent="0.25">
      <c r="A177" s="100" t="str">
        <f>'21MBA111'!A177</f>
        <v>P18FW21M0164</v>
      </c>
      <c r="B177" s="100" t="str">
        <f>'21MBA111'!B177</f>
        <v>ANIRUDH K</v>
      </c>
      <c r="C177" s="19"/>
      <c r="D177" s="19"/>
      <c r="E177" s="19">
        <v>4</v>
      </c>
      <c r="F177" s="19">
        <v>2.5</v>
      </c>
      <c r="G177" s="19">
        <v>3</v>
      </c>
      <c r="H177" s="19"/>
      <c r="I177" s="19">
        <v>8.5</v>
      </c>
      <c r="J177" s="19">
        <v>8.5</v>
      </c>
      <c r="K177" s="19">
        <v>14</v>
      </c>
      <c r="L177" s="117">
        <v>40</v>
      </c>
      <c r="M177" s="22">
        <f t="shared" si="6"/>
        <v>40.5</v>
      </c>
    </row>
    <row r="178" spans="1:13" s="13" customFormat="1" ht="15.75" x14ac:dyDescent="0.25">
      <c r="A178" s="100" t="str">
        <f>'21MBA111'!A178</f>
        <v>P18FW21M0165</v>
      </c>
      <c r="B178" s="100" t="str">
        <f>'21MBA111'!B178</f>
        <v>SALMAN FAISAL QADRI</v>
      </c>
      <c r="C178" s="19"/>
      <c r="D178" s="19">
        <v>2</v>
      </c>
      <c r="E178" s="19">
        <v>3</v>
      </c>
      <c r="F178" s="19">
        <v>2</v>
      </c>
      <c r="G178" s="19"/>
      <c r="H178" s="19">
        <v>6</v>
      </c>
      <c r="I178" s="19"/>
      <c r="J178" s="19">
        <v>3</v>
      </c>
      <c r="K178" s="19">
        <v>8</v>
      </c>
      <c r="L178" s="117">
        <v>31</v>
      </c>
      <c r="M178" s="22">
        <f t="shared" si="6"/>
        <v>24</v>
      </c>
    </row>
    <row r="179" spans="1:13" s="13" customFormat="1" ht="15.75" x14ac:dyDescent="0.25">
      <c r="A179" s="100" t="str">
        <f>'21MBA111'!A179</f>
        <v>P18FW21M0166</v>
      </c>
      <c r="B179" s="100" t="str">
        <f>'21MBA111'!B179</f>
        <v>RAVISH RAMACHANDRA HEGDE</v>
      </c>
      <c r="C179" s="19"/>
      <c r="D179" s="19">
        <v>3</v>
      </c>
      <c r="E179" s="19"/>
      <c r="F179" s="19">
        <v>4.5</v>
      </c>
      <c r="G179" s="19">
        <v>3</v>
      </c>
      <c r="H179" s="19">
        <v>7</v>
      </c>
      <c r="I179" s="19">
        <v>6</v>
      </c>
      <c r="J179" s="19"/>
      <c r="K179" s="19">
        <v>4</v>
      </c>
      <c r="L179" s="117">
        <v>30</v>
      </c>
      <c r="M179" s="22">
        <f t="shared" si="6"/>
        <v>27.5</v>
      </c>
    </row>
    <row r="180" spans="1:13" s="13" customFormat="1" ht="15.75" x14ac:dyDescent="0.25">
      <c r="A180" s="100" t="str">
        <f>'21MBA111'!A180</f>
        <v>P18FW21M0167</v>
      </c>
      <c r="B180" s="100" t="str">
        <f>'21MBA111'!B180</f>
        <v>POOJA VALLUR</v>
      </c>
      <c r="C180" s="19">
        <v>3.5</v>
      </c>
      <c r="D180" s="19">
        <v>4</v>
      </c>
      <c r="E180" s="19"/>
      <c r="F180" s="19">
        <v>3</v>
      </c>
      <c r="G180" s="19"/>
      <c r="H180" s="19">
        <v>8.5</v>
      </c>
      <c r="I180" s="19">
        <v>8</v>
      </c>
      <c r="J180" s="19"/>
      <c r="K180" s="19">
        <v>13</v>
      </c>
      <c r="L180" s="117">
        <v>39</v>
      </c>
      <c r="M180" s="22">
        <f t="shared" si="6"/>
        <v>40</v>
      </c>
    </row>
    <row r="181" spans="1:13" s="13" customFormat="1" ht="15.75" x14ac:dyDescent="0.25">
      <c r="A181" s="100" t="str">
        <f>'21MBA111'!A181</f>
        <v>P18FW21M0169</v>
      </c>
      <c r="B181" s="100" t="str">
        <f>'21MBA111'!B181</f>
        <v>MAHANTH GOWDA K C</v>
      </c>
      <c r="C181" s="19"/>
      <c r="D181" s="19">
        <v>3</v>
      </c>
      <c r="E181" s="19">
        <v>4.5</v>
      </c>
      <c r="F181" s="19">
        <v>5</v>
      </c>
      <c r="G181" s="19"/>
      <c r="H181" s="19">
        <v>8.5</v>
      </c>
      <c r="I181" s="19">
        <v>6.5</v>
      </c>
      <c r="J181" s="19"/>
      <c r="K181" s="19">
        <v>14</v>
      </c>
      <c r="L181" s="117">
        <v>40</v>
      </c>
      <c r="M181" s="22">
        <f t="shared" si="6"/>
        <v>41.5</v>
      </c>
    </row>
    <row r="182" spans="1:13" s="13" customFormat="1" ht="15.75" x14ac:dyDescent="0.25">
      <c r="A182" s="100" t="str">
        <f>'21MBA111'!A182</f>
        <v>P18FW21M0170</v>
      </c>
      <c r="B182" s="100" t="str">
        <f>'21MBA111'!B182</f>
        <v>BHUPALI SAURABH PRAKASH</v>
      </c>
      <c r="C182" s="19">
        <v>4</v>
      </c>
      <c r="D182" s="19"/>
      <c r="E182" s="19">
        <v>3.5</v>
      </c>
      <c r="F182" s="19">
        <v>4.5</v>
      </c>
      <c r="G182" s="19"/>
      <c r="H182" s="19">
        <v>2</v>
      </c>
      <c r="I182" s="19">
        <v>8</v>
      </c>
      <c r="J182" s="19"/>
      <c r="K182" s="19">
        <v>8</v>
      </c>
      <c r="L182" s="117">
        <v>33</v>
      </c>
      <c r="M182" s="22">
        <f t="shared" si="6"/>
        <v>30</v>
      </c>
    </row>
    <row r="183" spans="1:13" s="13" customFormat="1" ht="15.75" x14ac:dyDescent="0.25">
      <c r="A183" s="100" t="str">
        <f>'21MBA111'!A183</f>
        <v>P18FW21M0171</v>
      </c>
      <c r="B183" s="100" t="str">
        <f>'21MBA111'!B183</f>
        <v>SYED RAIHAN</v>
      </c>
      <c r="C183" s="19"/>
      <c r="D183" s="19"/>
      <c r="E183" s="19">
        <v>2.5</v>
      </c>
      <c r="F183" s="19">
        <v>5</v>
      </c>
      <c r="G183" s="19">
        <v>3.5</v>
      </c>
      <c r="H183" s="19"/>
      <c r="I183" s="19">
        <v>2</v>
      </c>
      <c r="J183" s="19"/>
      <c r="K183" s="19">
        <v>7</v>
      </c>
      <c r="L183" s="117">
        <v>24</v>
      </c>
      <c r="M183" s="22">
        <f t="shared" si="6"/>
        <v>20</v>
      </c>
    </row>
    <row r="184" spans="1:13" s="13" customFormat="1" ht="15.75" x14ac:dyDescent="0.25">
      <c r="A184" s="100" t="str">
        <f>'21MBA111'!A184</f>
        <v>P18FW21M0172</v>
      </c>
      <c r="B184" s="100" t="str">
        <f>'21MBA111'!B184</f>
        <v>SHRI HARI L</v>
      </c>
      <c r="C184" s="19">
        <v>4</v>
      </c>
      <c r="D184" s="19"/>
      <c r="E184" s="19">
        <v>2</v>
      </c>
      <c r="F184" s="19">
        <v>1</v>
      </c>
      <c r="G184" s="19"/>
      <c r="H184" s="19">
        <v>2</v>
      </c>
      <c r="I184" s="19">
        <v>1</v>
      </c>
      <c r="J184" s="19"/>
      <c r="K184" s="19">
        <v>4</v>
      </c>
      <c r="L184" s="117">
        <v>26</v>
      </c>
      <c r="M184" s="22">
        <f t="shared" si="6"/>
        <v>14</v>
      </c>
    </row>
    <row r="185" spans="1:13" s="13" customFormat="1" ht="15.75" x14ac:dyDescent="0.25">
      <c r="A185" s="100" t="str">
        <f>'21MBA111'!A185</f>
        <v>P18FW21M0173</v>
      </c>
      <c r="B185" s="100" t="str">
        <f>'21MBA111'!B185</f>
        <v>SNEHA U</v>
      </c>
      <c r="C185" s="19">
        <v>4</v>
      </c>
      <c r="D185" s="19"/>
      <c r="E185" s="19"/>
      <c r="F185" s="19">
        <v>1</v>
      </c>
      <c r="G185" s="19">
        <v>3.5</v>
      </c>
      <c r="H185" s="19">
        <v>4</v>
      </c>
      <c r="I185" s="19"/>
      <c r="J185" s="19"/>
      <c r="K185" s="19">
        <v>10</v>
      </c>
      <c r="L185" s="117">
        <v>35</v>
      </c>
      <c r="M185" s="22">
        <f t="shared" si="6"/>
        <v>22.5</v>
      </c>
    </row>
    <row r="186" spans="1:13" s="13" customFormat="1" ht="15.75" x14ac:dyDescent="0.25">
      <c r="A186" s="100" t="str">
        <f>'21MBA111'!A186</f>
        <v>P18FW21M0174</v>
      </c>
      <c r="B186" s="100" t="str">
        <f>'21MBA111'!B186</f>
        <v>SHAH VINIT SIDDHARTH</v>
      </c>
      <c r="C186" s="19">
        <v>3</v>
      </c>
      <c r="D186" s="19"/>
      <c r="E186" s="19">
        <v>2</v>
      </c>
      <c r="F186" s="19"/>
      <c r="G186" s="19">
        <v>3</v>
      </c>
      <c r="H186" s="19">
        <v>8.5</v>
      </c>
      <c r="I186" s="19">
        <v>9</v>
      </c>
      <c r="J186" s="19"/>
      <c r="K186" s="19">
        <v>14</v>
      </c>
      <c r="L186" s="117">
        <v>39</v>
      </c>
      <c r="M186" s="22">
        <f t="shared" si="6"/>
        <v>39.5</v>
      </c>
    </row>
    <row r="187" spans="1:13" s="13" customFormat="1" ht="15.75" x14ac:dyDescent="0.25">
      <c r="A187" s="100" t="str">
        <f>'21MBA111'!A187</f>
        <v>P18FW21M0175</v>
      </c>
      <c r="B187" s="100" t="str">
        <f>'21MBA111'!B187</f>
        <v>NAYANA G C</v>
      </c>
      <c r="C187" s="19"/>
      <c r="D187" s="19"/>
      <c r="E187" s="19">
        <v>3</v>
      </c>
      <c r="F187" s="19">
        <v>4</v>
      </c>
      <c r="G187" s="19">
        <v>3</v>
      </c>
      <c r="H187" s="19"/>
      <c r="I187" s="19"/>
      <c r="J187" s="19"/>
      <c r="K187" s="19">
        <v>6</v>
      </c>
      <c r="L187" s="117">
        <v>22</v>
      </c>
      <c r="M187" s="22">
        <f t="shared" si="6"/>
        <v>16</v>
      </c>
    </row>
    <row r="188" spans="1:13" s="13" customFormat="1" ht="15.75" x14ac:dyDescent="0.25">
      <c r="A188" s="100" t="str">
        <f>'21MBA111'!A188</f>
        <v>P18FW21M0176</v>
      </c>
      <c r="B188" s="100" t="str">
        <f>'21MBA111'!B188</f>
        <v>D SURIYA PRIYASREE</v>
      </c>
      <c r="C188" s="19"/>
      <c r="D188" s="19"/>
      <c r="E188" s="19"/>
      <c r="F188" s="19">
        <v>5</v>
      </c>
      <c r="G188" s="19">
        <v>3.5</v>
      </c>
      <c r="H188" s="19">
        <v>3.5</v>
      </c>
      <c r="I188" s="19"/>
      <c r="J188" s="19"/>
      <c r="K188" s="19"/>
      <c r="L188" s="117">
        <v>24</v>
      </c>
      <c r="M188" s="22">
        <f t="shared" si="6"/>
        <v>12</v>
      </c>
    </row>
    <row r="189" spans="1:13" s="13" customFormat="1" ht="15.75" x14ac:dyDescent="0.25">
      <c r="A189" s="100" t="str">
        <f>'21MBA111'!A189</f>
        <v>P18FW21M0177</v>
      </c>
      <c r="B189" s="100" t="str">
        <f>'21MBA111'!B189</f>
        <v>SATHYA B NAYAKA</v>
      </c>
      <c r="C189" s="19">
        <v>3</v>
      </c>
      <c r="D189" s="19"/>
      <c r="E189" s="19">
        <v>3</v>
      </c>
      <c r="F189" s="19"/>
      <c r="G189" s="19"/>
      <c r="H189" s="19">
        <v>1</v>
      </c>
      <c r="I189" s="19">
        <v>2</v>
      </c>
      <c r="J189" s="19"/>
      <c r="K189" s="19">
        <v>10</v>
      </c>
      <c r="L189" s="117">
        <v>28</v>
      </c>
      <c r="M189" s="22">
        <f t="shared" si="6"/>
        <v>19</v>
      </c>
    </row>
    <row r="190" spans="1:13" s="13" customFormat="1" ht="15.75" x14ac:dyDescent="0.25">
      <c r="A190" s="100" t="str">
        <f>'21MBA111'!A190</f>
        <v>P18FW21M0178</v>
      </c>
      <c r="B190" s="100" t="str">
        <f>'21MBA111'!B190</f>
        <v>NEHA H V</v>
      </c>
      <c r="C190" s="19"/>
      <c r="D190" s="19"/>
      <c r="E190" s="19"/>
      <c r="F190" s="19">
        <v>5</v>
      </c>
      <c r="G190" s="19">
        <v>2</v>
      </c>
      <c r="H190" s="19">
        <v>4</v>
      </c>
      <c r="I190" s="19">
        <v>6</v>
      </c>
      <c r="J190" s="19"/>
      <c r="K190" s="19">
        <v>1</v>
      </c>
      <c r="L190" s="117">
        <v>28</v>
      </c>
      <c r="M190" s="22">
        <f t="shared" si="6"/>
        <v>18</v>
      </c>
    </row>
    <row r="191" spans="1:13" s="13" customFormat="1" ht="15.75" x14ac:dyDescent="0.25">
      <c r="A191" s="100" t="str">
        <f>'21MBA111'!A191</f>
        <v>P18FW21M0179</v>
      </c>
      <c r="B191" s="100" t="str">
        <f>'21MBA111'!B191</f>
        <v>SAAHIL SRIKANT KULLOLI</v>
      </c>
      <c r="C191" s="19"/>
      <c r="D191" s="19"/>
      <c r="E191" s="19">
        <v>3.5</v>
      </c>
      <c r="F191" s="19">
        <v>5</v>
      </c>
      <c r="G191" s="19">
        <v>4</v>
      </c>
      <c r="H191" s="19">
        <v>0</v>
      </c>
      <c r="I191" s="19"/>
      <c r="J191" s="19"/>
      <c r="K191" s="19">
        <v>7.5</v>
      </c>
      <c r="L191" s="117">
        <v>29</v>
      </c>
      <c r="M191" s="22">
        <f t="shared" si="6"/>
        <v>20</v>
      </c>
    </row>
    <row r="192" spans="1:13" s="13" customFormat="1" ht="15.75" x14ac:dyDescent="0.25">
      <c r="A192" s="100" t="str">
        <f>'21MBA111'!A192</f>
        <v>P18FW21M0180</v>
      </c>
      <c r="B192" s="100" t="str">
        <f>'21MBA111'!B192</f>
        <v>SIMRANJIT KAUR</v>
      </c>
      <c r="C192" s="19"/>
      <c r="D192" s="19"/>
      <c r="E192" s="19">
        <v>4</v>
      </c>
      <c r="F192" s="19">
        <v>5</v>
      </c>
      <c r="G192" s="19">
        <v>4</v>
      </c>
      <c r="H192" s="19">
        <v>8</v>
      </c>
      <c r="I192" s="19">
        <v>6</v>
      </c>
      <c r="J192" s="19"/>
      <c r="K192" s="19">
        <v>7</v>
      </c>
      <c r="L192" s="117">
        <v>36</v>
      </c>
      <c r="M192" s="22">
        <f t="shared" si="6"/>
        <v>34</v>
      </c>
    </row>
    <row r="193" spans="1:13" s="13" customFormat="1" ht="15.75" x14ac:dyDescent="0.25">
      <c r="A193" s="100" t="str">
        <f>'21MBA111'!A193</f>
        <v>P18FW21M0181</v>
      </c>
      <c r="B193" s="100" t="str">
        <f>'21MBA111'!B193</f>
        <v>NIRANJAN JANARDHAN HEGDE</v>
      </c>
      <c r="C193" s="19"/>
      <c r="D193" s="19"/>
      <c r="E193" s="19"/>
      <c r="F193" s="19"/>
      <c r="G193" s="19">
        <v>3</v>
      </c>
      <c r="H193" s="19">
        <v>6</v>
      </c>
      <c r="I193" s="19">
        <v>6</v>
      </c>
      <c r="J193" s="19"/>
      <c r="K193" s="19">
        <v>6</v>
      </c>
      <c r="L193" s="117">
        <v>28</v>
      </c>
      <c r="M193" s="22">
        <f t="shared" si="6"/>
        <v>21</v>
      </c>
    </row>
    <row r="194" spans="1:13" s="13" customFormat="1" ht="15.75" x14ac:dyDescent="0.25">
      <c r="A194" s="100" t="str">
        <f>'21MBA111'!A194</f>
        <v>P18FW21M0182</v>
      </c>
      <c r="B194" s="100" t="str">
        <f>'21MBA111'!B194</f>
        <v>TEJAS N</v>
      </c>
      <c r="C194" s="19"/>
      <c r="D194" s="19"/>
      <c r="E194" s="19"/>
      <c r="F194" s="19"/>
      <c r="G194" s="19"/>
      <c r="H194" s="19"/>
      <c r="I194" s="19">
        <v>6</v>
      </c>
      <c r="J194" s="19"/>
      <c r="K194" s="19">
        <v>9</v>
      </c>
      <c r="L194" s="117">
        <v>23</v>
      </c>
      <c r="M194" s="22">
        <f t="shared" si="6"/>
        <v>15</v>
      </c>
    </row>
    <row r="195" spans="1:13" s="13" customFormat="1" ht="15.75" x14ac:dyDescent="0.25">
      <c r="A195" s="100" t="str">
        <f>'21MBA111'!A195</f>
        <v>P18FW21M0184</v>
      </c>
      <c r="B195" s="100" t="str">
        <f>'21MBA111'!B195</f>
        <v>AGAMYA A KINHAL</v>
      </c>
      <c r="C195" s="19"/>
      <c r="D195" s="19"/>
      <c r="E195" s="19"/>
      <c r="F195" s="19"/>
      <c r="G195" s="19">
        <v>3</v>
      </c>
      <c r="H195" s="19"/>
      <c r="I195" s="19"/>
      <c r="J195" s="19">
        <v>6</v>
      </c>
      <c r="K195" s="19">
        <v>8</v>
      </c>
      <c r="L195" s="117">
        <v>29</v>
      </c>
      <c r="M195" s="22">
        <f t="shared" si="6"/>
        <v>17</v>
      </c>
    </row>
    <row r="196" spans="1:13" s="13" customFormat="1" ht="15.75" x14ac:dyDescent="0.25">
      <c r="A196" s="135" t="s">
        <v>43</v>
      </c>
      <c r="B196" s="136"/>
      <c r="C196" s="29">
        <f t="shared" ref="C196:K196" si="7">COUNTA(C16:C195)</f>
        <v>44</v>
      </c>
      <c r="D196" s="30">
        <f t="shared" si="7"/>
        <v>112</v>
      </c>
      <c r="E196" s="30">
        <f t="shared" si="7"/>
        <v>103</v>
      </c>
      <c r="F196" s="30">
        <f t="shared" si="7"/>
        <v>126</v>
      </c>
      <c r="G196" s="30">
        <f t="shared" si="7"/>
        <v>128</v>
      </c>
      <c r="H196" s="30">
        <f t="shared" si="7"/>
        <v>141</v>
      </c>
      <c r="I196" s="30">
        <f t="shared" si="7"/>
        <v>147</v>
      </c>
      <c r="J196" s="30">
        <f t="shared" si="7"/>
        <v>34</v>
      </c>
      <c r="K196" s="30">
        <f t="shared" si="7"/>
        <v>171</v>
      </c>
      <c r="L196" s="31">
        <f>COUNT(L16:L195)</f>
        <v>180</v>
      </c>
      <c r="M196" s="32"/>
    </row>
    <row r="197" spans="1:13" s="13" customFormat="1" ht="15.75" x14ac:dyDescent="0.25">
      <c r="A197" s="135" t="s">
        <v>4</v>
      </c>
      <c r="B197" s="136"/>
      <c r="C197" s="40">
        <f t="shared" ref="C197:L197" si="8">COUNTIF(C16:C195,"&gt;"&amp;C15)</f>
        <v>22</v>
      </c>
      <c r="D197" s="41">
        <f t="shared" si="8"/>
        <v>68</v>
      </c>
      <c r="E197" s="41">
        <f t="shared" si="8"/>
        <v>48</v>
      </c>
      <c r="F197" s="41">
        <f t="shared" si="8"/>
        <v>99</v>
      </c>
      <c r="G197" s="41">
        <f t="shared" si="8"/>
        <v>75</v>
      </c>
      <c r="H197" s="41">
        <f t="shared" si="8"/>
        <v>84</v>
      </c>
      <c r="I197" s="41">
        <f t="shared" si="8"/>
        <v>91</v>
      </c>
      <c r="J197" s="41">
        <f t="shared" si="8"/>
        <v>13</v>
      </c>
      <c r="K197" s="41">
        <f t="shared" si="8"/>
        <v>96</v>
      </c>
      <c r="L197" s="23">
        <f t="shared" si="8"/>
        <v>180</v>
      </c>
      <c r="M197" s="37"/>
    </row>
    <row r="198" spans="1:13" s="13" customFormat="1" ht="15.75" x14ac:dyDescent="0.25">
      <c r="A198" s="135" t="s">
        <v>48</v>
      </c>
      <c r="B198" s="136"/>
      <c r="C198" s="40">
        <f t="shared" ref="C198:K198" si="9">ROUND(C197*100/C196,0)</f>
        <v>50</v>
      </c>
      <c r="D198" s="40">
        <f t="shared" si="9"/>
        <v>61</v>
      </c>
      <c r="E198" s="41">
        <f t="shared" si="9"/>
        <v>47</v>
      </c>
      <c r="F198" s="41">
        <f t="shared" si="9"/>
        <v>79</v>
      </c>
      <c r="G198" s="41">
        <f t="shared" si="9"/>
        <v>59</v>
      </c>
      <c r="H198" s="41">
        <f t="shared" si="9"/>
        <v>60</v>
      </c>
      <c r="I198" s="41">
        <f t="shared" si="9"/>
        <v>62</v>
      </c>
      <c r="J198" s="41">
        <f t="shared" si="9"/>
        <v>38</v>
      </c>
      <c r="K198" s="41">
        <f t="shared" si="9"/>
        <v>56</v>
      </c>
      <c r="L198" s="23">
        <f>ROUND(L197*100/L196,0)</f>
        <v>100</v>
      </c>
      <c r="M198" s="37"/>
    </row>
    <row r="199" spans="1:13" s="13" customFormat="1" x14ac:dyDescent="0.25">
      <c r="A199" s="139" t="s">
        <v>14</v>
      </c>
      <c r="B199" s="140"/>
      <c r="C199" s="40" t="str">
        <f>IF(C198&gt;=80,"3",IF(C198&gt;=70,"2",IF(C198&gt;=60,"1","-")))</f>
        <v>-</v>
      </c>
      <c r="D199" s="41" t="str">
        <f t="shared" ref="D199:L199" si="10">IF(D198&gt;=80,"3",IF(D198&gt;=70,"2",IF(D198&gt;=60,"1","-")))</f>
        <v>1</v>
      </c>
      <c r="E199" s="41" t="str">
        <f t="shared" si="10"/>
        <v>-</v>
      </c>
      <c r="F199" s="41" t="str">
        <f t="shared" si="10"/>
        <v>2</v>
      </c>
      <c r="G199" s="41" t="str">
        <f t="shared" si="10"/>
        <v>-</v>
      </c>
      <c r="H199" s="41" t="str">
        <f t="shared" si="10"/>
        <v>1</v>
      </c>
      <c r="I199" s="41" t="str">
        <f t="shared" si="10"/>
        <v>1</v>
      </c>
      <c r="J199" s="41" t="str">
        <f t="shared" si="10"/>
        <v>-</v>
      </c>
      <c r="K199" s="41" t="str">
        <f t="shared" si="10"/>
        <v>-</v>
      </c>
      <c r="L199" s="23" t="str">
        <f t="shared" si="10"/>
        <v>3</v>
      </c>
      <c r="M199" s="37"/>
    </row>
    <row r="200" spans="1:13" s="13" customFormat="1" x14ac:dyDescent="0.25">
      <c r="A200" s="9"/>
      <c r="B200" s="9"/>
      <c r="C200" s="18" t="s">
        <v>0</v>
      </c>
      <c r="D200" s="18" t="s">
        <v>3</v>
      </c>
      <c r="E200" s="18" t="s">
        <v>2</v>
      </c>
      <c r="F200" s="18" t="s">
        <v>2</v>
      </c>
      <c r="G200" s="18" t="s">
        <v>1</v>
      </c>
      <c r="H200" s="18" t="s">
        <v>0</v>
      </c>
      <c r="I200" s="18" t="s">
        <v>3</v>
      </c>
      <c r="J200" s="18" t="s">
        <v>2</v>
      </c>
      <c r="K200" s="18" t="s">
        <v>1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1"/>
      <c r="G201" s="142"/>
      <c r="H201" s="131" t="s">
        <v>15</v>
      </c>
      <c r="I201" s="132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29" t="s">
        <v>16</v>
      </c>
      <c r="G202" s="130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29" t="s">
        <v>31</v>
      </c>
      <c r="G203" s="130"/>
      <c r="H203" s="18">
        <f>AVERAGE(C198,H198,)</f>
        <v>36.666666666666664</v>
      </c>
      <c r="I203" s="41" t="str">
        <f>IF(H203&gt;=80,"3",IF(H203&gt;=70,"2",IF(H203&gt;=60,"1",IF(H203&lt;=59,"-"))))</f>
        <v>-</v>
      </c>
      <c r="J203" s="41">
        <f>(H203*0.3)+($L$198*0.7)</f>
        <v>81</v>
      </c>
      <c r="K203" s="41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29" t="s">
        <v>32</v>
      </c>
      <c r="G204" s="130"/>
      <c r="H204" s="34">
        <f>AVERAGE(G198,K198,F198)</f>
        <v>64.666666666666671</v>
      </c>
      <c r="I204" s="41" t="str">
        <f>IF(H204&gt;=80,"3",IF(H204&gt;=70,"2",IF(H204&gt;=60,"1",IF(H204&lt;=59,"-"))))</f>
        <v>1</v>
      </c>
      <c r="J204" s="41">
        <f t="shared" ref="J204:J207" si="11">(H204*0.3)+($L$198*0.7)</f>
        <v>89.4</v>
      </c>
      <c r="K204" s="41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29" t="s">
        <v>33</v>
      </c>
      <c r="G205" s="130"/>
      <c r="H205" s="18">
        <f>AVERAGE(E198,F198,J198,D198)</f>
        <v>56.25</v>
      </c>
      <c r="I205" s="41" t="str">
        <f t="shared" ref="I205:I207" si="12">IF(H205&gt;=80,"3",IF(H205&gt;=70,"2",IF(H205&gt;=60,"1",IF(H205&lt;=59,"-"))))</f>
        <v>-</v>
      </c>
      <c r="J205" s="41">
        <f t="shared" si="11"/>
        <v>86.875</v>
      </c>
      <c r="K205" s="41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29" t="s">
        <v>34</v>
      </c>
      <c r="G206" s="130"/>
      <c r="H206" s="18">
        <f>AVERAGE(D198,I198,)</f>
        <v>41</v>
      </c>
      <c r="I206" s="41" t="str">
        <f t="shared" si="12"/>
        <v>-</v>
      </c>
      <c r="J206" s="41">
        <f t="shared" si="11"/>
        <v>82.3</v>
      </c>
      <c r="K206" s="41" t="str">
        <f>IF(J206&gt;=80,"3",IF(J206&gt;=70,"2",IF(J206&gt;=60,"1",IF(J206&lt;59,"-"))))</f>
        <v>3</v>
      </c>
      <c r="M206" s="10"/>
    </row>
    <row r="207" spans="1:13" ht="20.25" x14ac:dyDescent="0.3">
      <c r="F207" s="129" t="s">
        <v>55</v>
      </c>
      <c r="G207" s="130"/>
      <c r="H207" s="18">
        <f>AVERAGE(D198,F198,G198,I198)</f>
        <v>65.25</v>
      </c>
      <c r="I207" s="47" t="str">
        <f t="shared" si="12"/>
        <v>1</v>
      </c>
      <c r="J207" s="47">
        <f t="shared" si="11"/>
        <v>89.575000000000003</v>
      </c>
      <c r="K207" s="47" t="str">
        <f>IF(J207&gt;=80,"3",IF(J207&gt;=70,"2",IF(J207&gt;=60,"1",IF(J207&lt;59,"-"))))</f>
        <v>3</v>
      </c>
    </row>
  </sheetData>
  <mergeCells count="29">
    <mergeCell ref="F207:G207"/>
    <mergeCell ref="F201:G201"/>
    <mergeCell ref="H201:I201"/>
    <mergeCell ref="A11:B11"/>
    <mergeCell ref="A196:B196"/>
    <mergeCell ref="A197:B197"/>
    <mergeCell ref="A198:B198"/>
    <mergeCell ref="A199:B199"/>
    <mergeCell ref="C11:G11"/>
    <mergeCell ref="H11:J11"/>
    <mergeCell ref="A12:B12"/>
    <mergeCell ref="A13:B13"/>
    <mergeCell ref="A14:B14"/>
    <mergeCell ref="F202:G202"/>
    <mergeCell ref="F203:G203"/>
    <mergeCell ref="F204:G204"/>
    <mergeCell ref="F205:G205"/>
    <mergeCell ref="F206:G206"/>
    <mergeCell ref="C10:K10"/>
    <mergeCell ref="A1:M1"/>
    <mergeCell ref="A2:M2"/>
    <mergeCell ref="A3:M3"/>
    <mergeCell ref="A4:M4"/>
    <mergeCell ref="A5:M5"/>
    <mergeCell ref="A6:B6"/>
    <mergeCell ref="I6:K6"/>
    <mergeCell ref="A7:D7"/>
    <mergeCell ref="D8:I8"/>
    <mergeCell ref="D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08" t="str">
        <f>'21MBA213'!A5:M5</f>
        <v>Micro Economics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3" spans="1:13" x14ac:dyDescent="0.25">
      <c r="C3" s="58"/>
      <c r="D3" s="58" t="s">
        <v>15</v>
      </c>
      <c r="E3" s="58"/>
      <c r="F3" s="58" t="s">
        <v>18</v>
      </c>
      <c r="G3" s="58"/>
    </row>
    <row r="4" spans="1:13" x14ac:dyDescent="0.25">
      <c r="C4" s="59" t="s">
        <v>16</v>
      </c>
      <c r="D4" s="58" t="s">
        <v>17</v>
      </c>
      <c r="E4" s="58" t="s">
        <v>14</v>
      </c>
      <c r="F4" s="58" t="s">
        <v>17</v>
      </c>
      <c r="G4" s="58" t="s">
        <v>14</v>
      </c>
    </row>
    <row r="5" spans="1:13" x14ac:dyDescent="0.25">
      <c r="C5" s="59" t="s">
        <v>0</v>
      </c>
      <c r="D5" s="24">
        <f>'21MBA213'!H203</f>
        <v>36.666666666666664</v>
      </c>
      <c r="E5" s="24" t="str">
        <f>'21MBA213'!I203</f>
        <v>-</v>
      </c>
      <c r="F5" s="24">
        <f>'21MBA213'!J203</f>
        <v>81</v>
      </c>
      <c r="G5" s="24" t="str">
        <f>'21MBA213'!K203</f>
        <v>3</v>
      </c>
    </row>
    <row r="6" spans="1:13" x14ac:dyDescent="0.25">
      <c r="C6" s="59" t="s">
        <v>1</v>
      </c>
      <c r="D6" s="24">
        <f>'21MBA213'!H204</f>
        <v>64.666666666666671</v>
      </c>
      <c r="E6" s="24" t="str">
        <f>'21MBA213'!I204</f>
        <v>1</v>
      </c>
      <c r="F6" s="24">
        <f>'21MBA213'!J204</f>
        <v>89.4</v>
      </c>
      <c r="G6" s="24" t="str">
        <f>'21MBA213'!K204</f>
        <v>3</v>
      </c>
    </row>
    <row r="7" spans="1:13" x14ac:dyDescent="0.25">
      <c r="C7" s="59" t="s">
        <v>2</v>
      </c>
      <c r="D7" s="24">
        <f>'21MBA213'!H205</f>
        <v>56.25</v>
      </c>
      <c r="E7" s="24" t="str">
        <f>'21MBA213'!I205</f>
        <v>-</v>
      </c>
      <c r="F7" s="24">
        <f>'21MBA213'!J205</f>
        <v>86.875</v>
      </c>
      <c r="G7" s="24" t="str">
        <f>'21MBA213'!K205</f>
        <v>3</v>
      </c>
    </row>
    <row r="8" spans="1:13" x14ac:dyDescent="0.25">
      <c r="C8" s="59" t="s">
        <v>3</v>
      </c>
      <c r="D8" s="24">
        <f>'21MBA213'!H206</f>
        <v>41</v>
      </c>
      <c r="E8" s="24" t="str">
        <f>'21MBA213'!I206</f>
        <v>-</v>
      </c>
      <c r="F8" s="24">
        <f>'21MBA213'!J206</f>
        <v>82.3</v>
      </c>
      <c r="G8" s="24" t="str">
        <f>'21MBA213'!K206</f>
        <v>3</v>
      </c>
    </row>
    <row r="9" spans="1:13" x14ac:dyDescent="0.25">
      <c r="C9" s="59" t="s">
        <v>54</v>
      </c>
      <c r="D9" s="24">
        <f>'21MBA213'!H207</f>
        <v>65.25</v>
      </c>
      <c r="E9" s="24" t="str">
        <f>'21MBA213'!I207</f>
        <v>1</v>
      </c>
      <c r="F9" s="24">
        <f>'21MBA213'!J207</f>
        <v>89.575000000000003</v>
      </c>
      <c r="G9" s="24" t="str">
        <f>'21MBA213'!K207</f>
        <v>3</v>
      </c>
    </row>
    <row r="11" spans="1:13" ht="15.75" thickBot="1" x14ac:dyDescent="0.3">
      <c r="B11" s="60"/>
      <c r="C11" s="61" t="s">
        <v>6</v>
      </c>
      <c r="D11" s="61" t="s">
        <v>7</v>
      </c>
      <c r="E11" s="61" t="s">
        <v>5</v>
      </c>
      <c r="F11" s="61" t="s">
        <v>12</v>
      </c>
      <c r="G11" s="61" t="s">
        <v>13</v>
      </c>
      <c r="H11" s="61" t="s">
        <v>44</v>
      </c>
      <c r="I11" s="61" t="s">
        <v>45</v>
      </c>
      <c r="J11" s="61" t="s">
        <v>46</v>
      </c>
      <c r="K11" s="61" t="s">
        <v>47</v>
      </c>
      <c r="L11" s="72" t="s">
        <v>58</v>
      </c>
      <c r="M11" s="72" t="s">
        <v>59</v>
      </c>
    </row>
    <row r="12" spans="1:13" ht="15.75" thickBot="1" x14ac:dyDescent="0.3">
      <c r="B12" s="61" t="s">
        <v>8</v>
      </c>
      <c r="C12" s="109">
        <v>3</v>
      </c>
      <c r="D12" s="110">
        <v>3</v>
      </c>
      <c r="E12" s="110">
        <v>2</v>
      </c>
      <c r="F12" s="110">
        <v>1</v>
      </c>
      <c r="G12" s="110"/>
      <c r="H12" s="110">
        <v>2</v>
      </c>
      <c r="I12" s="110"/>
      <c r="J12" s="110">
        <v>1</v>
      </c>
      <c r="K12" s="110">
        <v>2</v>
      </c>
      <c r="L12" s="110">
        <v>1</v>
      </c>
      <c r="M12" s="110"/>
    </row>
    <row r="13" spans="1:13" ht="15.75" thickBot="1" x14ac:dyDescent="0.3">
      <c r="B13" s="61" t="s">
        <v>9</v>
      </c>
      <c r="C13" s="111">
        <v>3</v>
      </c>
      <c r="D13" s="112">
        <v>3</v>
      </c>
      <c r="E13" s="112"/>
      <c r="F13" s="112"/>
      <c r="G13" s="112"/>
      <c r="H13" s="112">
        <v>2</v>
      </c>
      <c r="I13" s="112"/>
      <c r="J13" s="112">
        <v>3</v>
      </c>
      <c r="K13" s="112">
        <v>1</v>
      </c>
      <c r="L13" s="112"/>
      <c r="M13" s="112">
        <v>1</v>
      </c>
    </row>
    <row r="14" spans="1:13" ht="15.75" thickBot="1" x14ac:dyDescent="0.3">
      <c r="B14" s="61" t="s">
        <v>10</v>
      </c>
      <c r="C14" s="111">
        <v>3</v>
      </c>
      <c r="D14" s="112">
        <v>3</v>
      </c>
      <c r="E14" s="112"/>
      <c r="F14" s="112">
        <v>3</v>
      </c>
      <c r="G14" s="112"/>
      <c r="H14" s="112"/>
      <c r="I14" s="112">
        <v>2</v>
      </c>
      <c r="J14" s="112"/>
      <c r="K14" s="112">
        <v>1</v>
      </c>
      <c r="L14" s="112">
        <v>1</v>
      </c>
      <c r="M14" s="112">
        <v>2</v>
      </c>
    </row>
    <row r="15" spans="1:13" ht="15.75" thickBot="1" x14ac:dyDescent="0.3">
      <c r="B15" s="115" t="s">
        <v>11</v>
      </c>
      <c r="C15" s="111">
        <v>2</v>
      </c>
      <c r="D15" s="112">
        <v>3</v>
      </c>
      <c r="E15" s="112"/>
      <c r="F15" s="112">
        <v>2</v>
      </c>
      <c r="G15" s="112"/>
      <c r="H15" s="112">
        <v>3</v>
      </c>
      <c r="I15" s="112"/>
      <c r="J15" s="112"/>
      <c r="K15" s="112">
        <v>1</v>
      </c>
      <c r="L15" s="112"/>
      <c r="M15" s="112">
        <v>2</v>
      </c>
    </row>
    <row r="16" spans="1:13" ht="15.75" thickBot="1" x14ac:dyDescent="0.3">
      <c r="B16" s="115" t="s">
        <v>53</v>
      </c>
      <c r="C16" s="111">
        <v>2</v>
      </c>
      <c r="D16" s="112">
        <v>3</v>
      </c>
      <c r="E16" s="112"/>
      <c r="F16" s="112">
        <v>2</v>
      </c>
      <c r="G16" s="112"/>
      <c r="H16" s="112">
        <v>3</v>
      </c>
      <c r="I16" s="112"/>
      <c r="J16" s="112"/>
      <c r="K16" s="112">
        <v>1</v>
      </c>
      <c r="L16" s="112"/>
      <c r="M16" s="112">
        <v>2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35"/>
      <c r="C18" s="35"/>
      <c r="D18" s="35"/>
      <c r="E18" s="35"/>
      <c r="F18" s="35"/>
      <c r="G18" s="35"/>
    </row>
    <row r="19" spans="1:13" x14ac:dyDescent="0.25">
      <c r="B19" s="35"/>
      <c r="C19" s="35"/>
      <c r="D19" s="35"/>
      <c r="E19" s="35"/>
      <c r="F19" s="35"/>
      <c r="G19" s="35"/>
    </row>
    <row r="20" spans="1:13" x14ac:dyDescent="0.25">
      <c r="A20" s="153" t="s">
        <v>29</v>
      </c>
      <c r="B20" s="153"/>
      <c r="C20" s="150" t="s">
        <v>6</v>
      </c>
      <c r="D20" s="150" t="s">
        <v>7</v>
      </c>
      <c r="E20" s="150" t="s">
        <v>5</v>
      </c>
      <c r="F20" s="150" t="s">
        <v>12</v>
      </c>
      <c r="G20" s="150" t="s">
        <v>13</v>
      </c>
      <c r="H20" s="150" t="s">
        <v>44</v>
      </c>
      <c r="I20" s="150" t="s">
        <v>45</v>
      </c>
      <c r="J20" s="150" t="s">
        <v>46</v>
      </c>
      <c r="K20" s="150" t="s">
        <v>47</v>
      </c>
      <c r="L20" s="150" t="s">
        <v>58</v>
      </c>
      <c r="M20" s="150" t="s">
        <v>59</v>
      </c>
    </row>
    <row r="21" spans="1:13" x14ac:dyDescent="0.25">
      <c r="A21" s="152" t="s">
        <v>28</v>
      </c>
      <c r="B21" s="152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3" x14ac:dyDescent="0.25">
      <c r="A22" s="61" t="s">
        <v>8</v>
      </c>
      <c r="B22" s="20">
        <f>F5</f>
        <v>81</v>
      </c>
      <c r="C22" s="66">
        <f t="shared" ref="C22:M22" si="0">C12*$B$22/3</f>
        <v>81</v>
      </c>
      <c r="D22" s="66">
        <f t="shared" si="0"/>
        <v>81</v>
      </c>
      <c r="E22" s="66">
        <f t="shared" si="0"/>
        <v>54</v>
      </c>
      <c r="F22" s="66">
        <f t="shared" si="0"/>
        <v>27</v>
      </c>
      <c r="G22" s="66">
        <f t="shared" si="0"/>
        <v>0</v>
      </c>
      <c r="H22" s="66">
        <f t="shared" si="0"/>
        <v>54</v>
      </c>
      <c r="I22" s="66">
        <f t="shared" si="0"/>
        <v>0</v>
      </c>
      <c r="J22" s="66">
        <f t="shared" si="0"/>
        <v>27</v>
      </c>
      <c r="K22" s="66">
        <f t="shared" si="0"/>
        <v>54</v>
      </c>
      <c r="L22" s="66">
        <f t="shared" si="0"/>
        <v>27</v>
      </c>
      <c r="M22" s="66">
        <f t="shared" si="0"/>
        <v>0</v>
      </c>
    </row>
    <row r="23" spans="1:13" x14ac:dyDescent="0.25">
      <c r="A23" s="61" t="s">
        <v>9</v>
      </c>
      <c r="B23" s="20">
        <f>F6</f>
        <v>89.4</v>
      </c>
      <c r="C23" s="66">
        <f t="shared" ref="C23:M23" si="1">C13*$B$23/3</f>
        <v>89.40000000000002</v>
      </c>
      <c r="D23" s="66">
        <f t="shared" si="1"/>
        <v>89.40000000000002</v>
      </c>
      <c r="E23" s="66">
        <f t="shared" si="1"/>
        <v>0</v>
      </c>
      <c r="F23" s="66">
        <f t="shared" si="1"/>
        <v>0</v>
      </c>
      <c r="G23" s="66">
        <f t="shared" si="1"/>
        <v>0</v>
      </c>
      <c r="H23" s="66">
        <f t="shared" si="1"/>
        <v>59.6</v>
      </c>
      <c r="I23" s="66">
        <f t="shared" si="1"/>
        <v>0</v>
      </c>
      <c r="J23" s="66">
        <f t="shared" si="1"/>
        <v>89.40000000000002</v>
      </c>
      <c r="K23" s="66">
        <f t="shared" si="1"/>
        <v>29.8</v>
      </c>
      <c r="L23" s="66">
        <f t="shared" si="1"/>
        <v>0</v>
      </c>
      <c r="M23" s="66">
        <f t="shared" si="1"/>
        <v>29.8</v>
      </c>
    </row>
    <row r="24" spans="1:13" x14ac:dyDescent="0.25">
      <c r="A24" s="61" t="s">
        <v>10</v>
      </c>
      <c r="B24" s="20">
        <f>F7</f>
        <v>86.875</v>
      </c>
      <c r="C24" s="66">
        <f t="shared" ref="C24:M24" si="2">C14*$B$24/3</f>
        <v>86.875</v>
      </c>
      <c r="D24" s="66">
        <f t="shared" si="2"/>
        <v>86.875</v>
      </c>
      <c r="E24" s="66">
        <f t="shared" si="2"/>
        <v>0</v>
      </c>
      <c r="F24" s="66">
        <f t="shared" si="2"/>
        <v>86.875</v>
      </c>
      <c r="G24" s="66">
        <f t="shared" si="2"/>
        <v>0</v>
      </c>
      <c r="H24" s="66">
        <f t="shared" si="2"/>
        <v>0</v>
      </c>
      <c r="I24" s="66">
        <f t="shared" si="2"/>
        <v>57.916666666666664</v>
      </c>
      <c r="J24" s="66">
        <f t="shared" si="2"/>
        <v>0</v>
      </c>
      <c r="K24" s="66">
        <f t="shared" si="2"/>
        <v>28.958333333333332</v>
      </c>
      <c r="L24" s="66">
        <f t="shared" si="2"/>
        <v>28.958333333333332</v>
      </c>
      <c r="M24" s="66">
        <f t="shared" si="2"/>
        <v>57.916666666666664</v>
      </c>
    </row>
    <row r="25" spans="1:13" x14ac:dyDescent="0.25">
      <c r="A25" s="61" t="s">
        <v>11</v>
      </c>
      <c r="B25" s="20">
        <f>F8</f>
        <v>82.3</v>
      </c>
      <c r="C25" s="66">
        <f>C16*$B$25/3</f>
        <v>54.866666666666667</v>
      </c>
      <c r="D25" s="66">
        <f t="shared" ref="D25:M25" si="3">D16*$B$25/3</f>
        <v>82.3</v>
      </c>
      <c r="E25" s="66">
        <f t="shared" si="3"/>
        <v>0</v>
      </c>
      <c r="F25" s="66">
        <f t="shared" si="3"/>
        <v>54.866666666666667</v>
      </c>
      <c r="G25" s="66">
        <f t="shared" si="3"/>
        <v>0</v>
      </c>
      <c r="H25" s="66">
        <f t="shared" si="3"/>
        <v>82.3</v>
      </c>
      <c r="I25" s="66">
        <f t="shared" si="3"/>
        <v>0</v>
      </c>
      <c r="J25" s="66">
        <f t="shared" si="3"/>
        <v>0</v>
      </c>
      <c r="K25" s="66">
        <f t="shared" si="3"/>
        <v>27.433333333333334</v>
      </c>
      <c r="L25" s="66">
        <f t="shared" si="3"/>
        <v>0</v>
      </c>
      <c r="M25" s="66">
        <f t="shared" si="3"/>
        <v>54.866666666666667</v>
      </c>
    </row>
    <row r="26" spans="1:13" x14ac:dyDescent="0.25">
      <c r="A26" s="115" t="s">
        <v>53</v>
      </c>
      <c r="B26" s="20">
        <f>F9</f>
        <v>89.575000000000003</v>
      </c>
      <c r="C26" s="66">
        <f>C16*$B$26/3</f>
        <v>59.716666666666669</v>
      </c>
      <c r="D26" s="66">
        <f t="shared" ref="D26:M26" si="4">D16*$B$26/3</f>
        <v>89.575000000000003</v>
      </c>
      <c r="E26" s="66">
        <f t="shared" si="4"/>
        <v>0</v>
      </c>
      <c r="F26" s="66">
        <f t="shared" si="4"/>
        <v>59.716666666666669</v>
      </c>
      <c r="G26" s="66">
        <f t="shared" si="4"/>
        <v>0</v>
      </c>
      <c r="H26" s="66">
        <f t="shared" si="4"/>
        <v>89.575000000000003</v>
      </c>
      <c r="I26" s="66">
        <f t="shared" si="4"/>
        <v>0</v>
      </c>
      <c r="J26" s="66">
        <f t="shared" si="4"/>
        <v>0</v>
      </c>
      <c r="K26" s="66">
        <f t="shared" si="4"/>
        <v>29.858333333333334</v>
      </c>
      <c r="L26" s="66">
        <f t="shared" si="4"/>
        <v>0</v>
      </c>
      <c r="M26" s="66">
        <f t="shared" si="4"/>
        <v>59.716666666666669</v>
      </c>
    </row>
    <row r="27" spans="1:13" x14ac:dyDescent="0.25">
      <c r="A27" s="61" t="s">
        <v>30</v>
      </c>
      <c r="B27" s="68">
        <f t="shared" ref="B27:M27" si="5">AVERAGE(B22:B25)</f>
        <v>84.893749999999997</v>
      </c>
      <c r="C27" s="68">
        <f t="shared" si="5"/>
        <v>78.035416666666677</v>
      </c>
      <c r="D27" s="68">
        <f t="shared" si="5"/>
        <v>84.893750000000011</v>
      </c>
      <c r="E27" s="68">
        <f t="shared" si="5"/>
        <v>13.5</v>
      </c>
      <c r="F27" s="68">
        <f t="shared" si="5"/>
        <v>42.185416666666669</v>
      </c>
      <c r="G27" s="68">
        <f t="shared" si="5"/>
        <v>0</v>
      </c>
      <c r="H27" s="68">
        <f t="shared" si="5"/>
        <v>48.974999999999994</v>
      </c>
      <c r="I27" s="68">
        <f t="shared" si="5"/>
        <v>14.479166666666666</v>
      </c>
      <c r="J27" s="68">
        <f t="shared" si="5"/>
        <v>29.100000000000005</v>
      </c>
      <c r="K27" s="68">
        <f t="shared" si="5"/>
        <v>35.047916666666666</v>
      </c>
      <c r="L27" s="68">
        <f t="shared" si="5"/>
        <v>13.989583333333332</v>
      </c>
      <c r="M27" s="68">
        <f t="shared" si="5"/>
        <v>35.645833333333336</v>
      </c>
    </row>
    <row r="28" spans="1:13" x14ac:dyDescent="0.25">
      <c r="B28" s="35"/>
      <c r="C28" s="35"/>
      <c r="D28" s="35"/>
      <c r="E28" s="35"/>
      <c r="F28" s="35"/>
      <c r="G28" s="35"/>
    </row>
    <row r="29" spans="1:13" x14ac:dyDescent="0.25">
      <c r="D29" s="35"/>
      <c r="E29" s="6"/>
      <c r="F29" s="6"/>
      <c r="G29" s="6"/>
      <c r="H29" s="6"/>
      <c r="I29" s="6"/>
    </row>
    <row r="30" spans="1:13" x14ac:dyDescent="0.25">
      <c r="D30" s="35"/>
      <c r="E30" s="35"/>
      <c r="F30" s="35"/>
      <c r="G30" s="35"/>
    </row>
  </sheetData>
  <mergeCells count="13">
    <mergeCell ref="M20:M21"/>
    <mergeCell ref="H20:H21"/>
    <mergeCell ref="I20:I21"/>
    <mergeCell ref="J20:J21"/>
    <mergeCell ref="K20:K21"/>
    <mergeCell ref="A21:B21"/>
    <mergeCell ref="A20:B20"/>
    <mergeCell ref="C20:C21"/>
    <mergeCell ref="D20:D21"/>
    <mergeCell ref="E20:E21"/>
    <mergeCell ref="F20:F21"/>
    <mergeCell ref="G20:G21"/>
    <mergeCell ref="L20:L2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view="pageBreakPreview" zoomScale="80" zoomScaleNormal="40" zoomScaleSheetLayoutView="80" workbookViewId="0">
      <pane ySplit="12" topLeftCell="A13" activePane="bottomLeft" state="frozen"/>
      <selection pane="bottomLeft" activeCell="L12" sqref="L12:M14"/>
    </sheetView>
  </sheetViews>
  <sheetFormatPr defaultRowHeight="15" x14ac:dyDescent="0.25"/>
  <cols>
    <col min="1" max="1" width="25.42578125" style="1" customWidth="1"/>
    <col min="2" max="2" width="38.7109375" style="1" customWidth="1"/>
    <col min="3" max="3" width="12.140625" style="2" customWidth="1"/>
    <col min="4" max="11" width="8.7109375" style="2" customWidth="1"/>
    <col min="12" max="12" width="15.7109375" bestFit="1" customWidth="1"/>
    <col min="13" max="13" width="24.42578125" style="2" bestFit="1" customWidth="1"/>
  </cols>
  <sheetData>
    <row r="1" spans="1:13" s="36" customFormat="1" ht="27" x14ac:dyDescent="0.35">
      <c r="A1" s="147" t="s">
        <v>422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36" customFormat="1" ht="18.75" x14ac:dyDescent="0.3">
      <c r="A2" s="145" t="s">
        <v>423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36" customFormat="1" ht="18.75" x14ac:dyDescent="0.3">
      <c r="A3" s="145" t="s">
        <v>424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36" customFormat="1" ht="18.75" x14ac:dyDescent="0.3">
      <c r="A4" s="148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36" customFormat="1" ht="22.5" x14ac:dyDescent="0.3">
      <c r="A5" s="149" t="s">
        <v>442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s="36" customFormat="1" ht="18.75" x14ac:dyDescent="0.3">
      <c r="A6" s="145" t="s">
        <v>51</v>
      </c>
      <c r="B6" s="145"/>
      <c r="C6" s="118"/>
      <c r="D6" s="118"/>
      <c r="E6" s="118"/>
      <c r="F6" s="118"/>
      <c r="G6" s="118"/>
      <c r="H6" s="118"/>
      <c r="I6" s="145" t="s">
        <v>431</v>
      </c>
      <c r="J6" s="145"/>
      <c r="K6" s="145"/>
      <c r="L6" s="118" t="s">
        <v>443</v>
      </c>
      <c r="M6" s="118"/>
    </row>
    <row r="7" spans="1:13" s="36" customFormat="1" ht="18.75" x14ac:dyDescent="0.3">
      <c r="A7" s="145" t="s">
        <v>444</v>
      </c>
      <c r="B7" s="145"/>
      <c r="C7" s="145"/>
      <c r="D7" s="145"/>
      <c r="E7" s="118"/>
      <c r="F7" s="118"/>
      <c r="G7" s="118"/>
      <c r="H7" s="118"/>
      <c r="I7" s="118"/>
      <c r="J7" s="118" t="s">
        <v>432</v>
      </c>
      <c r="K7" s="118"/>
      <c r="L7" s="118" t="s">
        <v>433</v>
      </c>
      <c r="M7" s="118"/>
    </row>
    <row r="8" spans="1:13" s="36" customFormat="1" ht="18.75" x14ac:dyDescent="0.3">
      <c r="A8" s="118"/>
      <c r="B8" s="118"/>
      <c r="C8" s="118"/>
      <c r="D8" s="145" t="s">
        <v>434</v>
      </c>
      <c r="E8" s="145"/>
      <c r="F8" s="145"/>
      <c r="G8" s="145"/>
      <c r="H8" s="145"/>
      <c r="I8" s="145"/>
      <c r="J8" s="118"/>
      <c r="K8" s="118"/>
      <c r="L8" s="118"/>
      <c r="M8" s="118"/>
    </row>
    <row r="9" spans="1:13" s="36" customFormat="1" ht="18.75" x14ac:dyDescent="0.3">
      <c r="A9" s="118"/>
      <c r="B9" s="118"/>
      <c r="C9" s="118"/>
      <c r="D9" s="145" t="s">
        <v>435</v>
      </c>
      <c r="E9" s="145"/>
      <c r="F9" s="145"/>
      <c r="G9" s="145"/>
      <c r="H9" s="145"/>
      <c r="I9" s="145"/>
      <c r="J9" s="118"/>
      <c r="K9" s="118"/>
      <c r="L9" s="118"/>
      <c r="M9" s="118"/>
    </row>
    <row r="10" spans="1:13" s="3" customFormat="1" x14ac:dyDescent="0.25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6"/>
    </row>
    <row r="11" spans="1:13" s="3" customFormat="1" ht="18.75" x14ac:dyDescent="0.3">
      <c r="A11" s="133"/>
      <c r="B11" s="134"/>
      <c r="C11" s="143" t="s">
        <v>36</v>
      </c>
      <c r="D11" s="144"/>
      <c r="E11" s="144"/>
      <c r="F11" s="144"/>
      <c r="G11" s="144"/>
      <c r="H11" s="144"/>
      <c r="I11" s="154"/>
      <c r="J11" s="143" t="s">
        <v>37</v>
      </c>
      <c r="K11" s="144"/>
      <c r="L11" s="62"/>
      <c r="M11" s="52"/>
    </row>
    <row r="12" spans="1:13" s="13" customFormat="1" ht="15.75" x14ac:dyDescent="0.25">
      <c r="A12" s="135"/>
      <c r="B12" s="136"/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39">
        <v>9</v>
      </c>
      <c r="L12" s="47" t="s">
        <v>39</v>
      </c>
      <c r="M12" s="47" t="s">
        <v>453</v>
      </c>
    </row>
    <row r="13" spans="1:13" s="13" customFormat="1" ht="15.75" x14ac:dyDescent="0.25">
      <c r="A13" s="137"/>
      <c r="B13" s="138"/>
      <c r="C13" s="18" t="s">
        <v>0</v>
      </c>
      <c r="D13" s="18" t="s">
        <v>54</v>
      </c>
      <c r="E13" s="18" t="s">
        <v>56</v>
      </c>
      <c r="F13" s="18" t="s">
        <v>2</v>
      </c>
      <c r="G13" s="18" t="s">
        <v>1</v>
      </c>
      <c r="H13" s="18" t="s">
        <v>3</v>
      </c>
      <c r="I13" s="18" t="s">
        <v>0</v>
      </c>
      <c r="J13" s="18" t="s">
        <v>56</v>
      </c>
      <c r="K13" s="18" t="s">
        <v>3</v>
      </c>
      <c r="L13" s="47" t="s">
        <v>19</v>
      </c>
      <c r="M13" s="47" t="s">
        <v>19</v>
      </c>
    </row>
    <row r="14" spans="1:13" s="13" customFormat="1" ht="15.75" x14ac:dyDescent="0.25">
      <c r="A14" s="135"/>
      <c r="B14" s="136"/>
      <c r="C14" s="39">
        <v>5</v>
      </c>
      <c r="D14" s="39">
        <v>5</v>
      </c>
      <c r="E14" s="39">
        <v>5</v>
      </c>
      <c r="F14" s="39">
        <v>5</v>
      </c>
      <c r="G14" s="39">
        <v>5</v>
      </c>
      <c r="H14" s="39">
        <v>5</v>
      </c>
      <c r="I14" s="39">
        <v>5</v>
      </c>
      <c r="J14" s="39">
        <v>10</v>
      </c>
      <c r="K14" s="39">
        <v>10</v>
      </c>
      <c r="L14" s="47">
        <v>50</v>
      </c>
      <c r="M14" s="47">
        <v>50</v>
      </c>
    </row>
    <row r="15" spans="1:13" s="13" customFormat="1" ht="22.5" customHeight="1" x14ac:dyDescent="0.25">
      <c r="A15" s="25"/>
      <c r="B15" s="25"/>
      <c r="C15" s="26">
        <f>C14*0.64</f>
        <v>3.2</v>
      </c>
      <c r="D15" s="26">
        <f t="shared" ref="D15:K15" si="0">D14*0.64</f>
        <v>3.2</v>
      </c>
      <c r="E15" s="26">
        <f t="shared" si="0"/>
        <v>3.2</v>
      </c>
      <c r="F15" s="26">
        <f t="shared" si="0"/>
        <v>3.2</v>
      </c>
      <c r="G15" s="26">
        <f t="shared" si="0"/>
        <v>3.2</v>
      </c>
      <c r="H15" s="26">
        <f t="shared" si="0"/>
        <v>3.2</v>
      </c>
      <c r="I15" s="26">
        <f t="shared" si="0"/>
        <v>3.2</v>
      </c>
      <c r="J15" s="26">
        <f t="shared" si="0"/>
        <v>6.4</v>
      </c>
      <c r="K15" s="26">
        <f t="shared" si="0"/>
        <v>6.4</v>
      </c>
      <c r="L15" s="27">
        <f>L14*0.357142</f>
        <v>17.857099999999999</v>
      </c>
      <c r="M15" s="28"/>
    </row>
    <row r="16" spans="1:13" s="13" customFormat="1" ht="15.75" x14ac:dyDescent="0.25">
      <c r="A16" s="71" t="str">
        <f>'21MBA111'!A16</f>
        <v>P18FW21M0001</v>
      </c>
      <c r="B16" s="71" t="str">
        <f>'21MBA111'!B16</f>
        <v>VIPUL VILAS NAIK</v>
      </c>
      <c r="C16" s="19"/>
      <c r="D16" s="19">
        <v>2</v>
      </c>
      <c r="E16" s="19">
        <v>3</v>
      </c>
      <c r="F16" s="19">
        <v>1</v>
      </c>
      <c r="G16" s="19">
        <v>2</v>
      </c>
      <c r="H16" s="19">
        <v>10</v>
      </c>
      <c r="I16" s="19"/>
      <c r="J16" s="19"/>
      <c r="K16" s="19">
        <v>4</v>
      </c>
      <c r="L16" s="117">
        <v>30</v>
      </c>
      <c r="M16" s="22">
        <f t="shared" ref="M16:M47" si="1">SUM(C16:K16)</f>
        <v>22</v>
      </c>
    </row>
    <row r="17" spans="1:13" s="13" customFormat="1" ht="15.75" x14ac:dyDescent="0.25">
      <c r="A17" s="71" t="str">
        <f>'21MBA111'!A17</f>
        <v>P18FW21M0002</v>
      </c>
      <c r="B17" s="71" t="str">
        <f>'21MBA111'!B17</f>
        <v>M PRANEETH KUMAR REDDY</v>
      </c>
      <c r="C17" s="19"/>
      <c r="D17" s="19">
        <v>4</v>
      </c>
      <c r="E17" s="19">
        <v>5</v>
      </c>
      <c r="F17" s="19"/>
      <c r="G17" s="19">
        <v>4</v>
      </c>
      <c r="H17" s="19">
        <v>10</v>
      </c>
      <c r="I17" s="19">
        <v>8</v>
      </c>
      <c r="J17" s="19"/>
      <c r="K17" s="19">
        <v>9</v>
      </c>
      <c r="L17" s="117">
        <v>35</v>
      </c>
      <c r="M17" s="22">
        <f t="shared" si="1"/>
        <v>40</v>
      </c>
    </row>
    <row r="18" spans="1:13" s="13" customFormat="1" ht="15.75" x14ac:dyDescent="0.25">
      <c r="A18" s="71" t="str">
        <f>'21MBA111'!A18</f>
        <v>P18FW21M0003</v>
      </c>
      <c r="B18" s="71" t="str">
        <f>'21MBA111'!B18</f>
        <v>NIKHIL S ANJANALLI</v>
      </c>
      <c r="C18" s="19"/>
      <c r="D18" s="19">
        <v>5</v>
      </c>
      <c r="E18" s="19">
        <v>5</v>
      </c>
      <c r="F18" s="19">
        <v>5</v>
      </c>
      <c r="G18" s="19"/>
      <c r="H18" s="19">
        <v>10</v>
      </c>
      <c r="I18" s="19"/>
      <c r="J18" s="19">
        <v>10</v>
      </c>
      <c r="K18" s="19">
        <v>12</v>
      </c>
      <c r="L18" s="117">
        <v>46</v>
      </c>
      <c r="M18" s="22">
        <f t="shared" si="1"/>
        <v>47</v>
      </c>
    </row>
    <row r="19" spans="1:13" s="13" customFormat="1" ht="15.75" x14ac:dyDescent="0.25">
      <c r="A19" s="71" t="str">
        <f>'21MBA111'!A19</f>
        <v>P18FW21M0004</v>
      </c>
      <c r="B19" s="71" t="str">
        <f>'21MBA111'!B19</f>
        <v>KARTHIK P SHETTY</v>
      </c>
      <c r="C19" s="19"/>
      <c r="D19" s="19">
        <v>5</v>
      </c>
      <c r="E19" s="19">
        <v>5</v>
      </c>
      <c r="F19" s="19"/>
      <c r="G19" s="19">
        <v>4</v>
      </c>
      <c r="H19" s="19">
        <v>10</v>
      </c>
      <c r="I19" s="19"/>
      <c r="J19" s="19">
        <v>9</v>
      </c>
      <c r="K19" s="19">
        <v>3</v>
      </c>
      <c r="L19" s="117">
        <v>36</v>
      </c>
      <c r="M19" s="22">
        <f t="shared" si="1"/>
        <v>36</v>
      </c>
    </row>
    <row r="20" spans="1:13" s="13" customFormat="1" ht="15.75" x14ac:dyDescent="0.25">
      <c r="A20" s="71" t="str">
        <f>'21MBA111'!A20</f>
        <v>P18FW21M0005</v>
      </c>
      <c r="B20" s="71" t="str">
        <f>'21MBA111'!B20</f>
        <v>AMITH C</v>
      </c>
      <c r="C20" s="19"/>
      <c r="D20" s="19">
        <v>5</v>
      </c>
      <c r="E20" s="19">
        <v>5</v>
      </c>
      <c r="F20" s="19">
        <v>3</v>
      </c>
      <c r="G20" s="19">
        <v>2</v>
      </c>
      <c r="H20" s="19">
        <v>10</v>
      </c>
      <c r="I20" s="19"/>
      <c r="J20" s="19">
        <v>9</v>
      </c>
      <c r="K20" s="19">
        <v>3</v>
      </c>
      <c r="L20" s="117">
        <v>38</v>
      </c>
      <c r="M20" s="22">
        <f t="shared" si="1"/>
        <v>37</v>
      </c>
    </row>
    <row r="21" spans="1:13" s="13" customFormat="1" ht="15.75" x14ac:dyDescent="0.25">
      <c r="A21" s="71" t="str">
        <f>'21MBA111'!A21</f>
        <v>P18FW21M0006</v>
      </c>
      <c r="B21" s="71" t="str">
        <f>'21MBA111'!B21</f>
        <v>AISHWARYA G</v>
      </c>
      <c r="C21" s="19"/>
      <c r="D21" s="19">
        <v>3</v>
      </c>
      <c r="E21" s="19">
        <v>3</v>
      </c>
      <c r="F21" s="19">
        <v>3</v>
      </c>
      <c r="G21" s="19"/>
      <c r="H21" s="19">
        <v>7</v>
      </c>
      <c r="I21" s="19"/>
      <c r="J21" s="19">
        <v>4</v>
      </c>
      <c r="K21" s="19"/>
      <c r="L21" s="117">
        <v>32</v>
      </c>
      <c r="M21" s="22">
        <f t="shared" si="1"/>
        <v>20</v>
      </c>
    </row>
    <row r="22" spans="1:13" s="13" customFormat="1" ht="15.75" x14ac:dyDescent="0.25">
      <c r="A22" s="71" t="str">
        <f>'21MBA111'!A22</f>
        <v>P18FW21M0007</v>
      </c>
      <c r="B22" s="71" t="str">
        <f>'21MBA111'!B22</f>
        <v>AKANKSH P</v>
      </c>
      <c r="C22" s="19"/>
      <c r="D22" s="19">
        <v>3</v>
      </c>
      <c r="E22" s="19">
        <v>5</v>
      </c>
      <c r="F22" s="19"/>
      <c r="G22" s="19">
        <v>3</v>
      </c>
      <c r="H22" s="19">
        <v>8</v>
      </c>
      <c r="I22" s="19">
        <v>9</v>
      </c>
      <c r="J22" s="19"/>
      <c r="K22" s="19">
        <v>3</v>
      </c>
      <c r="L22" s="117">
        <v>32</v>
      </c>
      <c r="M22" s="22">
        <f t="shared" si="1"/>
        <v>31</v>
      </c>
    </row>
    <row r="23" spans="1:13" s="13" customFormat="1" ht="15.75" x14ac:dyDescent="0.25">
      <c r="A23" s="71" t="str">
        <f>'21MBA111'!A23</f>
        <v>P18FW21M0008</v>
      </c>
      <c r="B23" s="71" t="str">
        <f>'21MBA111'!B23</f>
        <v>SACHITH B K</v>
      </c>
      <c r="C23" s="19"/>
      <c r="D23" s="19">
        <v>3</v>
      </c>
      <c r="E23" s="19">
        <v>3</v>
      </c>
      <c r="F23" s="19">
        <v>3</v>
      </c>
      <c r="G23" s="19"/>
      <c r="H23" s="19">
        <v>10</v>
      </c>
      <c r="I23" s="19">
        <v>7</v>
      </c>
      <c r="J23" s="19"/>
      <c r="K23" s="19">
        <v>1</v>
      </c>
      <c r="L23" s="117">
        <v>30</v>
      </c>
      <c r="M23" s="22">
        <f t="shared" si="1"/>
        <v>27</v>
      </c>
    </row>
    <row r="24" spans="1:13" s="13" customFormat="1" ht="15.75" x14ac:dyDescent="0.25">
      <c r="A24" s="71" t="str">
        <f>'21MBA111'!A24</f>
        <v>P18FW21M0009</v>
      </c>
      <c r="B24" s="71" t="str">
        <f>'21MBA111'!B24</f>
        <v>CHAITANYA KAMATAGI B</v>
      </c>
      <c r="C24" s="19"/>
      <c r="D24" s="19">
        <v>4</v>
      </c>
      <c r="E24" s="19">
        <v>5</v>
      </c>
      <c r="F24" s="19"/>
      <c r="G24" s="19">
        <v>4</v>
      </c>
      <c r="H24" s="19">
        <v>10</v>
      </c>
      <c r="I24" s="19"/>
      <c r="J24" s="19">
        <v>10</v>
      </c>
      <c r="K24" s="19">
        <v>9</v>
      </c>
      <c r="L24" s="117">
        <v>45</v>
      </c>
      <c r="M24" s="22">
        <f t="shared" si="1"/>
        <v>42</v>
      </c>
    </row>
    <row r="25" spans="1:13" s="13" customFormat="1" ht="15.75" x14ac:dyDescent="0.25">
      <c r="A25" s="71" t="str">
        <f>'21MBA111'!A25</f>
        <v>P18FW21M0010</v>
      </c>
      <c r="B25" s="71" t="str">
        <f>'21MBA111'!B25</f>
        <v>AKASH RACHAPPA KHANAGAVI</v>
      </c>
      <c r="C25" s="19"/>
      <c r="D25" s="19"/>
      <c r="E25" s="19">
        <v>5</v>
      </c>
      <c r="F25" s="19"/>
      <c r="G25" s="19">
        <v>4</v>
      </c>
      <c r="H25" s="19">
        <v>10</v>
      </c>
      <c r="I25" s="19"/>
      <c r="J25" s="19">
        <v>4</v>
      </c>
      <c r="K25" s="19">
        <v>4</v>
      </c>
      <c r="L25" s="117">
        <v>34</v>
      </c>
      <c r="M25" s="22">
        <f t="shared" si="1"/>
        <v>27</v>
      </c>
    </row>
    <row r="26" spans="1:13" s="13" customFormat="1" ht="15.75" x14ac:dyDescent="0.25">
      <c r="A26" s="71" t="str">
        <f>'21MBA111'!A26</f>
        <v>P18FW21M0011</v>
      </c>
      <c r="B26" s="71" t="str">
        <f>'21MBA111'!B26</f>
        <v>SOURAV SADANAND SWAR</v>
      </c>
      <c r="C26" s="19"/>
      <c r="D26" s="19">
        <v>3</v>
      </c>
      <c r="E26" s="19">
        <v>2</v>
      </c>
      <c r="F26" s="19"/>
      <c r="G26" s="19">
        <v>2</v>
      </c>
      <c r="H26" s="19">
        <v>10</v>
      </c>
      <c r="I26" s="19"/>
      <c r="J26" s="19">
        <v>7</v>
      </c>
      <c r="K26" s="19">
        <v>5</v>
      </c>
      <c r="L26" s="117">
        <v>34</v>
      </c>
      <c r="M26" s="22">
        <f t="shared" si="1"/>
        <v>29</v>
      </c>
    </row>
    <row r="27" spans="1:13" s="13" customFormat="1" ht="15.75" x14ac:dyDescent="0.25">
      <c r="A27" s="71" t="str">
        <f>'21MBA111'!A27</f>
        <v>P18FW21M0012</v>
      </c>
      <c r="B27" s="71" t="str">
        <f>'21MBA111'!B27</f>
        <v>NISHANTH KRISHNA</v>
      </c>
      <c r="C27" s="19">
        <v>3.5</v>
      </c>
      <c r="D27" s="19"/>
      <c r="E27" s="19">
        <v>5</v>
      </c>
      <c r="F27" s="19">
        <v>3.5</v>
      </c>
      <c r="G27" s="19"/>
      <c r="H27" s="19">
        <v>10</v>
      </c>
      <c r="I27" s="19">
        <v>8</v>
      </c>
      <c r="J27" s="19"/>
      <c r="K27" s="19">
        <v>8</v>
      </c>
      <c r="L27" s="117">
        <v>40</v>
      </c>
      <c r="M27" s="22">
        <f t="shared" si="1"/>
        <v>38</v>
      </c>
    </row>
    <row r="28" spans="1:13" s="13" customFormat="1" ht="15.75" x14ac:dyDescent="0.25">
      <c r="A28" s="71" t="str">
        <f>'21MBA111'!A28</f>
        <v>P18FW21M0013</v>
      </c>
      <c r="B28" s="71" t="str">
        <f>'21MBA111'!B28</f>
        <v>MEHUL V BHASKAR</v>
      </c>
      <c r="C28" s="19"/>
      <c r="D28" s="19">
        <v>4</v>
      </c>
      <c r="E28" s="19"/>
      <c r="F28" s="19">
        <v>2</v>
      </c>
      <c r="G28" s="19">
        <v>2</v>
      </c>
      <c r="H28" s="19"/>
      <c r="I28" s="19">
        <v>8</v>
      </c>
      <c r="J28" s="19">
        <v>5</v>
      </c>
      <c r="K28" s="19"/>
      <c r="L28" s="117">
        <v>31</v>
      </c>
      <c r="M28" s="22">
        <f t="shared" si="1"/>
        <v>21</v>
      </c>
    </row>
    <row r="29" spans="1:13" s="13" customFormat="1" ht="15.75" x14ac:dyDescent="0.25">
      <c r="A29" s="71" t="str">
        <f>'21MBA111'!A29</f>
        <v>P18FW21M0014</v>
      </c>
      <c r="B29" s="71" t="str">
        <f>'21MBA111'!B29</f>
        <v>SHUBHAM RAJENDRA REVANKAR</v>
      </c>
      <c r="C29" s="19"/>
      <c r="D29" s="19">
        <v>4</v>
      </c>
      <c r="E29" s="19">
        <v>3</v>
      </c>
      <c r="F29" s="19">
        <v>4</v>
      </c>
      <c r="G29" s="19"/>
      <c r="H29" s="19">
        <v>10</v>
      </c>
      <c r="I29" s="19">
        <v>9</v>
      </c>
      <c r="J29" s="19"/>
      <c r="K29" s="19">
        <v>8</v>
      </c>
      <c r="L29" s="117">
        <v>37</v>
      </c>
      <c r="M29" s="22">
        <f t="shared" si="1"/>
        <v>38</v>
      </c>
    </row>
    <row r="30" spans="1:13" s="13" customFormat="1" ht="15.75" x14ac:dyDescent="0.25">
      <c r="A30" s="71" t="str">
        <f>'21MBA111'!A30</f>
        <v>P18FW21M0015</v>
      </c>
      <c r="B30" s="71" t="str">
        <f>'21MBA111'!B30</f>
        <v>SHETTY TRUPTHI CHANDRAHAS</v>
      </c>
      <c r="C30" s="19">
        <v>0.5</v>
      </c>
      <c r="D30" s="19"/>
      <c r="E30" s="19">
        <v>5</v>
      </c>
      <c r="F30" s="19"/>
      <c r="G30" s="19">
        <v>2</v>
      </c>
      <c r="H30" s="19">
        <v>9</v>
      </c>
      <c r="I30" s="19">
        <v>9</v>
      </c>
      <c r="J30" s="19"/>
      <c r="K30" s="19">
        <v>8</v>
      </c>
      <c r="L30" s="117">
        <v>38</v>
      </c>
      <c r="M30" s="22">
        <f t="shared" si="1"/>
        <v>33.5</v>
      </c>
    </row>
    <row r="31" spans="1:13" s="13" customFormat="1" ht="15.75" x14ac:dyDescent="0.25">
      <c r="A31" s="71" t="str">
        <f>'21MBA111'!A31</f>
        <v>P18FW21M0016</v>
      </c>
      <c r="B31" s="71" t="str">
        <f>'21MBA111'!B31</f>
        <v>SHEEBAL M S</v>
      </c>
      <c r="C31" s="19">
        <v>3</v>
      </c>
      <c r="D31" s="19">
        <v>5</v>
      </c>
      <c r="E31" s="19">
        <v>3</v>
      </c>
      <c r="F31" s="19"/>
      <c r="G31" s="19"/>
      <c r="H31" s="19">
        <v>10</v>
      </c>
      <c r="I31" s="19">
        <v>6</v>
      </c>
      <c r="J31" s="19"/>
      <c r="K31" s="19">
        <v>8</v>
      </c>
      <c r="L31" s="117">
        <v>35</v>
      </c>
      <c r="M31" s="22">
        <f t="shared" si="1"/>
        <v>35</v>
      </c>
    </row>
    <row r="32" spans="1:13" s="13" customFormat="1" ht="15.75" x14ac:dyDescent="0.25">
      <c r="A32" s="71" t="str">
        <f>'21MBA111'!A32</f>
        <v>P18FW21M0017</v>
      </c>
      <c r="B32" s="71" t="str">
        <f>'21MBA111'!B32</f>
        <v>VISHNU KUMAR</v>
      </c>
      <c r="C32" s="19"/>
      <c r="D32" s="19">
        <v>4</v>
      </c>
      <c r="E32" s="19">
        <v>3</v>
      </c>
      <c r="F32" s="19">
        <v>2</v>
      </c>
      <c r="G32" s="19"/>
      <c r="H32" s="19">
        <v>5</v>
      </c>
      <c r="I32" s="19">
        <v>7</v>
      </c>
      <c r="J32" s="19"/>
      <c r="K32" s="19">
        <v>7</v>
      </c>
      <c r="L32" s="117">
        <v>33</v>
      </c>
      <c r="M32" s="22">
        <f t="shared" si="1"/>
        <v>28</v>
      </c>
    </row>
    <row r="33" spans="1:13" s="13" customFormat="1" ht="15.75" x14ac:dyDescent="0.25">
      <c r="A33" s="71" t="str">
        <f>'21MBA111'!A33</f>
        <v>P18FW21M0018</v>
      </c>
      <c r="B33" s="71" t="str">
        <f>'21MBA111'!B33</f>
        <v>HARSHITHA SRINIVAS</v>
      </c>
      <c r="C33" s="19"/>
      <c r="D33" s="19">
        <v>3</v>
      </c>
      <c r="E33" s="19">
        <v>5</v>
      </c>
      <c r="F33" s="19"/>
      <c r="G33" s="19">
        <v>3</v>
      </c>
      <c r="H33" s="19">
        <v>9</v>
      </c>
      <c r="I33" s="19">
        <v>9</v>
      </c>
      <c r="J33" s="19"/>
      <c r="K33" s="19">
        <v>3</v>
      </c>
      <c r="L33" s="117">
        <v>33</v>
      </c>
      <c r="M33" s="22">
        <f t="shared" si="1"/>
        <v>32</v>
      </c>
    </row>
    <row r="34" spans="1:13" s="13" customFormat="1" ht="15.75" x14ac:dyDescent="0.25">
      <c r="A34" s="71" t="str">
        <f>'21MBA111'!A34</f>
        <v>P18FW21M0019</v>
      </c>
      <c r="B34" s="71" t="str">
        <f>'21MBA111'!B34</f>
        <v>SAGI SAMPI</v>
      </c>
      <c r="C34" s="19"/>
      <c r="D34" s="19">
        <v>5</v>
      </c>
      <c r="E34" s="19">
        <v>5</v>
      </c>
      <c r="F34" s="19">
        <v>4</v>
      </c>
      <c r="G34" s="19"/>
      <c r="H34" s="19">
        <v>9</v>
      </c>
      <c r="I34" s="19">
        <v>9</v>
      </c>
      <c r="J34" s="19"/>
      <c r="K34" s="19">
        <v>6</v>
      </c>
      <c r="L34" s="117">
        <v>40</v>
      </c>
      <c r="M34" s="22">
        <f t="shared" si="1"/>
        <v>38</v>
      </c>
    </row>
    <row r="35" spans="1:13" s="13" customFormat="1" ht="15.75" x14ac:dyDescent="0.25">
      <c r="A35" s="71" t="str">
        <f>'21MBA111'!A35</f>
        <v>P18FW21M0020</v>
      </c>
      <c r="B35" s="71" t="str">
        <f>'21MBA111'!B35</f>
        <v>PAULOMEE BARUAH</v>
      </c>
      <c r="C35" s="19">
        <v>3</v>
      </c>
      <c r="D35" s="19"/>
      <c r="E35" s="19">
        <v>5</v>
      </c>
      <c r="F35" s="19"/>
      <c r="G35" s="19">
        <v>3</v>
      </c>
      <c r="H35" s="19">
        <v>7</v>
      </c>
      <c r="I35" s="19">
        <v>6</v>
      </c>
      <c r="J35" s="19"/>
      <c r="K35" s="19">
        <v>3</v>
      </c>
      <c r="L35" s="117">
        <v>34</v>
      </c>
      <c r="M35" s="22">
        <f t="shared" si="1"/>
        <v>27</v>
      </c>
    </row>
    <row r="36" spans="1:13" s="13" customFormat="1" ht="15.75" x14ac:dyDescent="0.25">
      <c r="A36" s="71" t="str">
        <f>'21MBA111'!A36</f>
        <v>P18FW21M0021</v>
      </c>
      <c r="B36" s="71" t="str">
        <f>'21MBA111'!B36</f>
        <v>NEETHA KAMATH</v>
      </c>
      <c r="C36" s="19"/>
      <c r="D36" s="19">
        <v>4</v>
      </c>
      <c r="E36" s="19">
        <v>5</v>
      </c>
      <c r="F36" s="19"/>
      <c r="G36" s="19">
        <v>3</v>
      </c>
      <c r="H36" s="19">
        <v>10</v>
      </c>
      <c r="I36" s="19">
        <v>5</v>
      </c>
      <c r="J36" s="19"/>
      <c r="K36" s="19">
        <v>7</v>
      </c>
      <c r="L36" s="117">
        <v>41</v>
      </c>
      <c r="M36" s="22">
        <f t="shared" si="1"/>
        <v>34</v>
      </c>
    </row>
    <row r="37" spans="1:13" s="13" customFormat="1" ht="15.75" x14ac:dyDescent="0.25">
      <c r="A37" s="71" t="str">
        <f>'21MBA111'!A37</f>
        <v>P18FW21M0022</v>
      </c>
      <c r="B37" s="71" t="str">
        <f>'21MBA111'!B37</f>
        <v>ADITYA UDAY HEGDE</v>
      </c>
      <c r="C37" s="19"/>
      <c r="D37" s="19">
        <v>5</v>
      </c>
      <c r="E37" s="19">
        <v>5</v>
      </c>
      <c r="F37" s="19"/>
      <c r="G37" s="19">
        <v>5</v>
      </c>
      <c r="H37" s="19">
        <v>8</v>
      </c>
      <c r="I37" s="19"/>
      <c r="J37" s="19">
        <v>9.5</v>
      </c>
      <c r="K37" s="19">
        <v>3</v>
      </c>
      <c r="L37" s="117">
        <v>39</v>
      </c>
      <c r="M37" s="22">
        <f t="shared" si="1"/>
        <v>35.5</v>
      </c>
    </row>
    <row r="38" spans="1:13" s="13" customFormat="1" ht="15.75" x14ac:dyDescent="0.25">
      <c r="A38" s="71" t="str">
        <f>'21MBA111'!A38</f>
        <v>P18FW21M0023</v>
      </c>
      <c r="B38" s="71" t="str">
        <f>'21MBA111'!B38</f>
        <v>SHREYAS G A</v>
      </c>
      <c r="C38" s="19"/>
      <c r="D38" s="19">
        <v>4</v>
      </c>
      <c r="E38" s="19">
        <v>5</v>
      </c>
      <c r="F38" s="19"/>
      <c r="G38" s="19">
        <v>2</v>
      </c>
      <c r="H38" s="19">
        <v>10</v>
      </c>
      <c r="I38" s="19">
        <v>6</v>
      </c>
      <c r="J38" s="19"/>
      <c r="K38" s="19">
        <v>3</v>
      </c>
      <c r="L38" s="117">
        <v>36</v>
      </c>
      <c r="M38" s="22">
        <f t="shared" si="1"/>
        <v>30</v>
      </c>
    </row>
    <row r="39" spans="1:13" s="13" customFormat="1" ht="15.75" x14ac:dyDescent="0.25">
      <c r="A39" s="71" t="str">
        <f>'21MBA111'!A39</f>
        <v>P18FW21M0024</v>
      </c>
      <c r="B39" s="71" t="str">
        <f>'21MBA111'!B39</f>
        <v>SRUJANA S</v>
      </c>
      <c r="C39" s="19"/>
      <c r="D39" s="19">
        <v>5</v>
      </c>
      <c r="E39" s="19">
        <v>5</v>
      </c>
      <c r="F39" s="19"/>
      <c r="G39" s="19">
        <v>3</v>
      </c>
      <c r="H39" s="19">
        <v>10</v>
      </c>
      <c r="I39" s="19">
        <v>9</v>
      </c>
      <c r="J39" s="19"/>
      <c r="K39" s="19">
        <v>4</v>
      </c>
      <c r="L39" s="117">
        <v>38</v>
      </c>
      <c r="M39" s="22">
        <f t="shared" si="1"/>
        <v>36</v>
      </c>
    </row>
    <row r="40" spans="1:13" s="13" customFormat="1" ht="15.75" x14ac:dyDescent="0.25">
      <c r="A40" s="71" t="str">
        <f>'21MBA111'!A40</f>
        <v>P18FW21M0025</v>
      </c>
      <c r="B40" s="71" t="str">
        <f>'21MBA111'!B40</f>
        <v>PRAJWAL S N</v>
      </c>
      <c r="C40" s="19"/>
      <c r="D40" s="19">
        <v>4</v>
      </c>
      <c r="E40" s="19">
        <v>2</v>
      </c>
      <c r="F40" s="19"/>
      <c r="G40" s="19">
        <v>2</v>
      </c>
      <c r="H40" s="19">
        <v>10</v>
      </c>
      <c r="I40" s="19">
        <v>4</v>
      </c>
      <c r="J40" s="19"/>
      <c r="K40" s="19">
        <v>3</v>
      </c>
      <c r="L40" s="117">
        <v>35</v>
      </c>
      <c r="M40" s="22">
        <f t="shared" si="1"/>
        <v>25</v>
      </c>
    </row>
    <row r="41" spans="1:13" s="13" customFormat="1" ht="15.75" x14ac:dyDescent="0.25">
      <c r="A41" s="71" t="str">
        <f>'21MBA111'!A41</f>
        <v>P18FW21M0026</v>
      </c>
      <c r="B41" s="71" t="str">
        <f>'21MBA111'!B41</f>
        <v>SUCHITRA G</v>
      </c>
      <c r="C41" s="19">
        <v>2</v>
      </c>
      <c r="D41" s="19">
        <v>2</v>
      </c>
      <c r="E41" s="19">
        <v>3</v>
      </c>
      <c r="F41" s="19"/>
      <c r="G41" s="19">
        <v>3</v>
      </c>
      <c r="H41" s="19">
        <v>10</v>
      </c>
      <c r="I41" s="19"/>
      <c r="J41" s="19">
        <v>9</v>
      </c>
      <c r="K41" s="19">
        <v>3</v>
      </c>
      <c r="L41" s="117">
        <v>34</v>
      </c>
      <c r="M41" s="22">
        <f t="shared" si="1"/>
        <v>32</v>
      </c>
    </row>
    <row r="42" spans="1:13" s="13" customFormat="1" ht="15.75" x14ac:dyDescent="0.25">
      <c r="A42" s="71" t="str">
        <f>'21MBA111'!A42</f>
        <v>P18FW21M0027</v>
      </c>
      <c r="B42" s="71" t="str">
        <f>'21MBA111'!B42</f>
        <v>SANKET SURESH SHIRSAT</v>
      </c>
      <c r="C42" s="19"/>
      <c r="D42" s="19">
        <v>5</v>
      </c>
      <c r="E42" s="19">
        <v>5</v>
      </c>
      <c r="F42" s="19"/>
      <c r="G42" s="19">
        <v>3</v>
      </c>
      <c r="H42" s="19">
        <v>10</v>
      </c>
      <c r="I42" s="19">
        <v>5</v>
      </c>
      <c r="J42" s="19"/>
      <c r="K42" s="19">
        <v>6</v>
      </c>
      <c r="L42" s="117">
        <v>38</v>
      </c>
      <c r="M42" s="22">
        <f t="shared" si="1"/>
        <v>34</v>
      </c>
    </row>
    <row r="43" spans="1:13" s="13" customFormat="1" ht="15.75" x14ac:dyDescent="0.25">
      <c r="A43" s="71" t="str">
        <f>'21MBA111'!A43</f>
        <v>P18FW21M0028</v>
      </c>
      <c r="B43" s="71" t="str">
        <f>'21MBA111'!B43</f>
        <v>ANIKET SANJAY REVANKAR</v>
      </c>
      <c r="C43" s="19"/>
      <c r="D43" s="19">
        <v>3</v>
      </c>
      <c r="E43" s="19">
        <v>5</v>
      </c>
      <c r="F43" s="19"/>
      <c r="G43" s="19">
        <v>4</v>
      </c>
      <c r="H43" s="19">
        <v>10</v>
      </c>
      <c r="I43" s="19"/>
      <c r="J43" s="19">
        <v>10</v>
      </c>
      <c r="K43" s="19">
        <v>5</v>
      </c>
      <c r="L43" s="117">
        <v>40</v>
      </c>
      <c r="M43" s="22">
        <f t="shared" si="1"/>
        <v>37</v>
      </c>
    </row>
    <row r="44" spans="1:13" s="13" customFormat="1" ht="15.75" x14ac:dyDescent="0.25">
      <c r="A44" s="71" t="str">
        <f>'21MBA111'!A44</f>
        <v>P18FW21M0029</v>
      </c>
      <c r="B44" s="71" t="str">
        <f>'21MBA111'!B44</f>
        <v>AKHILA H</v>
      </c>
      <c r="C44" s="19">
        <v>4</v>
      </c>
      <c r="D44" s="19">
        <v>3</v>
      </c>
      <c r="E44" s="19">
        <v>5</v>
      </c>
      <c r="F44" s="19">
        <v>3</v>
      </c>
      <c r="G44" s="19">
        <v>2</v>
      </c>
      <c r="H44" s="19">
        <v>10</v>
      </c>
      <c r="I44" s="19">
        <v>8</v>
      </c>
      <c r="J44" s="19"/>
      <c r="K44" s="19">
        <v>2</v>
      </c>
      <c r="L44" s="117">
        <v>35</v>
      </c>
      <c r="M44" s="22">
        <f t="shared" si="1"/>
        <v>37</v>
      </c>
    </row>
    <row r="45" spans="1:13" s="13" customFormat="1" ht="15.75" x14ac:dyDescent="0.25">
      <c r="A45" s="71" t="str">
        <f>'21MBA111'!A45</f>
        <v>P18FW21M0030</v>
      </c>
      <c r="B45" s="71" t="str">
        <f>'21MBA111'!B45</f>
        <v>M LUQMAN NAWAZ</v>
      </c>
      <c r="C45" s="19"/>
      <c r="D45" s="19">
        <v>3</v>
      </c>
      <c r="E45" s="19">
        <v>5</v>
      </c>
      <c r="F45" s="19">
        <v>2</v>
      </c>
      <c r="G45" s="19"/>
      <c r="H45" s="19">
        <v>10</v>
      </c>
      <c r="I45" s="19"/>
      <c r="J45" s="19">
        <v>0</v>
      </c>
      <c r="K45" s="19">
        <v>12</v>
      </c>
      <c r="L45" s="117">
        <v>34</v>
      </c>
      <c r="M45" s="22">
        <f t="shared" si="1"/>
        <v>32</v>
      </c>
    </row>
    <row r="46" spans="1:13" s="13" customFormat="1" ht="15.75" x14ac:dyDescent="0.25">
      <c r="A46" s="71" t="str">
        <f>'21MBA111'!A46</f>
        <v>P18FW21M0031</v>
      </c>
      <c r="B46" s="71" t="str">
        <f>'21MBA111'!B46</f>
        <v>MADHURA A</v>
      </c>
      <c r="C46" s="19"/>
      <c r="D46" s="19">
        <v>4</v>
      </c>
      <c r="E46" s="19">
        <v>5</v>
      </c>
      <c r="F46" s="19">
        <v>4</v>
      </c>
      <c r="G46" s="19"/>
      <c r="H46" s="19">
        <v>10</v>
      </c>
      <c r="I46" s="19">
        <v>8</v>
      </c>
      <c r="J46" s="19"/>
      <c r="K46" s="19"/>
      <c r="L46" s="117">
        <v>39</v>
      </c>
      <c r="M46" s="22">
        <f t="shared" si="1"/>
        <v>31</v>
      </c>
    </row>
    <row r="47" spans="1:13" s="13" customFormat="1" ht="15.75" x14ac:dyDescent="0.25">
      <c r="A47" s="71" t="str">
        <f>'21MBA111'!A47</f>
        <v>P18FW21M0032</v>
      </c>
      <c r="B47" s="71" t="str">
        <f>'21MBA111'!B47</f>
        <v>H V SHREEVATSA</v>
      </c>
      <c r="C47" s="19"/>
      <c r="D47" s="19">
        <v>3</v>
      </c>
      <c r="E47" s="19">
        <v>3</v>
      </c>
      <c r="F47" s="19"/>
      <c r="G47" s="19">
        <v>3</v>
      </c>
      <c r="H47" s="19">
        <v>10</v>
      </c>
      <c r="I47" s="19"/>
      <c r="J47" s="19">
        <v>9</v>
      </c>
      <c r="K47" s="19">
        <v>3</v>
      </c>
      <c r="L47" s="117">
        <v>32</v>
      </c>
      <c r="M47" s="22">
        <f t="shared" si="1"/>
        <v>31</v>
      </c>
    </row>
    <row r="48" spans="1:13" s="13" customFormat="1" ht="15.75" x14ac:dyDescent="0.25">
      <c r="A48" s="71" t="str">
        <f>'21MBA111'!A48</f>
        <v>P18FW21M0033</v>
      </c>
      <c r="B48" s="71" t="str">
        <f>'21MBA111'!B48</f>
        <v>LILIMA DASH</v>
      </c>
      <c r="C48" s="19"/>
      <c r="D48" s="19"/>
      <c r="E48" s="19">
        <v>1</v>
      </c>
      <c r="F48" s="19"/>
      <c r="G48" s="19">
        <v>2</v>
      </c>
      <c r="H48" s="19">
        <v>10</v>
      </c>
      <c r="I48" s="19">
        <v>5</v>
      </c>
      <c r="J48" s="19"/>
      <c r="K48" s="19">
        <v>3</v>
      </c>
      <c r="L48" s="117">
        <v>32</v>
      </c>
      <c r="M48" s="22">
        <f t="shared" ref="M48:M79" si="2">SUM(C48:K48)</f>
        <v>21</v>
      </c>
    </row>
    <row r="49" spans="1:13" s="13" customFormat="1" ht="15.75" x14ac:dyDescent="0.25">
      <c r="A49" s="71" t="str">
        <f>'21MBA111'!A49</f>
        <v>P18FW21M0034</v>
      </c>
      <c r="B49" s="71" t="str">
        <f>'21MBA111'!B49</f>
        <v>KUMAR ASHUTOSH</v>
      </c>
      <c r="C49" s="19"/>
      <c r="D49" s="19"/>
      <c r="E49" s="19">
        <v>5</v>
      </c>
      <c r="F49" s="19"/>
      <c r="G49" s="19">
        <v>2</v>
      </c>
      <c r="H49" s="19"/>
      <c r="I49" s="19">
        <v>6</v>
      </c>
      <c r="J49" s="19">
        <v>2</v>
      </c>
      <c r="K49" s="19"/>
      <c r="L49" s="117">
        <v>30</v>
      </c>
      <c r="M49" s="22">
        <f t="shared" si="2"/>
        <v>15</v>
      </c>
    </row>
    <row r="50" spans="1:13" s="13" customFormat="1" ht="15.75" x14ac:dyDescent="0.25">
      <c r="A50" s="71" t="str">
        <f>'21MBA111'!A50</f>
        <v>P18FW21M0035</v>
      </c>
      <c r="B50" s="71" t="str">
        <f>'21MBA111'!B50</f>
        <v>RAHUL S SANGOLLI</v>
      </c>
      <c r="C50" s="19"/>
      <c r="D50" s="19">
        <v>0</v>
      </c>
      <c r="E50" s="19">
        <v>5</v>
      </c>
      <c r="F50" s="19"/>
      <c r="G50" s="19">
        <v>3</v>
      </c>
      <c r="H50" s="19">
        <v>8</v>
      </c>
      <c r="I50" s="19">
        <v>2</v>
      </c>
      <c r="J50" s="19"/>
      <c r="K50" s="19">
        <v>3</v>
      </c>
      <c r="L50" s="117">
        <v>33</v>
      </c>
      <c r="M50" s="22">
        <f t="shared" si="2"/>
        <v>21</v>
      </c>
    </row>
    <row r="51" spans="1:13" s="13" customFormat="1" ht="15.75" x14ac:dyDescent="0.25">
      <c r="A51" s="71" t="str">
        <f>'21MBA111'!A51</f>
        <v>P18FW21M0036</v>
      </c>
      <c r="B51" s="71" t="str">
        <f>'21MBA111'!B51</f>
        <v>GIRISH N NASHI</v>
      </c>
      <c r="C51" s="19">
        <v>2</v>
      </c>
      <c r="D51" s="19">
        <v>5</v>
      </c>
      <c r="E51" s="19">
        <v>2</v>
      </c>
      <c r="F51" s="19"/>
      <c r="G51" s="19"/>
      <c r="H51" s="19">
        <v>10</v>
      </c>
      <c r="I51" s="19">
        <v>3</v>
      </c>
      <c r="J51" s="19"/>
      <c r="K51" s="19">
        <v>3</v>
      </c>
      <c r="L51" s="117">
        <v>36</v>
      </c>
      <c r="M51" s="22">
        <f t="shared" si="2"/>
        <v>25</v>
      </c>
    </row>
    <row r="52" spans="1:13" s="13" customFormat="1" ht="15.75" x14ac:dyDescent="0.25">
      <c r="A52" s="71" t="str">
        <f>'21MBA111'!A52</f>
        <v>P18FW21M0037</v>
      </c>
      <c r="B52" s="71" t="str">
        <f>'21MBA111'!B52</f>
        <v>ANKITA GAJANAN NAIK</v>
      </c>
      <c r="C52" s="19"/>
      <c r="D52" s="19">
        <v>3</v>
      </c>
      <c r="E52" s="19">
        <v>4</v>
      </c>
      <c r="F52" s="19"/>
      <c r="G52" s="19">
        <v>5</v>
      </c>
      <c r="H52" s="19">
        <v>10</v>
      </c>
      <c r="I52" s="19"/>
      <c r="J52" s="19">
        <v>6</v>
      </c>
      <c r="K52" s="19">
        <v>3</v>
      </c>
      <c r="L52" s="117">
        <v>34</v>
      </c>
      <c r="M52" s="22">
        <f t="shared" si="2"/>
        <v>31</v>
      </c>
    </row>
    <row r="53" spans="1:13" s="13" customFormat="1" ht="15.75" x14ac:dyDescent="0.25">
      <c r="A53" s="71" t="str">
        <f>'21MBA111'!A53</f>
        <v>P18FW21M0038</v>
      </c>
      <c r="B53" s="71" t="str">
        <f>'21MBA111'!B53</f>
        <v>GURUBASAVARAJ K M</v>
      </c>
      <c r="C53" s="19"/>
      <c r="D53" s="19">
        <v>1</v>
      </c>
      <c r="E53" s="19">
        <v>3</v>
      </c>
      <c r="F53" s="19"/>
      <c r="G53" s="19">
        <v>3</v>
      </c>
      <c r="H53" s="19">
        <v>10</v>
      </c>
      <c r="I53" s="19"/>
      <c r="J53" s="19"/>
      <c r="K53" s="19">
        <v>3</v>
      </c>
      <c r="L53" s="117">
        <v>32</v>
      </c>
      <c r="M53" s="22">
        <f t="shared" si="2"/>
        <v>20</v>
      </c>
    </row>
    <row r="54" spans="1:13" s="13" customFormat="1" ht="15.75" x14ac:dyDescent="0.25">
      <c r="A54" s="71" t="str">
        <f>'21MBA111'!A54</f>
        <v>P18FW21M0039</v>
      </c>
      <c r="B54" s="71" t="str">
        <f>'21MBA111'!B54</f>
        <v>ANANYA P HEGDE</v>
      </c>
      <c r="C54" s="19"/>
      <c r="D54" s="19">
        <v>5</v>
      </c>
      <c r="E54" s="19">
        <v>5</v>
      </c>
      <c r="F54" s="19"/>
      <c r="G54" s="19">
        <v>4</v>
      </c>
      <c r="H54" s="19"/>
      <c r="I54" s="19">
        <v>6</v>
      </c>
      <c r="J54" s="19">
        <v>7</v>
      </c>
      <c r="K54" s="19">
        <v>8</v>
      </c>
      <c r="L54" s="117">
        <v>36</v>
      </c>
      <c r="M54" s="22">
        <f t="shared" si="2"/>
        <v>35</v>
      </c>
    </row>
    <row r="55" spans="1:13" s="13" customFormat="1" ht="15.75" x14ac:dyDescent="0.25">
      <c r="A55" s="71" t="str">
        <f>'21MBA111'!A55</f>
        <v>P18FW21M0040</v>
      </c>
      <c r="B55" s="71" t="str">
        <f>'21MBA111'!B55</f>
        <v>NIVEDITHA K SWAMY</v>
      </c>
      <c r="C55" s="19"/>
      <c r="D55" s="19">
        <v>5</v>
      </c>
      <c r="E55" s="19">
        <v>5</v>
      </c>
      <c r="F55" s="19">
        <v>5</v>
      </c>
      <c r="G55" s="19"/>
      <c r="H55" s="19">
        <v>10</v>
      </c>
      <c r="I55" s="19"/>
      <c r="J55" s="19">
        <v>10</v>
      </c>
      <c r="K55" s="19">
        <v>12</v>
      </c>
      <c r="L55" s="117">
        <v>44</v>
      </c>
      <c r="M55" s="22">
        <f t="shared" si="2"/>
        <v>47</v>
      </c>
    </row>
    <row r="56" spans="1:13" s="13" customFormat="1" ht="15.75" x14ac:dyDescent="0.25">
      <c r="A56" s="71" t="str">
        <f>'21MBA111'!A56</f>
        <v>P18FW21M0041</v>
      </c>
      <c r="B56" s="71" t="str">
        <f>'21MBA111'!B56</f>
        <v>LIKHITHA L</v>
      </c>
      <c r="C56" s="19">
        <v>1</v>
      </c>
      <c r="D56" s="19"/>
      <c r="E56" s="19">
        <v>5</v>
      </c>
      <c r="F56" s="19"/>
      <c r="G56" s="19">
        <v>2</v>
      </c>
      <c r="H56" s="19">
        <v>10</v>
      </c>
      <c r="I56" s="19">
        <v>9</v>
      </c>
      <c r="J56" s="19"/>
      <c r="K56" s="19">
        <v>3</v>
      </c>
      <c r="L56" s="117">
        <v>34</v>
      </c>
      <c r="M56" s="22">
        <f t="shared" si="2"/>
        <v>30</v>
      </c>
    </row>
    <row r="57" spans="1:13" s="13" customFormat="1" ht="15.75" x14ac:dyDescent="0.25">
      <c r="A57" s="71" t="str">
        <f>'21MBA111'!A57</f>
        <v>P18FW21M0042</v>
      </c>
      <c r="B57" s="71" t="str">
        <f>'21MBA111'!B57</f>
        <v>RAHUL RAM BHAT</v>
      </c>
      <c r="C57" s="19"/>
      <c r="D57" s="19">
        <v>4</v>
      </c>
      <c r="E57" s="19">
        <v>5</v>
      </c>
      <c r="F57" s="19"/>
      <c r="G57" s="19">
        <v>3</v>
      </c>
      <c r="H57" s="19">
        <v>5</v>
      </c>
      <c r="I57" s="19"/>
      <c r="J57" s="19">
        <v>9</v>
      </c>
      <c r="K57" s="19"/>
      <c r="L57" s="117">
        <v>34</v>
      </c>
      <c r="M57" s="22">
        <f t="shared" si="2"/>
        <v>26</v>
      </c>
    </row>
    <row r="58" spans="1:13" s="13" customFormat="1" ht="15.75" x14ac:dyDescent="0.25">
      <c r="A58" s="71" t="str">
        <f>'21MBA111'!A58</f>
        <v>P18FW21M0043</v>
      </c>
      <c r="B58" s="71" t="str">
        <f>'21MBA111'!B58</f>
        <v>AMIT KAMADOLLISHETTARU</v>
      </c>
      <c r="C58" s="19"/>
      <c r="D58" s="19">
        <v>3</v>
      </c>
      <c r="E58" s="19">
        <v>5</v>
      </c>
      <c r="F58" s="19"/>
      <c r="G58" s="19">
        <v>3</v>
      </c>
      <c r="H58" s="19">
        <v>10</v>
      </c>
      <c r="I58" s="19">
        <v>7</v>
      </c>
      <c r="J58" s="19"/>
      <c r="K58" s="19">
        <v>3</v>
      </c>
      <c r="L58" s="117">
        <v>39</v>
      </c>
      <c r="M58" s="22">
        <f t="shared" si="2"/>
        <v>31</v>
      </c>
    </row>
    <row r="59" spans="1:13" s="13" customFormat="1" ht="15.75" x14ac:dyDescent="0.25">
      <c r="A59" s="71" t="str">
        <f>'21MBA111'!A59</f>
        <v>P18FW21M0044</v>
      </c>
      <c r="B59" s="71" t="str">
        <f>'21MBA111'!B59</f>
        <v>POOJARANI TALAWAR</v>
      </c>
      <c r="C59" s="19"/>
      <c r="D59" s="19">
        <v>3</v>
      </c>
      <c r="E59" s="19">
        <v>5</v>
      </c>
      <c r="F59" s="19"/>
      <c r="G59" s="19">
        <v>2</v>
      </c>
      <c r="H59" s="19">
        <v>10</v>
      </c>
      <c r="I59" s="19"/>
      <c r="J59" s="19">
        <v>5</v>
      </c>
      <c r="K59" s="19"/>
      <c r="L59" s="117">
        <v>32</v>
      </c>
      <c r="M59" s="22">
        <f t="shared" si="2"/>
        <v>25</v>
      </c>
    </row>
    <row r="60" spans="1:13" s="13" customFormat="1" ht="15.75" x14ac:dyDescent="0.25">
      <c r="A60" s="71" t="str">
        <f>'21MBA111'!A60</f>
        <v>P18FW21M0045</v>
      </c>
      <c r="B60" s="71" t="str">
        <f>'21MBA111'!B60</f>
        <v>ABHITHA K</v>
      </c>
      <c r="C60" s="19"/>
      <c r="D60" s="19">
        <v>2</v>
      </c>
      <c r="E60" s="19">
        <v>5</v>
      </c>
      <c r="F60" s="19"/>
      <c r="G60" s="19"/>
      <c r="H60" s="19">
        <v>10</v>
      </c>
      <c r="I60" s="19"/>
      <c r="J60" s="19">
        <v>9</v>
      </c>
      <c r="K60" s="19">
        <v>2</v>
      </c>
      <c r="L60" s="117">
        <v>34</v>
      </c>
      <c r="M60" s="22">
        <f t="shared" si="2"/>
        <v>28</v>
      </c>
    </row>
    <row r="61" spans="1:13" s="13" customFormat="1" ht="15.75" x14ac:dyDescent="0.25">
      <c r="A61" s="71" t="str">
        <f>'21MBA111'!A61</f>
        <v>P18FW21M0046</v>
      </c>
      <c r="B61" s="71" t="str">
        <f>'21MBA111'!B61</f>
        <v>S SHREYAS</v>
      </c>
      <c r="C61" s="19"/>
      <c r="D61" s="19">
        <v>3</v>
      </c>
      <c r="E61" s="19">
        <v>2</v>
      </c>
      <c r="F61" s="19"/>
      <c r="G61" s="19">
        <v>2</v>
      </c>
      <c r="H61" s="19"/>
      <c r="I61" s="19"/>
      <c r="J61" s="19">
        <v>6</v>
      </c>
      <c r="K61" s="19">
        <v>3</v>
      </c>
      <c r="L61" s="117">
        <v>26</v>
      </c>
      <c r="M61" s="22">
        <f t="shared" si="2"/>
        <v>16</v>
      </c>
    </row>
    <row r="62" spans="1:13" s="13" customFormat="1" ht="15.75" x14ac:dyDescent="0.25">
      <c r="A62" s="71" t="str">
        <f>'21MBA111'!A62</f>
        <v>P18FW21M0047</v>
      </c>
      <c r="B62" s="71" t="str">
        <f>'21MBA111'!B62</f>
        <v>ABHISHEK SHENOY</v>
      </c>
      <c r="C62" s="19"/>
      <c r="D62" s="19"/>
      <c r="E62" s="19">
        <v>5</v>
      </c>
      <c r="F62" s="19">
        <v>2</v>
      </c>
      <c r="G62" s="19">
        <v>2</v>
      </c>
      <c r="H62" s="19">
        <v>4</v>
      </c>
      <c r="I62" s="19"/>
      <c r="J62" s="19">
        <v>4</v>
      </c>
      <c r="K62" s="19">
        <v>3</v>
      </c>
      <c r="L62" s="117">
        <v>32</v>
      </c>
      <c r="M62" s="22">
        <f t="shared" si="2"/>
        <v>20</v>
      </c>
    </row>
    <row r="63" spans="1:13" s="13" customFormat="1" ht="15.75" x14ac:dyDescent="0.25">
      <c r="A63" s="71" t="str">
        <f>'21MBA111'!A63</f>
        <v>P18FW21M0048</v>
      </c>
      <c r="B63" s="71" t="str">
        <f>'21MBA111'!B63</f>
        <v>B S SUSHEN</v>
      </c>
      <c r="C63" s="19"/>
      <c r="D63" s="19">
        <v>4</v>
      </c>
      <c r="E63" s="19"/>
      <c r="F63" s="19">
        <v>5</v>
      </c>
      <c r="G63" s="19">
        <v>4</v>
      </c>
      <c r="H63" s="19">
        <v>10</v>
      </c>
      <c r="I63" s="19">
        <v>8</v>
      </c>
      <c r="J63" s="19"/>
      <c r="K63" s="19">
        <v>9</v>
      </c>
      <c r="L63" s="117">
        <v>43</v>
      </c>
      <c r="M63" s="22">
        <f t="shared" si="2"/>
        <v>40</v>
      </c>
    </row>
    <row r="64" spans="1:13" s="13" customFormat="1" ht="15.75" x14ac:dyDescent="0.25">
      <c r="A64" s="71" t="str">
        <f>'21MBA111'!A64</f>
        <v>P18FW21M0049</v>
      </c>
      <c r="B64" s="71" t="str">
        <f>'21MBA111'!B64</f>
        <v>PRAJWALA H</v>
      </c>
      <c r="C64" s="19"/>
      <c r="D64" s="19">
        <v>5</v>
      </c>
      <c r="E64" s="19"/>
      <c r="F64" s="19"/>
      <c r="G64" s="19"/>
      <c r="H64" s="19">
        <v>10</v>
      </c>
      <c r="I64" s="19">
        <v>8</v>
      </c>
      <c r="J64" s="19"/>
      <c r="K64" s="19">
        <v>9</v>
      </c>
      <c r="L64" s="117">
        <v>34</v>
      </c>
      <c r="M64" s="22">
        <f t="shared" si="2"/>
        <v>32</v>
      </c>
    </row>
    <row r="65" spans="1:13" s="13" customFormat="1" ht="15.75" x14ac:dyDescent="0.25">
      <c r="A65" s="71" t="str">
        <f>'21MBA111'!A65</f>
        <v>P18FW21M0050</v>
      </c>
      <c r="B65" s="71" t="str">
        <f>'21MBA111'!B65</f>
        <v>VAISHNAVI N</v>
      </c>
      <c r="C65" s="19"/>
      <c r="D65" s="19">
        <v>4</v>
      </c>
      <c r="E65" s="19">
        <v>5</v>
      </c>
      <c r="F65" s="19">
        <v>4</v>
      </c>
      <c r="G65" s="19"/>
      <c r="H65" s="19">
        <v>9</v>
      </c>
      <c r="I65" s="19">
        <v>8</v>
      </c>
      <c r="J65" s="19"/>
      <c r="K65" s="19">
        <v>9</v>
      </c>
      <c r="L65" s="117">
        <v>37</v>
      </c>
      <c r="M65" s="22">
        <f t="shared" si="2"/>
        <v>39</v>
      </c>
    </row>
    <row r="66" spans="1:13" s="13" customFormat="1" ht="15.75" x14ac:dyDescent="0.25">
      <c r="A66" s="71" t="str">
        <f>'21MBA111'!A66</f>
        <v>P18FW21M0051</v>
      </c>
      <c r="B66" s="71" t="str">
        <f>'21MBA111'!B66</f>
        <v>DEEPAK GIRISH KALYANI</v>
      </c>
      <c r="C66" s="19">
        <v>3</v>
      </c>
      <c r="D66" s="19"/>
      <c r="E66" s="19">
        <v>5</v>
      </c>
      <c r="F66" s="19"/>
      <c r="G66" s="19">
        <v>5</v>
      </c>
      <c r="H66" s="19">
        <v>10</v>
      </c>
      <c r="I66" s="19"/>
      <c r="J66" s="19">
        <v>9</v>
      </c>
      <c r="K66" s="19">
        <v>7</v>
      </c>
      <c r="L66" s="117">
        <v>40</v>
      </c>
      <c r="M66" s="22">
        <f t="shared" si="2"/>
        <v>39</v>
      </c>
    </row>
    <row r="67" spans="1:13" s="13" customFormat="1" ht="15.75" x14ac:dyDescent="0.25">
      <c r="A67" s="71" t="str">
        <f>'21MBA111'!A67</f>
        <v>P18FW21M0052</v>
      </c>
      <c r="B67" s="71" t="str">
        <f>'21MBA111'!B67</f>
        <v>ISAAC JESSE K</v>
      </c>
      <c r="C67" s="19"/>
      <c r="D67" s="19"/>
      <c r="E67" s="19">
        <v>5</v>
      </c>
      <c r="F67" s="19"/>
      <c r="G67" s="19">
        <v>2</v>
      </c>
      <c r="H67" s="19">
        <v>10</v>
      </c>
      <c r="I67" s="19"/>
      <c r="J67" s="19"/>
      <c r="K67" s="19"/>
      <c r="L67" s="117">
        <v>24</v>
      </c>
      <c r="M67" s="22">
        <f t="shared" si="2"/>
        <v>17</v>
      </c>
    </row>
    <row r="68" spans="1:13" s="13" customFormat="1" ht="15.75" x14ac:dyDescent="0.25">
      <c r="A68" s="71" t="str">
        <f>'21MBA111'!A68</f>
        <v>P18FW21M0053</v>
      </c>
      <c r="B68" s="71" t="str">
        <f>'21MBA111'!B68</f>
        <v>SUPRIYA GOVIND BELSARE</v>
      </c>
      <c r="C68" s="19"/>
      <c r="D68" s="19"/>
      <c r="E68" s="19">
        <v>3</v>
      </c>
      <c r="F68" s="19">
        <v>5</v>
      </c>
      <c r="G68" s="19">
        <v>4</v>
      </c>
      <c r="H68" s="19">
        <v>9</v>
      </c>
      <c r="I68" s="19"/>
      <c r="J68" s="19"/>
      <c r="K68" s="19">
        <v>10</v>
      </c>
      <c r="L68" s="117">
        <v>34</v>
      </c>
      <c r="M68" s="22">
        <f t="shared" si="2"/>
        <v>31</v>
      </c>
    </row>
    <row r="69" spans="1:13" s="13" customFormat="1" ht="15.75" x14ac:dyDescent="0.25">
      <c r="A69" s="71" t="str">
        <f>'21MBA111'!A69</f>
        <v>P18FW21M0054</v>
      </c>
      <c r="B69" s="71" t="str">
        <f>'21MBA111'!B69</f>
        <v>VINAYAK RAO GAIKWAD K</v>
      </c>
      <c r="C69" s="19">
        <v>0.5</v>
      </c>
      <c r="D69" s="19"/>
      <c r="E69" s="19">
        <v>3</v>
      </c>
      <c r="F69" s="19"/>
      <c r="G69" s="19">
        <v>3</v>
      </c>
      <c r="H69" s="19">
        <v>10</v>
      </c>
      <c r="I69" s="19">
        <v>6</v>
      </c>
      <c r="J69" s="19"/>
      <c r="K69" s="19">
        <v>3</v>
      </c>
      <c r="L69" s="117">
        <v>31</v>
      </c>
      <c r="M69" s="22">
        <f t="shared" si="2"/>
        <v>25.5</v>
      </c>
    </row>
    <row r="70" spans="1:13" s="13" customFormat="1" ht="15.75" x14ac:dyDescent="0.25">
      <c r="A70" s="71" t="str">
        <f>'21MBA111'!A70</f>
        <v>P18FW21M0055</v>
      </c>
      <c r="B70" s="71" t="str">
        <f>'21MBA111'!B70</f>
        <v>SUTOPA DEB</v>
      </c>
      <c r="C70" s="19"/>
      <c r="D70" s="19"/>
      <c r="E70" s="19">
        <v>3</v>
      </c>
      <c r="F70" s="19">
        <v>5</v>
      </c>
      <c r="G70" s="19">
        <v>3</v>
      </c>
      <c r="H70" s="19">
        <v>6</v>
      </c>
      <c r="I70" s="19">
        <v>6</v>
      </c>
      <c r="J70" s="19"/>
      <c r="K70" s="19">
        <v>4</v>
      </c>
      <c r="L70" s="117">
        <v>34</v>
      </c>
      <c r="M70" s="22">
        <f t="shared" si="2"/>
        <v>27</v>
      </c>
    </row>
    <row r="71" spans="1:13" s="13" customFormat="1" ht="15.75" x14ac:dyDescent="0.25">
      <c r="A71" s="71" t="str">
        <f>'21MBA111'!A71</f>
        <v>P18FW21M0056</v>
      </c>
      <c r="B71" s="71" t="str">
        <f>'21MBA111'!B71</f>
        <v>M S SUKRUT</v>
      </c>
      <c r="C71" s="19"/>
      <c r="D71" s="19">
        <v>4</v>
      </c>
      <c r="E71" s="19">
        <v>3</v>
      </c>
      <c r="F71" s="19"/>
      <c r="G71" s="19">
        <v>3</v>
      </c>
      <c r="H71" s="19">
        <v>10</v>
      </c>
      <c r="I71" s="19"/>
      <c r="J71" s="19">
        <v>3</v>
      </c>
      <c r="K71" s="19"/>
      <c r="L71" s="117">
        <v>31</v>
      </c>
      <c r="M71" s="22">
        <f t="shared" si="2"/>
        <v>23</v>
      </c>
    </row>
    <row r="72" spans="1:13" s="13" customFormat="1" ht="15.75" x14ac:dyDescent="0.25">
      <c r="A72" s="71" t="str">
        <f>'21MBA111'!A72</f>
        <v>P18FW21M0057</v>
      </c>
      <c r="B72" s="71" t="str">
        <f>'21MBA111'!B72</f>
        <v>BHASKARA PRABHU</v>
      </c>
      <c r="C72" s="19"/>
      <c r="D72" s="19">
        <v>5</v>
      </c>
      <c r="E72" s="19">
        <v>5</v>
      </c>
      <c r="F72" s="19"/>
      <c r="G72" s="19">
        <v>2</v>
      </c>
      <c r="H72" s="19">
        <v>10</v>
      </c>
      <c r="I72" s="19"/>
      <c r="J72" s="19">
        <v>9</v>
      </c>
      <c r="K72" s="19">
        <v>3</v>
      </c>
      <c r="L72" s="117">
        <v>37</v>
      </c>
      <c r="M72" s="22">
        <f t="shared" si="2"/>
        <v>34</v>
      </c>
    </row>
    <row r="73" spans="1:13" s="13" customFormat="1" ht="15.75" x14ac:dyDescent="0.25">
      <c r="A73" s="71" t="str">
        <f>'21MBA111'!A73</f>
        <v>P18FW21M0058</v>
      </c>
      <c r="B73" s="71" t="str">
        <f>'21MBA111'!B73</f>
        <v>PRAKASH SHIVAKUMAR</v>
      </c>
      <c r="C73" s="19"/>
      <c r="D73" s="19">
        <v>5</v>
      </c>
      <c r="E73" s="19">
        <v>5</v>
      </c>
      <c r="F73" s="19"/>
      <c r="G73" s="19">
        <v>3</v>
      </c>
      <c r="H73" s="19">
        <v>10</v>
      </c>
      <c r="I73" s="19"/>
      <c r="J73" s="19">
        <v>9</v>
      </c>
      <c r="K73" s="19"/>
      <c r="L73" s="117">
        <v>33</v>
      </c>
      <c r="M73" s="22">
        <f t="shared" si="2"/>
        <v>32</v>
      </c>
    </row>
    <row r="74" spans="1:13" s="13" customFormat="1" ht="15.75" x14ac:dyDescent="0.25">
      <c r="A74" s="71" t="str">
        <f>'21MBA111'!A74</f>
        <v>P18FW21M0059</v>
      </c>
      <c r="B74" s="71" t="str">
        <f>'21MBA111'!B74</f>
        <v>AMOGHA Y G</v>
      </c>
      <c r="C74" s="19"/>
      <c r="D74" s="19">
        <v>5</v>
      </c>
      <c r="E74" s="19">
        <v>5</v>
      </c>
      <c r="F74" s="19">
        <v>4</v>
      </c>
      <c r="G74" s="19">
        <v>10</v>
      </c>
      <c r="H74" s="19"/>
      <c r="I74" s="19"/>
      <c r="J74" s="19">
        <v>8</v>
      </c>
      <c r="K74" s="19">
        <v>9</v>
      </c>
      <c r="L74" s="117">
        <v>36</v>
      </c>
      <c r="M74" s="22">
        <f t="shared" si="2"/>
        <v>41</v>
      </c>
    </row>
    <row r="75" spans="1:13" s="13" customFormat="1" ht="15.75" x14ac:dyDescent="0.25">
      <c r="A75" s="71" t="str">
        <f>'21MBA111'!A75</f>
        <v>P18FW21M0060</v>
      </c>
      <c r="B75" s="71" t="str">
        <f>'21MBA111'!B75</f>
        <v>BHARATH K S</v>
      </c>
      <c r="C75" s="19"/>
      <c r="D75" s="19">
        <v>4</v>
      </c>
      <c r="E75" s="19">
        <v>5</v>
      </c>
      <c r="F75" s="19"/>
      <c r="G75" s="19"/>
      <c r="H75" s="19">
        <v>8</v>
      </c>
      <c r="I75" s="19"/>
      <c r="J75" s="19">
        <v>7</v>
      </c>
      <c r="K75" s="19">
        <v>7</v>
      </c>
      <c r="L75" s="117">
        <v>36</v>
      </c>
      <c r="M75" s="22">
        <f t="shared" si="2"/>
        <v>31</v>
      </c>
    </row>
    <row r="76" spans="1:13" s="13" customFormat="1" ht="15.75" x14ac:dyDescent="0.25">
      <c r="A76" s="71" t="str">
        <f>'21MBA111'!A76</f>
        <v>P18FW21M0061</v>
      </c>
      <c r="B76" s="71" t="str">
        <f>'21MBA111'!B76</f>
        <v>AKANKSH K G</v>
      </c>
      <c r="C76" s="19">
        <v>2</v>
      </c>
      <c r="D76" s="19"/>
      <c r="E76" s="19">
        <v>3</v>
      </c>
      <c r="F76" s="19"/>
      <c r="G76" s="19">
        <v>2</v>
      </c>
      <c r="H76" s="19">
        <v>3</v>
      </c>
      <c r="I76" s="19"/>
      <c r="J76" s="19"/>
      <c r="K76" s="19"/>
      <c r="L76" s="117">
        <v>25</v>
      </c>
      <c r="M76" s="22">
        <f t="shared" si="2"/>
        <v>10</v>
      </c>
    </row>
    <row r="77" spans="1:13" s="13" customFormat="1" ht="15.75" x14ac:dyDescent="0.25">
      <c r="A77" s="71" t="str">
        <f>'21MBA111'!A77</f>
        <v>P18FW21M0062</v>
      </c>
      <c r="B77" s="71" t="str">
        <f>'21MBA111'!B77</f>
        <v>BERNARD FERNANDES</v>
      </c>
      <c r="C77" s="19"/>
      <c r="D77" s="19"/>
      <c r="E77" s="19">
        <v>4</v>
      </c>
      <c r="F77" s="19"/>
      <c r="G77" s="19">
        <v>2</v>
      </c>
      <c r="H77" s="19">
        <v>10</v>
      </c>
      <c r="I77" s="19"/>
      <c r="J77" s="19">
        <v>2</v>
      </c>
      <c r="K77" s="19"/>
      <c r="L77" s="117">
        <v>31</v>
      </c>
      <c r="M77" s="22">
        <f t="shared" si="2"/>
        <v>18</v>
      </c>
    </row>
    <row r="78" spans="1:13" s="13" customFormat="1" ht="15.75" x14ac:dyDescent="0.25">
      <c r="A78" s="71" t="str">
        <f>'21MBA111'!A78</f>
        <v>P18FW21M0063</v>
      </c>
      <c r="B78" s="71" t="str">
        <f>'21MBA111'!B78</f>
        <v>AISHWARYA P</v>
      </c>
      <c r="C78" s="19"/>
      <c r="D78" s="19">
        <v>1</v>
      </c>
      <c r="E78" s="19">
        <v>5</v>
      </c>
      <c r="F78" s="19">
        <v>2</v>
      </c>
      <c r="G78" s="19"/>
      <c r="H78" s="19"/>
      <c r="I78" s="19"/>
      <c r="J78" s="19"/>
      <c r="K78" s="19">
        <v>7</v>
      </c>
      <c r="L78" s="117">
        <v>26</v>
      </c>
      <c r="M78" s="22">
        <f t="shared" si="2"/>
        <v>15</v>
      </c>
    </row>
    <row r="79" spans="1:13" s="13" customFormat="1" ht="15.75" x14ac:dyDescent="0.25">
      <c r="A79" s="71" t="str">
        <f>'21MBA111'!A79</f>
        <v>P18FW21M0064</v>
      </c>
      <c r="B79" s="71" t="str">
        <f>'21MBA111'!B79</f>
        <v>VIOLA PINTO</v>
      </c>
      <c r="C79" s="19">
        <v>0.5</v>
      </c>
      <c r="D79" s="19"/>
      <c r="E79" s="19">
        <v>2</v>
      </c>
      <c r="F79" s="19"/>
      <c r="G79" s="19">
        <v>3</v>
      </c>
      <c r="H79" s="19">
        <v>8</v>
      </c>
      <c r="I79" s="19"/>
      <c r="J79" s="19">
        <v>9</v>
      </c>
      <c r="K79" s="19">
        <v>12</v>
      </c>
      <c r="L79" s="117">
        <v>37</v>
      </c>
      <c r="M79" s="22">
        <f t="shared" si="2"/>
        <v>34.5</v>
      </c>
    </row>
    <row r="80" spans="1:13" s="13" customFormat="1" ht="15.75" x14ac:dyDescent="0.25">
      <c r="A80" s="71" t="str">
        <f>'21MBA111'!A80</f>
        <v>P18FW21M0065</v>
      </c>
      <c r="B80" s="71" t="str">
        <f>'21MBA111'!B80</f>
        <v>VARSHA</v>
      </c>
      <c r="C80" s="19"/>
      <c r="D80" s="19"/>
      <c r="E80" s="19">
        <v>2</v>
      </c>
      <c r="F80" s="19">
        <v>4</v>
      </c>
      <c r="G80" s="19">
        <v>2</v>
      </c>
      <c r="H80" s="19">
        <v>10</v>
      </c>
      <c r="I80" s="19">
        <v>7</v>
      </c>
      <c r="J80" s="19"/>
      <c r="K80" s="19"/>
      <c r="L80" s="117">
        <v>33</v>
      </c>
      <c r="M80" s="22">
        <f t="shared" ref="M80:M111" si="3">SUM(C80:K80)</f>
        <v>25</v>
      </c>
    </row>
    <row r="81" spans="1:13" s="13" customFormat="1" ht="15.75" x14ac:dyDescent="0.25">
      <c r="A81" s="71" t="str">
        <f>'21MBA111'!A81</f>
        <v>P18FW21M0066</v>
      </c>
      <c r="B81" s="71" t="str">
        <f>'21MBA111'!B81</f>
        <v>CHIDRI BALAJI</v>
      </c>
      <c r="C81" s="19"/>
      <c r="D81" s="19"/>
      <c r="E81" s="19">
        <v>4</v>
      </c>
      <c r="F81" s="19">
        <v>5</v>
      </c>
      <c r="G81" s="19">
        <v>3</v>
      </c>
      <c r="H81" s="19">
        <v>10</v>
      </c>
      <c r="I81" s="19"/>
      <c r="J81" s="19">
        <v>6</v>
      </c>
      <c r="K81" s="19">
        <v>10</v>
      </c>
      <c r="L81" s="117">
        <v>42</v>
      </c>
      <c r="M81" s="22">
        <f t="shared" si="3"/>
        <v>38</v>
      </c>
    </row>
    <row r="82" spans="1:13" s="13" customFormat="1" ht="15.75" x14ac:dyDescent="0.25">
      <c r="A82" s="71" t="str">
        <f>'21MBA111'!A82</f>
        <v>P18FW21M0067</v>
      </c>
      <c r="B82" s="71" t="str">
        <f>'21MBA111'!B82</f>
        <v>GAGANDEEP V N</v>
      </c>
      <c r="C82" s="19"/>
      <c r="D82" s="19"/>
      <c r="E82" s="19">
        <v>3</v>
      </c>
      <c r="F82" s="19">
        <v>0</v>
      </c>
      <c r="G82" s="19">
        <v>2</v>
      </c>
      <c r="H82" s="19">
        <v>10</v>
      </c>
      <c r="I82" s="19">
        <v>7</v>
      </c>
      <c r="J82" s="19"/>
      <c r="K82" s="19"/>
      <c r="L82" s="117">
        <v>27</v>
      </c>
      <c r="M82" s="22">
        <f t="shared" si="3"/>
        <v>22</v>
      </c>
    </row>
    <row r="83" spans="1:13" s="13" customFormat="1" ht="15.75" x14ac:dyDescent="0.25">
      <c r="A83" s="71" t="str">
        <f>'21MBA111'!A83</f>
        <v>P18FW21M0068</v>
      </c>
      <c r="B83" s="71" t="str">
        <f>'21MBA111'!B83</f>
        <v>PRAJWALA</v>
      </c>
      <c r="C83" s="19"/>
      <c r="D83" s="19">
        <v>4</v>
      </c>
      <c r="E83" s="19">
        <v>5</v>
      </c>
      <c r="F83" s="19">
        <v>4</v>
      </c>
      <c r="G83" s="19">
        <v>0</v>
      </c>
      <c r="H83" s="19">
        <v>5</v>
      </c>
      <c r="I83" s="19">
        <v>5</v>
      </c>
      <c r="J83" s="19"/>
      <c r="K83" s="19">
        <v>3</v>
      </c>
      <c r="L83" s="117">
        <v>33</v>
      </c>
      <c r="M83" s="22">
        <f t="shared" si="3"/>
        <v>26</v>
      </c>
    </row>
    <row r="84" spans="1:13" s="13" customFormat="1" ht="15.75" x14ac:dyDescent="0.25">
      <c r="A84" s="71" t="str">
        <f>'21MBA111'!A84</f>
        <v>P18FW21M0069</v>
      </c>
      <c r="B84" s="71" t="str">
        <f>'21MBA111'!B84</f>
        <v>POORNIMA L</v>
      </c>
      <c r="C84" s="19"/>
      <c r="D84" s="19">
        <v>4</v>
      </c>
      <c r="E84" s="19">
        <v>5</v>
      </c>
      <c r="F84" s="19">
        <v>4</v>
      </c>
      <c r="G84" s="19"/>
      <c r="H84" s="19">
        <v>9</v>
      </c>
      <c r="I84" s="19"/>
      <c r="J84" s="19">
        <v>10</v>
      </c>
      <c r="K84" s="19">
        <v>3</v>
      </c>
      <c r="L84" s="117">
        <v>39</v>
      </c>
      <c r="M84" s="22">
        <f t="shared" si="3"/>
        <v>35</v>
      </c>
    </row>
    <row r="85" spans="1:13" s="13" customFormat="1" ht="15.75" x14ac:dyDescent="0.25">
      <c r="A85" s="71" t="str">
        <f>'21MBA111'!A85</f>
        <v>P18FW21M0070</v>
      </c>
      <c r="B85" s="71" t="str">
        <f>'21MBA111'!B85</f>
        <v>SHUBIKSHA S</v>
      </c>
      <c r="C85" s="19"/>
      <c r="D85" s="19">
        <v>4</v>
      </c>
      <c r="E85" s="19">
        <v>5</v>
      </c>
      <c r="F85" s="19">
        <v>3</v>
      </c>
      <c r="G85" s="19"/>
      <c r="H85" s="19">
        <v>10</v>
      </c>
      <c r="I85" s="19">
        <v>8</v>
      </c>
      <c r="J85" s="19"/>
      <c r="K85" s="19">
        <v>9</v>
      </c>
      <c r="L85" s="117">
        <v>39</v>
      </c>
      <c r="M85" s="22">
        <f t="shared" si="3"/>
        <v>39</v>
      </c>
    </row>
    <row r="86" spans="1:13" s="13" customFormat="1" ht="15.75" x14ac:dyDescent="0.25">
      <c r="A86" s="71" t="str">
        <f>'21MBA111'!A86</f>
        <v>P18FW21M0071</v>
      </c>
      <c r="B86" s="71" t="str">
        <f>'21MBA111'!B86</f>
        <v>ANUSHA</v>
      </c>
      <c r="C86" s="19"/>
      <c r="D86" s="19"/>
      <c r="E86" s="19">
        <v>5</v>
      </c>
      <c r="F86" s="19"/>
      <c r="G86" s="19">
        <v>2</v>
      </c>
      <c r="H86" s="19">
        <v>10</v>
      </c>
      <c r="I86" s="19">
        <v>7</v>
      </c>
      <c r="J86" s="19"/>
      <c r="K86" s="19">
        <v>3</v>
      </c>
      <c r="L86" s="117">
        <v>33</v>
      </c>
      <c r="M86" s="22">
        <f t="shared" si="3"/>
        <v>27</v>
      </c>
    </row>
    <row r="87" spans="1:13" s="13" customFormat="1" ht="15.75" x14ac:dyDescent="0.25">
      <c r="A87" s="71" t="str">
        <f>'21MBA111'!A87</f>
        <v>P18FW21M0072</v>
      </c>
      <c r="B87" s="71" t="str">
        <f>'21MBA111'!B87</f>
        <v>P T KIRTI</v>
      </c>
      <c r="C87" s="19">
        <v>4</v>
      </c>
      <c r="D87" s="19">
        <v>5</v>
      </c>
      <c r="E87" s="19"/>
      <c r="F87" s="19"/>
      <c r="G87" s="19">
        <v>3</v>
      </c>
      <c r="H87" s="19">
        <v>10</v>
      </c>
      <c r="I87" s="19">
        <v>8</v>
      </c>
      <c r="J87" s="19"/>
      <c r="K87" s="19"/>
      <c r="L87" s="117">
        <v>35</v>
      </c>
      <c r="M87" s="22">
        <f t="shared" si="3"/>
        <v>30</v>
      </c>
    </row>
    <row r="88" spans="1:13" s="13" customFormat="1" ht="15.75" x14ac:dyDescent="0.25">
      <c r="A88" s="71" t="str">
        <f>'21MBA111'!A88</f>
        <v>P18FW21M0073</v>
      </c>
      <c r="B88" s="71" t="str">
        <f>'21MBA111'!B88</f>
        <v>SAMEEKSHA M P</v>
      </c>
      <c r="C88" s="19">
        <v>3</v>
      </c>
      <c r="D88" s="19">
        <v>5</v>
      </c>
      <c r="E88" s="19"/>
      <c r="F88" s="19">
        <v>5</v>
      </c>
      <c r="G88" s="19"/>
      <c r="H88" s="19">
        <v>10</v>
      </c>
      <c r="I88" s="19">
        <v>5</v>
      </c>
      <c r="J88" s="19"/>
      <c r="K88" s="19">
        <v>9</v>
      </c>
      <c r="L88" s="117">
        <v>41</v>
      </c>
      <c r="M88" s="22">
        <f t="shared" si="3"/>
        <v>37</v>
      </c>
    </row>
    <row r="89" spans="1:13" s="13" customFormat="1" ht="15.75" x14ac:dyDescent="0.25">
      <c r="A89" s="71" t="str">
        <f>'21MBA111'!A89</f>
        <v>P18FW21M0074</v>
      </c>
      <c r="B89" s="71" t="str">
        <f>'21MBA111'!B89</f>
        <v>KAVYAPRIYA J</v>
      </c>
      <c r="C89" s="19">
        <v>1</v>
      </c>
      <c r="D89" s="19"/>
      <c r="E89" s="19">
        <v>3</v>
      </c>
      <c r="F89" s="19">
        <v>5</v>
      </c>
      <c r="G89" s="19"/>
      <c r="H89" s="19">
        <v>8</v>
      </c>
      <c r="I89" s="19"/>
      <c r="J89" s="19">
        <v>6</v>
      </c>
      <c r="K89" s="19">
        <v>3</v>
      </c>
      <c r="L89" s="117">
        <v>35</v>
      </c>
      <c r="M89" s="22">
        <f t="shared" si="3"/>
        <v>26</v>
      </c>
    </row>
    <row r="90" spans="1:13" s="13" customFormat="1" ht="15.75" x14ac:dyDescent="0.25">
      <c r="A90" s="71" t="str">
        <f>'21MBA111'!A90</f>
        <v>P18FW21M0075</v>
      </c>
      <c r="B90" s="71" t="str">
        <f>'21MBA111'!B90</f>
        <v>RAKSHITH R T</v>
      </c>
      <c r="C90" s="19"/>
      <c r="D90" s="19">
        <v>5</v>
      </c>
      <c r="E90" s="19">
        <v>2</v>
      </c>
      <c r="F90" s="19">
        <v>3</v>
      </c>
      <c r="G90" s="19"/>
      <c r="H90" s="19">
        <v>10</v>
      </c>
      <c r="I90" s="19">
        <v>7</v>
      </c>
      <c r="J90" s="19"/>
      <c r="K90" s="19">
        <v>4.5</v>
      </c>
      <c r="L90" s="117">
        <v>35</v>
      </c>
      <c r="M90" s="22">
        <f t="shared" si="3"/>
        <v>31.5</v>
      </c>
    </row>
    <row r="91" spans="1:13" s="13" customFormat="1" ht="15.75" x14ac:dyDescent="0.25">
      <c r="A91" s="71" t="str">
        <f>'21MBA111'!A91</f>
        <v>P18FW21M0076</v>
      </c>
      <c r="B91" s="71" t="str">
        <f>'21MBA111'!B91</f>
        <v>SHUBHA R</v>
      </c>
      <c r="C91" s="19">
        <v>3</v>
      </c>
      <c r="D91" s="19"/>
      <c r="E91" s="19">
        <v>5</v>
      </c>
      <c r="F91" s="19">
        <v>5</v>
      </c>
      <c r="G91" s="19"/>
      <c r="H91" s="19">
        <v>9</v>
      </c>
      <c r="I91" s="19">
        <v>7</v>
      </c>
      <c r="J91" s="19"/>
      <c r="K91" s="19">
        <v>3</v>
      </c>
      <c r="L91" s="117">
        <v>39</v>
      </c>
      <c r="M91" s="22">
        <f t="shared" si="3"/>
        <v>32</v>
      </c>
    </row>
    <row r="92" spans="1:13" s="13" customFormat="1" ht="15.75" x14ac:dyDescent="0.25">
      <c r="A92" s="71" t="str">
        <f>'21MBA111'!A92</f>
        <v>P18FW21M0077</v>
      </c>
      <c r="B92" s="71" t="str">
        <f>'21MBA111'!B92</f>
        <v>BASAVARAJ</v>
      </c>
      <c r="C92" s="19">
        <v>2</v>
      </c>
      <c r="D92" s="19"/>
      <c r="E92" s="19">
        <v>5</v>
      </c>
      <c r="F92" s="19"/>
      <c r="G92" s="19">
        <v>2</v>
      </c>
      <c r="H92" s="19">
        <v>10</v>
      </c>
      <c r="I92" s="19">
        <v>1</v>
      </c>
      <c r="J92" s="19"/>
      <c r="K92" s="19"/>
      <c r="L92" s="117">
        <v>23</v>
      </c>
      <c r="M92" s="22">
        <f t="shared" si="3"/>
        <v>20</v>
      </c>
    </row>
    <row r="93" spans="1:13" s="13" customFormat="1" ht="15.75" x14ac:dyDescent="0.25">
      <c r="A93" s="71" t="str">
        <f>'21MBA111'!A93</f>
        <v>P18FW21M0078</v>
      </c>
      <c r="B93" s="71" t="str">
        <f>'21MBA111'!B93</f>
        <v>MANOJ RAKSHATH B S</v>
      </c>
      <c r="C93" s="19"/>
      <c r="D93" s="19">
        <v>3</v>
      </c>
      <c r="E93" s="19"/>
      <c r="F93" s="19"/>
      <c r="G93" s="19">
        <v>2.5</v>
      </c>
      <c r="H93" s="19">
        <v>8</v>
      </c>
      <c r="I93" s="19">
        <v>6.5</v>
      </c>
      <c r="J93" s="19"/>
      <c r="K93" s="19"/>
      <c r="L93" s="117">
        <v>30</v>
      </c>
      <c r="M93" s="22">
        <f t="shared" si="3"/>
        <v>20</v>
      </c>
    </row>
    <row r="94" spans="1:13" s="13" customFormat="1" ht="15.75" x14ac:dyDescent="0.25">
      <c r="A94" s="71" t="str">
        <f>'21MBA111'!A94</f>
        <v>P18FW21M0079</v>
      </c>
      <c r="B94" s="71" t="str">
        <f>'21MBA111'!B94</f>
        <v>ADITI RANI</v>
      </c>
      <c r="C94" s="19">
        <v>2</v>
      </c>
      <c r="D94" s="19"/>
      <c r="E94" s="19">
        <v>4</v>
      </c>
      <c r="F94" s="19"/>
      <c r="G94" s="19">
        <v>3</v>
      </c>
      <c r="H94" s="19">
        <v>10</v>
      </c>
      <c r="I94" s="19"/>
      <c r="J94" s="19">
        <v>5</v>
      </c>
      <c r="K94" s="19">
        <v>5</v>
      </c>
      <c r="L94" s="117">
        <v>36</v>
      </c>
      <c r="M94" s="22">
        <f t="shared" si="3"/>
        <v>29</v>
      </c>
    </row>
    <row r="95" spans="1:13" s="13" customFormat="1" ht="15.75" x14ac:dyDescent="0.25">
      <c r="A95" s="71" t="str">
        <f>'21MBA111'!A95</f>
        <v>P18FW21M0080</v>
      </c>
      <c r="B95" s="71" t="str">
        <f>'21MBA111'!B95</f>
        <v>DIVYA SHREE M</v>
      </c>
      <c r="C95" s="19"/>
      <c r="D95" s="19">
        <v>5</v>
      </c>
      <c r="E95" s="19">
        <v>5</v>
      </c>
      <c r="F95" s="19"/>
      <c r="G95" s="19">
        <v>2</v>
      </c>
      <c r="H95" s="19">
        <v>10</v>
      </c>
      <c r="I95" s="19"/>
      <c r="J95" s="19">
        <v>8</v>
      </c>
      <c r="K95" s="19">
        <v>9</v>
      </c>
      <c r="L95" s="117">
        <v>39</v>
      </c>
      <c r="M95" s="22">
        <f t="shared" si="3"/>
        <v>39</v>
      </c>
    </row>
    <row r="96" spans="1:13" s="13" customFormat="1" ht="15.75" x14ac:dyDescent="0.25">
      <c r="A96" s="71" t="str">
        <f>'21MBA111'!A96</f>
        <v>P18FW21M0081</v>
      </c>
      <c r="B96" s="71" t="str">
        <f>'21MBA111'!B96</f>
        <v>VARUN S BHARADWAJ</v>
      </c>
      <c r="C96" s="19">
        <v>3</v>
      </c>
      <c r="D96" s="19">
        <v>4</v>
      </c>
      <c r="E96" s="19"/>
      <c r="F96" s="19"/>
      <c r="G96" s="19">
        <v>2</v>
      </c>
      <c r="H96" s="19">
        <v>10</v>
      </c>
      <c r="I96" s="19">
        <v>8</v>
      </c>
      <c r="J96" s="19"/>
      <c r="K96" s="19">
        <v>9</v>
      </c>
      <c r="L96" s="117">
        <v>39</v>
      </c>
      <c r="M96" s="22">
        <f t="shared" si="3"/>
        <v>36</v>
      </c>
    </row>
    <row r="97" spans="1:13" s="13" customFormat="1" ht="15.75" x14ac:dyDescent="0.25">
      <c r="A97" s="71" t="str">
        <f>'21MBA111'!A97</f>
        <v>P18FW21M0082</v>
      </c>
      <c r="B97" s="71" t="str">
        <f>'21MBA111'!B97</f>
        <v>S KARTHIK</v>
      </c>
      <c r="C97" s="19"/>
      <c r="D97" s="19">
        <v>4</v>
      </c>
      <c r="E97" s="19">
        <v>4</v>
      </c>
      <c r="F97" s="19"/>
      <c r="G97" s="19">
        <v>3</v>
      </c>
      <c r="H97" s="19">
        <v>6</v>
      </c>
      <c r="I97" s="19">
        <v>2</v>
      </c>
      <c r="J97" s="19"/>
      <c r="K97" s="19">
        <v>6</v>
      </c>
      <c r="L97" s="117">
        <v>33</v>
      </c>
      <c r="M97" s="22">
        <f t="shared" si="3"/>
        <v>25</v>
      </c>
    </row>
    <row r="98" spans="1:13" s="13" customFormat="1" ht="15.75" x14ac:dyDescent="0.25">
      <c r="A98" s="71" t="str">
        <f>'21MBA111'!A98</f>
        <v>P18FW21M0083</v>
      </c>
      <c r="B98" s="71" t="str">
        <f>'21MBA111'!B98</f>
        <v>NEELAMMA M K</v>
      </c>
      <c r="C98" s="19">
        <v>0</v>
      </c>
      <c r="D98" s="19"/>
      <c r="E98" s="19">
        <v>5</v>
      </c>
      <c r="F98" s="19">
        <v>0</v>
      </c>
      <c r="G98" s="19">
        <v>2</v>
      </c>
      <c r="H98" s="19">
        <v>10</v>
      </c>
      <c r="I98" s="19">
        <v>0</v>
      </c>
      <c r="J98" s="19">
        <v>7.5</v>
      </c>
      <c r="K98" s="19">
        <v>8</v>
      </c>
      <c r="L98" s="117">
        <v>37</v>
      </c>
      <c r="M98" s="22">
        <f t="shared" si="3"/>
        <v>32.5</v>
      </c>
    </row>
    <row r="99" spans="1:13" s="13" customFormat="1" ht="15.75" x14ac:dyDescent="0.25">
      <c r="A99" s="71" t="str">
        <f>'21MBA111'!A99</f>
        <v>P18FW21M0084</v>
      </c>
      <c r="B99" s="71" t="str">
        <f>'21MBA111'!B99</f>
        <v>PRAMOD K L</v>
      </c>
      <c r="C99" s="19"/>
      <c r="D99" s="19">
        <v>5</v>
      </c>
      <c r="E99" s="19">
        <v>5</v>
      </c>
      <c r="F99" s="19"/>
      <c r="G99" s="19">
        <v>4</v>
      </c>
      <c r="H99" s="19">
        <v>10</v>
      </c>
      <c r="I99" s="19">
        <v>7</v>
      </c>
      <c r="J99" s="19"/>
      <c r="K99" s="19">
        <v>8</v>
      </c>
      <c r="L99" s="117">
        <v>40</v>
      </c>
      <c r="M99" s="22">
        <f t="shared" si="3"/>
        <v>39</v>
      </c>
    </row>
    <row r="100" spans="1:13" s="13" customFormat="1" ht="15.75" x14ac:dyDescent="0.25">
      <c r="A100" s="71" t="str">
        <f>'21MBA111'!A100</f>
        <v>P18FW21M0085</v>
      </c>
      <c r="B100" s="71" t="str">
        <f>'21MBA111'!B100</f>
        <v>NAMRATHA N</v>
      </c>
      <c r="C100" s="19">
        <v>3</v>
      </c>
      <c r="D100" s="19"/>
      <c r="E100" s="19"/>
      <c r="F100" s="19">
        <v>3</v>
      </c>
      <c r="G100" s="19"/>
      <c r="H100" s="19">
        <v>9</v>
      </c>
      <c r="I100" s="19">
        <v>6</v>
      </c>
      <c r="J100" s="19"/>
      <c r="K100" s="19">
        <v>6</v>
      </c>
      <c r="L100" s="117">
        <v>34</v>
      </c>
      <c r="M100" s="22">
        <f t="shared" si="3"/>
        <v>27</v>
      </c>
    </row>
    <row r="101" spans="1:13" s="13" customFormat="1" ht="15.75" x14ac:dyDescent="0.25">
      <c r="A101" s="71" t="str">
        <f>'21MBA111'!A101</f>
        <v>P18FW21M0086</v>
      </c>
      <c r="B101" s="71" t="str">
        <f>'21MBA111'!B101</f>
        <v>ANVITH KUMAR</v>
      </c>
      <c r="C101" s="19"/>
      <c r="D101" s="19"/>
      <c r="E101" s="19">
        <v>5</v>
      </c>
      <c r="F101" s="19"/>
      <c r="G101" s="19">
        <v>3</v>
      </c>
      <c r="H101" s="19">
        <v>10</v>
      </c>
      <c r="I101" s="19">
        <v>7</v>
      </c>
      <c r="J101" s="19"/>
      <c r="K101" s="19">
        <v>4</v>
      </c>
      <c r="L101" s="117">
        <v>35</v>
      </c>
      <c r="M101" s="22">
        <f t="shared" si="3"/>
        <v>29</v>
      </c>
    </row>
    <row r="102" spans="1:13" s="13" customFormat="1" ht="15.75" x14ac:dyDescent="0.25">
      <c r="A102" s="71" t="str">
        <f>'21MBA111'!A102</f>
        <v>P18FW21M0087</v>
      </c>
      <c r="B102" s="71" t="str">
        <f>'21MBA111'!B102</f>
        <v>BHOOMIKA BHAT</v>
      </c>
      <c r="C102" s="19"/>
      <c r="D102" s="19">
        <v>4</v>
      </c>
      <c r="E102" s="19">
        <v>5</v>
      </c>
      <c r="F102" s="19"/>
      <c r="G102" s="19">
        <v>4</v>
      </c>
      <c r="H102" s="19">
        <v>10</v>
      </c>
      <c r="I102" s="19">
        <v>8</v>
      </c>
      <c r="J102" s="19"/>
      <c r="K102" s="19">
        <v>9</v>
      </c>
      <c r="L102" s="117">
        <v>42</v>
      </c>
      <c r="M102" s="22">
        <f t="shared" si="3"/>
        <v>40</v>
      </c>
    </row>
    <row r="103" spans="1:13" s="13" customFormat="1" ht="15.75" x14ac:dyDescent="0.25">
      <c r="A103" s="71" t="str">
        <f>'21MBA111'!A103</f>
        <v>P18FW21M0088</v>
      </c>
      <c r="B103" s="71" t="str">
        <f>'21MBA111'!B103</f>
        <v>SOUMYA GANAPATI HEGDE</v>
      </c>
      <c r="C103" s="19"/>
      <c r="D103" s="19">
        <v>5</v>
      </c>
      <c r="E103" s="19">
        <v>5</v>
      </c>
      <c r="F103" s="19">
        <v>3</v>
      </c>
      <c r="G103" s="19"/>
      <c r="H103" s="19">
        <v>10</v>
      </c>
      <c r="I103" s="19"/>
      <c r="J103" s="19">
        <v>1</v>
      </c>
      <c r="K103" s="19">
        <v>10</v>
      </c>
      <c r="L103" s="117">
        <v>36</v>
      </c>
      <c r="M103" s="22">
        <f t="shared" si="3"/>
        <v>34</v>
      </c>
    </row>
    <row r="104" spans="1:13" s="13" customFormat="1" ht="15.75" x14ac:dyDescent="0.25">
      <c r="A104" s="71" t="str">
        <f>'21MBA111'!A104</f>
        <v>P18FW21M0089</v>
      </c>
      <c r="B104" s="71" t="str">
        <f>'21MBA111'!B104</f>
        <v>SHREEKRISHNA</v>
      </c>
      <c r="C104" s="19"/>
      <c r="D104" s="19">
        <v>4.5</v>
      </c>
      <c r="E104" s="19"/>
      <c r="F104" s="19"/>
      <c r="G104" s="19">
        <v>3</v>
      </c>
      <c r="H104" s="19">
        <v>10</v>
      </c>
      <c r="I104" s="19">
        <v>6.5</v>
      </c>
      <c r="J104" s="19"/>
      <c r="K104" s="19">
        <v>8</v>
      </c>
      <c r="L104" s="117">
        <v>37</v>
      </c>
      <c r="M104" s="22">
        <f t="shared" si="3"/>
        <v>32</v>
      </c>
    </row>
    <row r="105" spans="1:13" s="13" customFormat="1" ht="15.75" x14ac:dyDescent="0.25">
      <c r="A105" s="71" t="str">
        <f>'21MBA111'!A105</f>
        <v>P18FW21M0090</v>
      </c>
      <c r="B105" s="71" t="str">
        <f>'21MBA111'!B105</f>
        <v>OLETI SAI SREENITHYA</v>
      </c>
      <c r="C105" s="19"/>
      <c r="D105" s="19">
        <v>4.5</v>
      </c>
      <c r="E105" s="19">
        <v>3</v>
      </c>
      <c r="F105" s="19">
        <v>3</v>
      </c>
      <c r="G105" s="19"/>
      <c r="H105" s="19">
        <v>10</v>
      </c>
      <c r="I105" s="19"/>
      <c r="J105" s="19">
        <v>8</v>
      </c>
      <c r="K105" s="19">
        <v>3</v>
      </c>
      <c r="L105" s="117">
        <v>37</v>
      </c>
      <c r="M105" s="22">
        <f t="shared" si="3"/>
        <v>31.5</v>
      </c>
    </row>
    <row r="106" spans="1:13" s="13" customFormat="1" ht="15.75" x14ac:dyDescent="0.25">
      <c r="A106" s="71" t="str">
        <f>'21MBA111'!A106</f>
        <v>P18FW21M0091</v>
      </c>
      <c r="B106" s="71" t="str">
        <f>'21MBA111'!B106</f>
        <v>RAMANUJAM H J</v>
      </c>
      <c r="C106" s="19">
        <v>3</v>
      </c>
      <c r="D106" s="19"/>
      <c r="E106" s="19">
        <v>5</v>
      </c>
      <c r="F106" s="19">
        <v>3</v>
      </c>
      <c r="G106" s="19"/>
      <c r="H106" s="19">
        <v>10</v>
      </c>
      <c r="I106" s="19">
        <v>7</v>
      </c>
      <c r="J106" s="19"/>
      <c r="K106" s="19">
        <v>3</v>
      </c>
      <c r="L106" s="117">
        <v>34</v>
      </c>
      <c r="M106" s="22">
        <f t="shared" si="3"/>
        <v>31</v>
      </c>
    </row>
    <row r="107" spans="1:13" s="13" customFormat="1" ht="15.75" x14ac:dyDescent="0.25">
      <c r="A107" s="71" t="str">
        <f>'21MBA111'!A107</f>
        <v>P18FW21M0092</v>
      </c>
      <c r="B107" s="71" t="str">
        <f>'21MBA111'!B107</f>
        <v>CHAVI JAGADEESH</v>
      </c>
      <c r="C107" s="19"/>
      <c r="D107" s="19"/>
      <c r="E107" s="19">
        <v>3</v>
      </c>
      <c r="F107" s="19">
        <v>2</v>
      </c>
      <c r="G107" s="19">
        <v>2</v>
      </c>
      <c r="H107" s="19">
        <v>10</v>
      </c>
      <c r="I107" s="19"/>
      <c r="J107" s="19">
        <v>8</v>
      </c>
      <c r="K107" s="19">
        <v>3.5</v>
      </c>
      <c r="L107" s="117">
        <v>31</v>
      </c>
      <c r="M107" s="22">
        <f t="shared" si="3"/>
        <v>28.5</v>
      </c>
    </row>
    <row r="108" spans="1:13" s="13" customFormat="1" ht="15.75" x14ac:dyDescent="0.25">
      <c r="A108" s="71" t="str">
        <f>'21MBA111'!A108</f>
        <v>P18FW21M0093</v>
      </c>
      <c r="B108" s="71" t="str">
        <f>'21MBA111'!B108</f>
        <v>DESAI JATIN ARUN</v>
      </c>
      <c r="C108" s="19"/>
      <c r="D108" s="19"/>
      <c r="E108" s="19">
        <v>3</v>
      </c>
      <c r="F108" s="19"/>
      <c r="G108" s="19">
        <v>3</v>
      </c>
      <c r="H108" s="19">
        <v>10</v>
      </c>
      <c r="I108" s="19"/>
      <c r="J108" s="19"/>
      <c r="K108" s="19">
        <v>2</v>
      </c>
      <c r="L108" s="117">
        <v>30</v>
      </c>
      <c r="M108" s="22">
        <f t="shared" si="3"/>
        <v>18</v>
      </c>
    </row>
    <row r="109" spans="1:13" s="13" customFormat="1" ht="15.75" x14ac:dyDescent="0.25">
      <c r="A109" s="71" t="str">
        <f>'21MBA111'!A109</f>
        <v>P18FW21M0094</v>
      </c>
      <c r="B109" s="71" t="str">
        <f>'21MBA111'!B109</f>
        <v>MALLESH S</v>
      </c>
      <c r="C109" s="19"/>
      <c r="D109" s="19"/>
      <c r="E109" s="19">
        <v>3</v>
      </c>
      <c r="F109" s="19">
        <v>3</v>
      </c>
      <c r="G109" s="19"/>
      <c r="H109" s="19">
        <v>10</v>
      </c>
      <c r="I109" s="19"/>
      <c r="J109" s="19">
        <v>4</v>
      </c>
      <c r="K109" s="19">
        <v>4</v>
      </c>
      <c r="L109" s="117">
        <v>33</v>
      </c>
      <c r="M109" s="22">
        <f t="shared" si="3"/>
        <v>24</v>
      </c>
    </row>
    <row r="110" spans="1:13" s="13" customFormat="1" ht="15.75" x14ac:dyDescent="0.25">
      <c r="A110" s="71" t="str">
        <f>'21MBA111'!A110</f>
        <v>P18FW21M0095</v>
      </c>
      <c r="B110" s="71" t="str">
        <f>'21MBA111'!B110</f>
        <v>SRINIDHI K</v>
      </c>
      <c r="C110" s="19"/>
      <c r="D110" s="19"/>
      <c r="E110" s="19"/>
      <c r="F110" s="19">
        <v>3.5</v>
      </c>
      <c r="G110" s="19"/>
      <c r="H110" s="19">
        <v>5</v>
      </c>
      <c r="I110" s="19">
        <v>7</v>
      </c>
      <c r="J110" s="19"/>
      <c r="K110" s="19">
        <v>7</v>
      </c>
      <c r="L110" s="117">
        <v>34</v>
      </c>
      <c r="M110" s="22">
        <f t="shared" si="3"/>
        <v>22.5</v>
      </c>
    </row>
    <row r="111" spans="1:13" s="13" customFormat="1" ht="15.75" x14ac:dyDescent="0.25">
      <c r="A111" s="71" t="str">
        <f>'21MBA111'!A111</f>
        <v>P18FW21M0096</v>
      </c>
      <c r="B111" s="71" t="str">
        <f>'21MBA111'!B111</f>
        <v>B SHASHANK</v>
      </c>
      <c r="C111" s="19"/>
      <c r="D111" s="19">
        <v>2</v>
      </c>
      <c r="E111" s="19">
        <v>4.5</v>
      </c>
      <c r="F111" s="19">
        <v>5</v>
      </c>
      <c r="G111" s="19">
        <v>3</v>
      </c>
      <c r="H111" s="19">
        <v>5</v>
      </c>
      <c r="I111" s="19"/>
      <c r="J111" s="19">
        <v>7</v>
      </c>
      <c r="K111" s="19"/>
      <c r="L111" s="117">
        <v>36</v>
      </c>
      <c r="M111" s="22">
        <f t="shared" si="3"/>
        <v>26.5</v>
      </c>
    </row>
    <row r="112" spans="1:13" s="13" customFormat="1" ht="15.75" x14ac:dyDescent="0.25">
      <c r="A112" s="71" t="str">
        <f>'21MBA111'!A112</f>
        <v>P18FW21M0097</v>
      </c>
      <c r="B112" s="71" t="str">
        <f>'21MBA111'!B112</f>
        <v>YOGASHREE C N</v>
      </c>
      <c r="C112" s="19">
        <v>3</v>
      </c>
      <c r="D112" s="19">
        <v>4</v>
      </c>
      <c r="E112" s="19"/>
      <c r="F112" s="19">
        <v>2</v>
      </c>
      <c r="G112" s="19"/>
      <c r="H112" s="19">
        <v>10</v>
      </c>
      <c r="I112" s="19">
        <v>8</v>
      </c>
      <c r="J112" s="19"/>
      <c r="K112" s="19">
        <v>9</v>
      </c>
      <c r="L112" s="117">
        <v>38</v>
      </c>
      <c r="M112" s="22">
        <f t="shared" ref="M112:M143" si="4">SUM(C112:K112)</f>
        <v>36</v>
      </c>
    </row>
    <row r="113" spans="1:13" s="13" customFormat="1" ht="15.75" x14ac:dyDescent="0.25">
      <c r="A113" s="71" t="str">
        <f>'21MBA111'!A113</f>
        <v>P18FW21M0098</v>
      </c>
      <c r="B113" s="71" t="str">
        <f>'21MBA111'!B113</f>
        <v>CHARANA T U</v>
      </c>
      <c r="C113" s="19"/>
      <c r="D113" s="19">
        <v>2</v>
      </c>
      <c r="E113" s="19">
        <v>5</v>
      </c>
      <c r="F113" s="19"/>
      <c r="G113" s="19">
        <v>4</v>
      </c>
      <c r="H113" s="19">
        <v>10</v>
      </c>
      <c r="I113" s="19"/>
      <c r="J113" s="19">
        <v>2</v>
      </c>
      <c r="K113" s="19">
        <v>9</v>
      </c>
      <c r="L113" s="117">
        <v>33</v>
      </c>
      <c r="M113" s="22">
        <f t="shared" si="4"/>
        <v>32</v>
      </c>
    </row>
    <row r="114" spans="1:13" s="13" customFormat="1" ht="15.75" x14ac:dyDescent="0.25">
      <c r="A114" s="71" t="str">
        <f>'21MBA111'!A114</f>
        <v>P18FW21M0099</v>
      </c>
      <c r="B114" s="71" t="str">
        <f>'21MBA111'!B114</f>
        <v>NAGARAJ GAJANAN HEGDE</v>
      </c>
      <c r="C114" s="19"/>
      <c r="D114" s="19">
        <v>5</v>
      </c>
      <c r="E114" s="19">
        <v>5</v>
      </c>
      <c r="F114" s="19">
        <v>5</v>
      </c>
      <c r="G114" s="19"/>
      <c r="H114" s="19">
        <v>10</v>
      </c>
      <c r="I114" s="19"/>
      <c r="J114" s="19">
        <v>8</v>
      </c>
      <c r="K114" s="19">
        <v>4</v>
      </c>
      <c r="L114" s="117">
        <v>40</v>
      </c>
      <c r="M114" s="22">
        <f t="shared" si="4"/>
        <v>37</v>
      </c>
    </row>
    <row r="115" spans="1:13" s="13" customFormat="1" ht="15.75" x14ac:dyDescent="0.25">
      <c r="A115" s="71" t="str">
        <f>'21MBA111'!A115</f>
        <v>P18FW21M0100</v>
      </c>
      <c r="B115" s="71" t="str">
        <f>'21MBA111'!B115</f>
        <v>NIKITHA J SHANBHOG</v>
      </c>
      <c r="C115" s="19">
        <v>4</v>
      </c>
      <c r="D115" s="19"/>
      <c r="E115" s="19">
        <v>1</v>
      </c>
      <c r="F115" s="19">
        <v>3</v>
      </c>
      <c r="G115" s="19"/>
      <c r="H115" s="19">
        <v>9</v>
      </c>
      <c r="I115" s="19">
        <v>8</v>
      </c>
      <c r="J115" s="19"/>
      <c r="K115" s="19">
        <v>9</v>
      </c>
      <c r="L115" s="117">
        <v>34</v>
      </c>
      <c r="M115" s="22">
        <f t="shared" si="4"/>
        <v>34</v>
      </c>
    </row>
    <row r="116" spans="1:13" s="13" customFormat="1" ht="15.75" x14ac:dyDescent="0.25">
      <c r="A116" s="71" t="str">
        <f>'21MBA111'!A116</f>
        <v>P18FW21M0101</v>
      </c>
      <c r="B116" s="71" t="str">
        <f>'21MBA111'!B116</f>
        <v>YASHASWINI P</v>
      </c>
      <c r="C116" s="19"/>
      <c r="D116" s="19"/>
      <c r="E116" s="19">
        <v>4</v>
      </c>
      <c r="F116" s="19"/>
      <c r="G116" s="19"/>
      <c r="H116" s="19">
        <v>9</v>
      </c>
      <c r="I116" s="19">
        <v>8</v>
      </c>
      <c r="J116" s="19"/>
      <c r="K116" s="19"/>
      <c r="L116" s="117">
        <v>25</v>
      </c>
      <c r="M116" s="22">
        <f t="shared" si="4"/>
        <v>21</v>
      </c>
    </row>
    <row r="117" spans="1:13" s="13" customFormat="1" ht="15.75" x14ac:dyDescent="0.25">
      <c r="A117" s="71" t="str">
        <f>'21MBA111'!A117</f>
        <v>P18FW21M0102</v>
      </c>
      <c r="B117" s="71" t="str">
        <f>'21MBA111'!B117</f>
        <v>TANUSHREE R</v>
      </c>
      <c r="C117" s="19"/>
      <c r="D117" s="19"/>
      <c r="E117" s="19"/>
      <c r="F117" s="19"/>
      <c r="G117" s="19"/>
      <c r="H117" s="19">
        <v>9</v>
      </c>
      <c r="I117" s="19"/>
      <c r="J117" s="19">
        <v>7</v>
      </c>
      <c r="K117" s="19">
        <v>2.5</v>
      </c>
      <c r="L117" s="117">
        <v>24</v>
      </c>
      <c r="M117" s="22">
        <f t="shared" si="4"/>
        <v>18.5</v>
      </c>
    </row>
    <row r="118" spans="1:13" s="13" customFormat="1" ht="15.75" x14ac:dyDescent="0.25">
      <c r="A118" s="71" t="str">
        <f>'21MBA111'!A118</f>
        <v>P18FW21M0103</v>
      </c>
      <c r="B118" s="71" t="str">
        <f>'21MBA111'!B118</f>
        <v>CHETHAN KUMAR V A</v>
      </c>
      <c r="C118" s="19"/>
      <c r="D118" s="19"/>
      <c r="E118" s="19">
        <v>5</v>
      </c>
      <c r="F118" s="19">
        <v>5</v>
      </c>
      <c r="G118" s="19">
        <v>5</v>
      </c>
      <c r="H118" s="19">
        <v>10</v>
      </c>
      <c r="I118" s="19"/>
      <c r="J118" s="19">
        <v>8</v>
      </c>
      <c r="K118" s="19">
        <v>7</v>
      </c>
      <c r="L118" s="117">
        <v>38</v>
      </c>
      <c r="M118" s="22">
        <f t="shared" si="4"/>
        <v>40</v>
      </c>
    </row>
    <row r="119" spans="1:13" s="13" customFormat="1" ht="15.75" x14ac:dyDescent="0.25">
      <c r="A119" s="71" t="str">
        <f>'21MBA111'!A119</f>
        <v>P18FW21M0104</v>
      </c>
      <c r="B119" s="71" t="str">
        <f>'21MBA111'!B119</f>
        <v>NAYAN KUMAR</v>
      </c>
      <c r="C119" s="19"/>
      <c r="D119" s="19"/>
      <c r="E119" s="19">
        <v>5</v>
      </c>
      <c r="F119" s="19">
        <v>2</v>
      </c>
      <c r="G119" s="19">
        <v>3</v>
      </c>
      <c r="H119" s="19">
        <v>10</v>
      </c>
      <c r="I119" s="19"/>
      <c r="J119" s="19">
        <v>9</v>
      </c>
      <c r="K119" s="19">
        <v>3</v>
      </c>
      <c r="L119" s="117">
        <v>37</v>
      </c>
      <c r="M119" s="22">
        <f t="shared" si="4"/>
        <v>32</v>
      </c>
    </row>
    <row r="120" spans="1:13" s="13" customFormat="1" ht="15.75" x14ac:dyDescent="0.25">
      <c r="A120" s="71" t="str">
        <f>'21MBA111'!A120</f>
        <v>P18FW21M0105</v>
      </c>
      <c r="B120" s="71" t="str">
        <f>'21MBA111'!B120</f>
        <v>DEEPAK GOPALAKRISHNAN</v>
      </c>
      <c r="C120" s="19"/>
      <c r="D120" s="19">
        <v>2.5</v>
      </c>
      <c r="E120" s="19">
        <v>3</v>
      </c>
      <c r="F120" s="19">
        <v>4</v>
      </c>
      <c r="G120" s="19"/>
      <c r="H120" s="19"/>
      <c r="I120" s="19"/>
      <c r="J120" s="19">
        <v>7</v>
      </c>
      <c r="K120" s="19"/>
      <c r="L120" s="117">
        <v>26</v>
      </c>
      <c r="M120" s="22">
        <f t="shared" si="4"/>
        <v>16.5</v>
      </c>
    </row>
    <row r="121" spans="1:13" s="13" customFormat="1" ht="15.75" x14ac:dyDescent="0.25">
      <c r="A121" s="71" t="str">
        <f>'21MBA111'!A121</f>
        <v>P18FW21M0106</v>
      </c>
      <c r="B121" s="71" t="str">
        <f>'21MBA111'!B121</f>
        <v>POORNAPRAJNYA K MANGALVEDI</v>
      </c>
      <c r="C121" s="19"/>
      <c r="D121" s="19">
        <v>0</v>
      </c>
      <c r="E121" s="19">
        <v>0.5</v>
      </c>
      <c r="F121" s="19"/>
      <c r="G121" s="19">
        <v>5</v>
      </c>
      <c r="H121" s="19">
        <v>10</v>
      </c>
      <c r="I121" s="19">
        <v>4</v>
      </c>
      <c r="J121" s="19"/>
      <c r="K121" s="19">
        <v>0</v>
      </c>
      <c r="L121" s="117">
        <v>27</v>
      </c>
      <c r="M121" s="22">
        <f t="shared" si="4"/>
        <v>19.5</v>
      </c>
    </row>
    <row r="122" spans="1:13" s="13" customFormat="1" ht="15.75" x14ac:dyDescent="0.25">
      <c r="A122" s="71" t="str">
        <f>'21MBA111'!A122</f>
        <v>P18FW21M0107</v>
      </c>
      <c r="B122" s="71" t="str">
        <f>'21MBA111'!B122</f>
        <v>JENISHA MENEZES</v>
      </c>
      <c r="C122" s="19"/>
      <c r="D122" s="19"/>
      <c r="E122" s="19">
        <v>5</v>
      </c>
      <c r="F122" s="19">
        <v>3</v>
      </c>
      <c r="G122" s="19"/>
      <c r="H122" s="19">
        <v>3</v>
      </c>
      <c r="I122" s="19"/>
      <c r="J122" s="19">
        <v>1</v>
      </c>
      <c r="K122" s="19">
        <v>8</v>
      </c>
      <c r="L122" s="117">
        <v>29</v>
      </c>
      <c r="M122" s="22">
        <f t="shared" si="4"/>
        <v>20</v>
      </c>
    </row>
    <row r="123" spans="1:13" s="13" customFormat="1" ht="15.75" x14ac:dyDescent="0.25">
      <c r="A123" s="71" t="str">
        <f>'21MBA111'!A123</f>
        <v>P18FW21M0108</v>
      </c>
      <c r="B123" s="71" t="str">
        <f>'21MBA111'!B123</f>
        <v>SRAVANI SUNIL MHALSEKAR</v>
      </c>
      <c r="C123" s="19"/>
      <c r="D123" s="19"/>
      <c r="E123" s="19">
        <v>2</v>
      </c>
      <c r="F123" s="19">
        <v>4</v>
      </c>
      <c r="G123" s="19">
        <v>3.5</v>
      </c>
      <c r="H123" s="19">
        <v>5</v>
      </c>
      <c r="I123" s="19"/>
      <c r="J123" s="19">
        <v>6</v>
      </c>
      <c r="K123" s="19">
        <v>3</v>
      </c>
      <c r="L123" s="117">
        <v>32</v>
      </c>
      <c r="M123" s="22">
        <f t="shared" si="4"/>
        <v>23.5</v>
      </c>
    </row>
    <row r="124" spans="1:13" s="13" customFormat="1" ht="15.75" x14ac:dyDescent="0.25">
      <c r="A124" s="71" t="str">
        <f>'21MBA111'!A124</f>
        <v>P18FW21M0109</v>
      </c>
      <c r="B124" s="71" t="str">
        <f>'21MBA111'!B124</f>
        <v>M RITISH</v>
      </c>
      <c r="C124" s="19"/>
      <c r="D124" s="19"/>
      <c r="E124" s="19"/>
      <c r="F124" s="19"/>
      <c r="G124" s="19"/>
      <c r="H124" s="19"/>
      <c r="I124" s="19"/>
      <c r="J124" s="19"/>
      <c r="K124" s="19">
        <v>3</v>
      </c>
      <c r="L124" s="117">
        <v>23</v>
      </c>
      <c r="M124" s="22">
        <f t="shared" si="4"/>
        <v>3</v>
      </c>
    </row>
    <row r="125" spans="1:13" s="13" customFormat="1" ht="15.75" x14ac:dyDescent="0.25">
      <c r="A125" s="71" t="str">
        <f>'21MBA111'!A125</f>
        <v>P18FW21M0110</v>
      </c>
      <c r="B125" s="71" t="str">
        <f>'21MBA111'!B125</f>
        <v>DHANYA S SHARMA</v>
      </c>
      <c r="C125" s="19"/>
      <c r="D125" s="19">
        <v>2</v>
      </c>
      <c r="E125" s="19">
        <v>5</v>
      </c>
      <c r="F125" s="19"/>
      <c r="G125" s="19">
        <v>4</v>
      </c>
      <c r="H125" s="19">
        <v>10</v>
      </c>
      <c r="I125" s="19">
        <v>8</v>
      </c>
      <c r="J125" s="19"/>
      <c r="K125" s="19">
        <v>8</v>
      </c>
      <c r="L125" s="117">
        <v>37</v>
      </c>
      <c r="M125" s="22">
        <f t="shared" si="4"/>
        <v>37</v>
      </c>
    </row>
    <row r="126" spans="1:13" s="13" customFormat="1" ht="15.75" x14ac:dyDescent="0.25">
      <c r="A126" s="71" t="str">
        <f>'21MBA111'!A126</f>
        <v>P18FW21M0111</v>
      </c>
      <c r="B126" s="71" t="str">
        <f>'21MBA111'!B126</f>
        <v>PREETHAM D VARMA</v>
      </c>
      <c r="C126" s="19"/>
      <c r="D126" s="19"/>
      <c r="E126" s="19">
        <v>3</v>
      </c>
      <c r="F126" s="19">
        <v>2</v>
      </c>
      <c r="G126" s="19">
        <v>2</v>
      </c>
      <c r="H126" s="19">
        <v>8</v>
      </c>
      <c r="I126" s="19"/>
      <c r="J126" s="19">
        <v>4</v>
      </c>
      <c r="K126" s="19"/>
      <c r="L126" s="117">
        <v>29</v>
      </c>
      <c r="M126" s="22">
        <f t="shared" si="4"/>
        <v>19</v>
      </c>
    </row>
    <row r="127" spans="1:13" s="13" customFormat="1" ht="15.75" x14ac:dyDescent="0.25">
      <c r="A127" s="71" t="str">
        <f>'21MBA111'!A127</f>
        <v>P18FW21M0112</v>
      </c>
      <c r="B127" s="71" t="str">
        <f>'21MBA111'!B127</f>
        <v>DHIRAJKUMAR BELAVADI</v>
      </c>
      <c r="C127" s="19"/>
      <c r="D127" s="19"/>
      <c r="E127" s="19"/>
      <c r="F127" s="19"/>
      <c r="G127" s="19"/>
      <c r="H127" s="19">
        <v>5</v>
      </c>
      <c r="I127" s="19"/>
      <c r="J127" s="19">
        <v>5</v>
      </c>
      <c r="K127" s="19">
        <v>3</v>
      </c>
      <c r="L127" s="117">
        <v>27</v>
      </c>
      <c r="M127" s="22">
        <f t="shared" si="4"/>
        <v>13</v>
      </c>
    </row>
    <row r="128" spans="1:13" s="13" customFormat="1" ht="15.75" x14ac:dyDescent="0.25">
      <c r="A128" s="71" t="str">
        <f>'21MBA111'!A128</f>
        <v>P18FW21M0113</v>
      </c>
      <c r="B128" s="71" t="str">
        <f>'21MBA111'!B128</f>
        <v>FERNANDES RICHA FLORINDA</v>
      </c>
      <c r="C128" s="19"/>
      <c r="D128" s="19"/>
      <c r="E128" s="19">
        <v>0.5</v>
      </c>
      <c r="F128" s="19">
        <v>3</v>
      </c>
      <c r="G128" s="19">
        <v>0</v>
      </c>
      <c r="H128" s="19">
        <v>5</v>
      </c>
      <c r="I128" s="19"/>
      <c r="J128" s="19">
        <v>3</v>
      </c>
      <c r="K128" s="19">
        <v>3</v>
      </c>
      <c r="L128" s="117">
        <v>30</v>
      </c>
      <c r="M128" s="22">
        <f t="shared" si="4"/>
        <v>14.5</v>
      </c>
    </row>
    <row r="129" spans="1:13" s="13" customFormat="1" ht="15.75" x14ac:dyDescent="0.25">
      <c r="A129" s="71" t="str">
        <f>'21MBA111'!A129</f>
        <v>P18FW21M0114</v>
      </c>
      <c r="B129" s="71" t="str">
        <f>'21MBA111'!B129</f>
        <v>MEGHA U JOSHI</v>
      </c>
      <c r="C129" s="19"/>
      <c r="D129" s="19"/>
      <c r="E129" s="19">
        <v>5</v>
      </c>
      <c r="F129" s="19">
        <v>3</v>
      </c>
      <c r="G129" s="19"/>
      <c r="H129" s="19">
        <v>10</v>
      </c>
      <c r="I129" s="19">
        <v>7</v>
      </c>
      <c r="J129" s="19"/>
      <c r="K129" s="19">
        <v>10</v>
      </c>
      <c r="L129" s="117">
        <v>36</v>
      </c>
      <c r="M129" s="22">
        <f t="shared" si="4"/>
        <v>35</v>
      </c>
    </row>
    <row r="130" spans="1:13" s="13" customFormat="1" ht="15.75" x14ac:dyDescent="0.25">
      <c r="A130" s="71" t="str">
        <f>'21MBA111'!A130</f>
        <v>P18FW21M0116</v>
      </c>
      <c r="B130" s="71" t="str">
        <f>'21MBA111'!B130</f>
        <v>DINAH NEETHA NORONHA</v>
      </c>
      <c r="C130" s="19"/>
      <c r="D130" s="19"/>
      <c r="E130" s="19">
        <v>5</v>
      </c>
      <c r="F130" s="19">
        <v>3</v>
      </c>
      <c r="G130" s="19">
        <v>1</v>
      </c>
      <c r="H130" s="19">
        <v>10</v>
      </c>
      <c r="I130" s="19"/>
      <c r="J130" s="19">
        <v>9</v>
      </c>
      <c r="K130" s="19">
        <v>3</v>
      </c>
      <c r="L130" s="117">
        <v>39</v>
      </c>
      <c r="M130" s="22">
        <f t="shared" si="4"/>
        <v>31</v>
      </c>
    </row>
    <row r="131" spans="1:13" s="13" customFormat="1" ht="15.75" x14ac:dyDescent="0.25">
      <c r="A131" s="71" t="str">
        <f>'21MBA111'!A131</f>
        <v>P18FW21M0117</v>
      </c>
      <c r="B131" s="71" t="str">
        <f>'21MBA111'!B131</f>
        <v>HEGDE PAVANA GANAPATHI</v>
      </c>
      <c r="C131" s="19"/>
      <c r="D131" s="19"/>
      <c r="E131" s="19"/>
      <c r="F131" s="19">
        <v>3</v>
      </c>
      <c r="G131" s="19">
        <v>4</v>
      </c>
      <c r="H131" s="19">
        <v>10</v>
      </c>
      <c r="I131" s="19"/>
      <c r="J131" s="19">
        <v>5</v>
      </c>
      <c r="K131" s="19">
        <v>6</v>
      </c>
      <c r="L131" s="117">
        <v>33</v>
      </c>
      <c r="M131" s="22">
        <f t="shared" si="4"/>
        <v>28</v>
      </c>
    </row>
    <row r="132" spans="1:13" s="13" customFormat="1" ht="15.75" x14ac:dyDescent="0.25">
      <c r="A132" s="71" t="str">
        <f>'21MBA111'!A132</f>
        <v>P18FW21M0118</v>
      </c>
      <c r="B132" s="71" t="str">
        <f>'21MBA111'!B132</f>
        <v>LOYSTON CRASTA</v>
      </c>
      <c r="C132" s="19"/>
      <c r="D132" s="19">
        <v>3.5</v>
      </c>
      <c r="E132" s="19">
        <v>5</v>
      </c>
      <c r="F132" s="19">
        <v>3</v>
      </c>
      <c r="G132" s="19"/>
      <c r="H132" s="19">
        <v>10</v>
      </c>
      <c r="I132" s="19"/>
      <c r="J132" s="19">
        <v>8</v>
      </c>
      <c r="K132" s="19">
        <v>3</v>
      </c>
      <c r="L132" s="117">
        <v>34</v>
      </c>
      <c r="M132" s="22">
        <f t="shared" si="4"/>
        <v>32.5</v>
      </c>
    </row>
    <row r="133" spans="1:13" s="13" customFormat="1" ht="15.75" x14ac:dyDescent="0.25">
      <c r="A133" s="71" t="str">
        <f>'21MBA111'!A133</f>
        <v>P18FW21M0119</v>
      </c>
      <c r="B133" s="71" t="str">
        <f>'21MBA111'!B133</f>
        <v>GANESH HEGDE</v>
      </c>
      <c r="C133" s="19"/>
      <c r="D133" s="19"/>
      <c r="E133" s="19">
        <v>5</v>
      </c>
      <c r="F133" s="19"/>
      <c r="G133" s="19">
        <v>1</v>
      </c>
      <c r="H133" s="19">
        <v>4</v>
      </c>
      <c r="I133" s="19"/>
      <c r="J133" s="19">
        <v>7</v>
      </c>
      <c r="K133" s="19">
        <v>7</v>
      </c>
      <c r="L133" s="117">
        <v>35</v>
      </c>
      <c r="M133" s="22">
        <f t="shared" si="4"/>
        <v>24</v>
      </c>
    </row>
    <row r="134" spans="1:13" s="13" customFormat="1" ht="15.75" x14ac:dyDescent="0.25">
      <c r="A134" s="71" t="str">
        <f>'21MBA111'!A134</f>
        <v>P18FW21M0120</v>
      </c>
      <c r="B134" s="71" t="str">
        <f>'21MBA111'!B134</f>
        <v>ANUSHA PRAKASH</v>
      </c>
      <c r="C134" s="19"/>
      <c r="D134" s="19">
        <v>4</v>
      </c>
      <c r="E134" s="19">
        <v>2</v>
      </c>
      <c r="F134" s="19">
        <v>3</v>
      </c>
      <c r="G134" s="19"/>
      <c r="H134" s="19"/>
      <c r="I134" s="19">
        <v>8</v>
      </c>
      <c r="J134" s="19">
        <v>4</v>
      </c>
      <c r="K134" s="19">
        <v>8</v>
      </c>
      <c r="L134" s="117">
        <v>36</v>
      </c>
      <c r="M134" s="22">
        <f t="shared" si="4"/>
        <v>29</v>
      </c>
    </row>
    <row r="135" spans="1:13" s="13" customFormat="1" ht="15.75" x14ac:dyDescent="0.25">
      <c r="A135" s="71" t="str">
        <f>'21MBA111'!A135</f>
        <v>P18FW21M0121</v>
      </c>
      <c r="B135" s="71" t="str">
        <f>'21MBA111'!B135</f>
        <v>ANJANA KSHIRASAGAR</v>
      </c>
      <c r="C135" s="19"/>
      <c r="D135" s="19"/>
      <c r="E135" s="19">
        <v>5</v>
      </c>
      <c r="F135" s="19">
        <v>2</v>
      </c>
      <c r="G135" s="19">
        <v>2</v>
      </c>
      <c r="H135" s="19">
        <v>10</v>
      </c>
      <c r="I135" s="19"/>
      <c r="J135" s="19">
        <v>6</v>
      </c>
      <c r="K135" s="19">
        <v>3</v>
      </c>
      <c r="L135" s="117">
        <v>30</v>
      </c>
      <c r="M135" s="22">
        <f t="shared" si="4"/>
        <v>28</v>
      </c>
    </row>
    <row r="136" spans="1:13" s="13" customFormat="1" ht="15.75" x14ac:dyDescent="0.25">
      <c r="A136" s="71" t="str">
        <f>'21MBA111'!A136</f>
        <v>P18FW21M0122</v>
      </c>
      <c r="B136" s="71" t="str">
        <f>'21MBA111'!B136</f>
        <v>JAGADISH SHENOY R</v>
      </c>
      <c r="C136" s="19"/>
      <c r="D136" s="19">
        <v>3</v>
      </c>
      <c r="E136" s="19">
        <v>5</v>
      </c>
      <c r="F136" s="19">
        <v>5</v>
      </c>
      <c r="G136" s="19"/>
      <c r="H136" s="19">
        <v>10</v>
      </c>
      <c r="I136" s="19"/>
      <c r="J136" s="19">
        <v>8</v>
      </c>
      <c r="K136" s="19"/>
      <c r="L136" s="117">
        <v>35</v>
      </c>
      <c r="M136" s="22">
        <f t="shared" si="4"/>
        <v>31</v>
      </c>
    </row>
    <row r="137" spans="1:13" s="13" customFormat="1" ht="15.75" x14ac:dyDescent="0.25">
      <c r="A137" s="71" t="str">
        <f>'21MBA111'!A137</f>
        <v>P18FW21M0123</v>
      </c>
      <c r="B137" s="71" t="str">
        <f>'21MBA111'!B137</f>
        <v>MADHAN KUMAR C S</v>
      </c>
      <c r="C137" s="19"/>
      <c r="D137" s="19">
        <v>5</v>
      </c>
      <c r="E137" s="19">
        <v>5</v>
      </c>
      <c r="F137" s="19"/>
      <c r="G137" s="19">
        <v>5</v>
      </c>
      <c r="H137" s="19">
        <v>6</v>
      </c>
      <c r="I137" s="19">
        <v>9</v>
      </c>
      <c r="J137" s="19">
        <v>9</v>
      </c>
      <c r="K137" s="19">
        <v>8</v>
      </c>
      <c r="L137" s="117">
        <v>44</v>
      </c>
      <c r="M137" s="22">
        <f t="shared" si="4"/>
        <v>47</v>
      </c>
    </row>
    <row r="138" spans="1:13" s="13" customFormat="1" ht="15.75" x14ac:dyDescent="0.25">
      <c r="A138" s="71" t="str">
        <f>'21MBA111'!A138</f>
        <v>P18FW21M0124</v>
      </c>
      <c r="B138" s="71" t="str">
        <f>'21MBA111'!B138</f>
        <v>TEJAS H P</v>
      </c>
      <c r="C138" s="19"/>
      <c r="D138" s="19"/>
      <c r="E138" s="19"/>
      <c r="F138" s="19"/>
      <c r="G138" s="19"/>
      <c r="H138" s="19">
        <v>9</v>
      </c>
      <c r="I138" s="19"/>
      <c r="J138" s="19">
        <v>6</v>
      </c>
      <c r="K138" s="19">
        <v>6</v>
      </c>
      <c r="L138" s="117">
        <v>27</v>
      </c>
      <c r="M138" s="22">
        <f t="shared" si="4"/>
        <v>21</v>
      </c>
    </row>
    <row r="139" spans="1:13" s="13" customFormat="1" ht="15.75" x14ac:dyDescent="0.25">
      <c r="A139" s="71" t="str">
        <f>'21MBA111'!A139</f>
        <v>P18FW21M0125</v>
      </c>
      <c r="B139" s="71" t="str">
        <f>'21MBA111'!B139</f>
        <v>DHANUSH K V</v>
      </c>
      <c r="C139" s="19"/>
      <c r="D139" s="19">
        <v>3</v>
      </c>
      <c r="E139" s="19">
        <v>3</v>
      </c>
      <c r="F139" s="19"/>
      <c r="G139" s="19"/>
      <c r="H139" s="19">
        <v>6</v>
      </c>
      <c r="I139" s="19">
        <v>8</v>
      </c>
      <c r="J139" s="19"/>
      <c r="K139" s="19"/>
      <c r="L139" s="117">
        <v>27</v>
      </c>
      <c r="M139" s="22">
        <f t="shared" si="4"/>
        <v>20</v>
      </c>
    </row>
    <row r="140" spans="1:13" s="13" customFormat="1" ht="15.75" x14ac:dyDescent="0.25">
      <c r="A140" s="71" t="str">
        <f>'21MBA111'!A140</f>
        <v>P18FW21M0126</v>
      </c>
      <c r="B140" s="71" t="str">
        <f>'21MBA111'!B140</f>
        <v>SWAMI SAMIKSHA PUSHPARAJ</v>
      </c>
      <c r="C140" s="19"/>
      <c r="D140" s="19">
        <v>3.5</v>
      </c>
      <c r="E140" s="19">
        <v>2.5</v>
      </c>
      <c r="F140" s="19"/>
      <c r="G140" s="19">
        <v>3</v>
      </c>
      <c r="H140" s="19">
        <v>10</v>
      </c>
      <c r="I140" s="19"/>
      <c r="J140" s="19">
        <v>7</v>
      </c>
      <c r="K140" s="19">
        <v>1</v>
      </c>
      <c r="L140" s="117">
        <v>29</v>
      </c>
      <c r="M140" s="22">
        <f t="shared" si="4"/>
        <v>27</v>
      </c>
    </row>
    <row r="141" spans="1:13" s="13" customFormat="1" ht="15.75" x14ac:dyDescent="0.25">
      <c r="A141" s="71" t="str">
        <f>'21MBA111'!A141</f>
        <v>P18FW21M0127</v>
      </c>
      <c r="B141" s="71" t="str">
        <f>'21MBA111'!B141</f>
        <v>AMITH BHAT</v>
      </c>
      <c r="C141" s="19"/>
      <c r="D141" s="19"/>
      <c r="E141" s="19">
        <v>5</v>
      </c>
      <c r="F141" s="19">
        <v>2</v>
      </c>
      <c r="G141" s="19">
        <v>5</v>
      </c>
      <c r="H141" s="19">
        <v>10</v>
      </c>
      <c r="I141" s="19"/>
      <c r="J141" s="19">
        <v>10</v>
      </c>
      <c r="K141" s="19">
        <v>3</v>
      </c>
      <c r="L141" s="117">
        <v>37</v>
      </c>
      <c r="M141" s="22">
        <f t="shared" si="4"/>
        <v>35</v>
      </c>
    </row>
    <row r="142" spans="1:13" s="13" customFormat="1" ht="15.75" x14ac:dyDescent="0.25">
      <c r="A142" s="71" t="str">
        <f>'21MBA111'!A142</f>
        <v>P18FW21M0128</v>
      </c>
      <c r="B142" s="71" t="str">
        <f>'21MBA111'!B142</f>
        <v>NUTHANA U</v>
      </c>
      <c r="C142" s="19"/>
      <c r="D142" s="19"/>
      <c r="E142" s="19">
        <v>5</v>
      </c>
      <c r="F142" s="19">
        <v>3.5</v>
      </c>
      <c r="G142" s="19">
        <v>4</v>
      </c>
      <c r="H142" s="19">
        <v>5</v>
      </c>
      <c r="I142" s="19"/>
      <c r="J142" s="19">
        <v>7</v>
      </c>
      <c r="K142" s="19">
        <v>8</v>
      </c>
      <c r="L142" s="117">
        <v>38</v>
      </c>
      <c r="M142" s="22">
        <f t="shared" si="4"/>
        <v>32.5</v>
      </c>
    </row>
    <row r="143" spans="1:13" s="13" customFormat="1" ht="15.75" x14ac:dyDescent="0.25">
      <c r="A143" s="71" t="str">
        <f>'21MBA111'!A143</f>
        <v>P18FW21M0129</v>
      </c>
      <c r="B143" s="71" t="str">
        <f>'21MBA111'!B143</f>
        <v>CHETAN SINGH M</v>
      </c>
      <c r="C143" s="19"/>
      <c r="D143" s="19">
        <v>3</v>
      </c>
      <c r="E143" s="19"/>
      <c r="F143" s="19"/>
      <c r="G143" s="19"/>
      <c r="H143" s="19">
        <v>8</v>
      </c>
      <c r="I143" s="19">
        <v>9</v>
      </c>
      <c r="J143" s="19"/>
      <c r="K143" s="19">
        <v>3</v>
      </c>
      <c r="L143" s="117">
        <v>30</v>
      </c>
      <c r="M143" s="22">
        <f t="shared" si="4"/>
        <v>23</v>
      </c>
    </row>
    <row r="144" spans="1:13" s="13" customFormat="1" ht="15.75" x14ac:dyDescent="0.25">
      <c r="A144" s="71" t="str">
        <f>'21MBA111'!A144</f>
        <v>P18FW21M0130</v>
      </c>
      <c r="B144" s="71" t="str">
        <f>'21MBA111'!B144</f>
        <v>KAUSTUBH LACHAPPANAVAR</v>
      </c>
      <c r="C144" s="19"/>
      <c r="D144" s="19"/>
      <c r="E144" s="19">
        <v>2</v>
      </c>
      <c r="F144" s="19">
        <v>2</v>
      </c>
      <c r="G144" s="19">
        <v>2</v>
      </c>
      <c r="H144" s="19">
        <v>10</v>
      </c>
      <c r="I144" s="19">
        <v>7</v>
      </c>
      <c r="J144" s="19"/>
      <c r="K144" s="19">
        <v>3</v>
      </c>
      <c r="L144" s="117">
        <v>35</v>
      </c>
      <c r="M144" s="22">
        <f t="shared" ref="M144:M175" si="5">SUM(C144:K144)</f>
        <v>26</v>
      </c>
    </row>
    <row r="145" spans="1:13" s="13" customFormat="1" ht="15.75" x14ac:dyDescent="0.25">
      <c r="A145" s="71" t="str">
        <f>'21MBA111'!A145</f>
        <v>P18FW21M0131</v>
      </c>
      <c r="B145" s="71" t="str">
        <f>'21MBA111'!B145</f>
        <v>KSHITIJ P L</v>
      </c>
      <c r="C145" s="19"/>
      <c r="D145" s="19">
        <v>2</v>
      </c>
      <c r="E145" s="19">
        <v>2</v>
      </c>
      <c r="F145" s="19"/>
      <c r="G145" s="19">
        <v>2</v>
      </c>
      <c r="H145" s="19">
        <v>10</v>
      </c>
      <c r="I145" s="19">
        <v>4</v>
      </c>
      <c r="J145" s="19"/>
      <c r="K145" s="19">
        <v>1</v>
      </c>
      <c r="L145" s="117">
        <v>30</v>
      </c>
      <c r="M145" s="22">
        <f t="shared" si="5"/>
        <v>21</v>
      </c>
    </row>
    <row r="146" spans="1:13" s="13" customFormat="1" ht="15.75" x14ac:dyDescent="0.25">
      <c r="A146" s="71" t="str">
        <f>'21MBA111'!A146</f>
        <v>P18FW21M0132</v>
      </c>
      <c r="B146" s="71" t="str">
        <f>'21MBA111'!B146</f>
        <v>BHUVANES P</v>
      </c>
      <c r="C146" s="19"/>
      <c r="D146" s="19">
        <v>3</v>
      </c>
      <c r="E146" s="19">
        <v>5</v>
      </c>
      <c r="F146" s="19"/>
      <c r="G146" s="19">
        <v>3</v>
      </c>
      <c r="H146" s="19">
        <v>10</v>
      </c>
      <c r="I146" s="19"/>
      <c r="J146" s="19">
        <v>9</v>
      </c>
      <c r="K146" s="19">
        <v>2</v>
      </c>
      <c r="L146" s="117">
        <v>34</v>
      </c>
      <c r="M146" s="22">
        <f t="shared" si="5"/>
        <v>32</v>
      </c>
    </row>
    <row r="147" spans="1:13" s="13" customFormat="1" ht="15.75" x14ac:dyDescent="0.25">
      <c r="A147" s="71" t="str">
        <f>'21MBA111'!A147</f>
        <v>P18FW21M0133</v>
      </c>
      <c r="B147" s="71" t="str">
        <f>'21MBA111'!B147</f>
        <v>NALASANI VARSHITHA</v>
      </c>
      <c r="C147" s="19"/>
      <c r="D147" s="19">
        <v>3</v>
      </c>
      <c r="E147" s="19">
        <v>4</v>
      </c>
      <c r="F147" s="19"/>
      <c r="G147" s="19">
        <v>3</v>
      </c>
      <c r="H147" s="19">
        <v>8</v>
      </c>
      <c r="I147" s="19">
        <v>8</v>
      </c>
      <c r="J147" s="19">
        <v>2</v>
      </c>
      <c r="K147" s="19">
        <v>8</v>
      </c>
      <c r="L147" s="117">
        <v>37</v>
      </c>
      <c r="M147" s="22">
        <f t="shared" si="5"/>
        <v>36</v>
      </c>
    </row>
    <row r="148" spans="1:13" s="13" customFormat="1" ht="15.75" x14ac:dyDescent="0.25">
      <c r="A148" s="71" t="str">
        <f>'21MBA111'!A148</f>
        <v>P18FW21M0134</v>
      </c>
      <c r="B148" s="71" t="str">
        <f>'21MBA111'!B148</f>
        <v>KOKILA K</v>
      </c>
      <c r="C148" s="19"/>
      <c r="D148" s="19">
        <v>2</v>
      </c>
      <c r="E148" s="19">
        <v>4</v>
      </c>
      <c r="F148" s="19"/>
      <c r="G148" s="19">
        <v>1</v>
      </c>
      <c r="H148" s="19">
        <v>10</v>
      </c>
      <c r="I148" s="19">
        <v>4</v>
      </c>
      <c r="J148" s="19"/>
      <c r="K148" s="19">
        <v>4</v>
      </c>
      <c r="L148" s="117">
        <v>35</v>
      </c>
      <c r="M148" s="22">
        <f t="shared" si="5"/>
        <v>25</v>
      </c>
    </row>
    <row r="149" spans="1:13" s="13" customFormat="1" ht="15.75" x14ac:dyDescent="0.25">
      <c r="A149" s="71" t="str">
        <f>'21MBA111'!A149</f>
        <v>P18FW21M0135</v>
      </c>
      <c r="B149" s="71" t="str">
        <f>'21MBA111'!B149</f>
        <v>KOTHA KEERTHANA</v>
      </c>
      <c r="C149" s="19"/>
      <c r="D149" s="19">
        <v>4</v>
      </c>
      <c r="E149" s="19">
        <v>5</v>
      </c>
      <c r="F149" s="19"/>
      <c r="G149" s="19">
        <v>4</v>
      </c>
      <c r="H149" s="19">
        <v>9</v>
      </c>
      <c r="I149" s="19">
        <v>6</v>
      </c>
      <c r="J149" s="19"/>
      <c r="K149" s="19">
        <v>9</v>
      </c>
      <c r="L149" s="117">
        <v>38</v>
      </c>
      <c r="M149" s="22">
        <f t="shared" si="5"/>
        <v>37</v>
      </c>
    </row>
    <row r="150" spans="1:13" s="13" customFormat="1" ht="15.75" x14ac:dyDescent="0.25">
      <c r="A150" s="71" t="str">
        <f>'21MBA111'!A150</f>
        <v>P18FW21M0136</v>
      </c>
      <c r="B150" s="71" t="str">
        <f>'21MBA111'!B150</f>
        <v>MUCHELI SUBBARAJU</v>
      </c>
      <c r="C150" s="19"/>
      <c r="D150" s="19">
        <v>3</v>
      </c>
      <c r="E150" s="19">
        <v>3</v>
      </c>
      <c r="F150" s="19">
        <v>3</v>
      </c>
      <c r="G150" s="19"/>
      <c r="H150" s="19">
        <v>10</v>
      </c>
      <c r="I150" s="19">
        <v>7</v>
      </c>
      <c r="J150" s="19"/>
      <c r="K150" s="19">
        <v>2</v>
      </c>
      <c r="L150" s="117">
        <v>34</v>
      </c>
      <c r="M150" s="22">
        <f t="shared" si="5"/>
        <v>28</v>
      </c>
    </row>
    <row r="151" spans="1:13" s="13" customFormat="1" ht="15.75" x14ac:dyDescent="0.25">
      <c r="A151" s="71" t="str">
        <f>'21MBA111'!A151</f>
        <v>P18FW21M0137</v>
      </c>
      <c r="B151" s="71" t="str">
        <f>'21MBA111'!B151</f>
        <v>NANDAGOPAL B R</v>
      </c>
      <c r="C151" s="19"/>
      <c r="D151" s="19">
        <v>5</v>
      </c>
      <c r="E151" s="19">
        <v>5</v>
      </c>
      <c r="F151" s="19">
        <v>4</v>
      </c>
      <c r="G151" s="19"/>
      <c r="H151" s="19">
        <v>10</v>
      </c>
      <c r="I151" s="19">
        <v>8</v>
      </c>
      <c r="J151" s="19"/>
      <c r="K151" s="19">
        <v>1</v>
      </c>
      <c r="L151" s="117">
        <v>39</v>
      </c>
      <c r="M151" s="22">
        <f t="shared" si="5"/>
        <v>33</v>
      </c>
    </row>
    <row r="152" spans="1:13" s="13" customFormat="1" ht="15.75" x14ac:dyDescent="0.25">
      <c r="A152" s="71" t="str">
        <f>'21MBA111'!A152</f>
        <v>P18FW21M0138</v>
      </c>
      <c r="B152" s="71" t="str">
        <f>'21MBA111'!B152</f>
        <v>VISHAL SHIVARAJ</v>
      </c>
      <c r="C152" s="19"/>
      <c r="D152" s="19">
        <v>4</v>
      </c>
      <c r="E152" s="19">
        <v>5</v>
      </c>
      <c r="F152" s="19">
        <v>3</v>
      </c>
      <c r="G152" s="19"/>
      <c r="H152" s="19">
        <v>7</v>
      </c>
      <c r="I152" s="19"/>
      <c r="J152" s="19">
        <v>8</v>
      </c>
      <c r="K152" s="19">
        <v>3</v>
      </c>
      <c r="L152" s="117">
        <v>35</v>
      </c>
      <c r="M152" s="22">
        <f t="shared" si="5"/>
        <v>30</v>
      </c>
    </row>
    <row r="153" spans="1:13" s="13" customFormat="1" ht="15.75" x14ac:dyDescent="0.25">
      <c r="A153" s="71" t="str">
        <f>'21MBA111'!A153</f>
        <v>P18FW21M0139</v>
      </c>
      <c r="B153" s="71" t="str">
        <f>'21MBA111'!B153</f>
        <v>SHASHI KUMAR R</v>
      </c>
      <c r="C153" s="19"/>
      <c r="D153" s="19"/>
      <c r="E153" s="19">
        <v>5</v>
      </c>
      <c r="F153" s="19">
        <v>5</v>
      </c>
      <c r="G153" s="19">
        <v>5</v>
      </c>
      <c r="H153" s="19">
        <v>10</v>
      </c>
      <c r="I153" s="19"/>
      <c r="J153" s="19">
        <v>10</v>
      </c>
      <c r="K153" s="19">
        <v>10</v>
      </c>
      <c r="L153" s="117">
        <v>42</v>
      </c>
      <c r="M153" s="22">
        <f t="shared" si="5"/>
        <v>45</v>
      </c>
    </row>
    <row r="154" spans="1:13" s="13" customFormat="1" ht="15.75" x14ac:dyDescent="0.25">
      <c r="A154" s="71" t="str">
        <f>'21MBA111'!A154</f>
        <v>P18FW21M0140</v>
      </c>
      <c r="B154" s="71" t="str">
        <f>'21MBA111'!B154</f>
        <v>YASHWANTH R</v>
      </c>
      <c r="C154" s="19">
        <v>3</v>
      </c>
      <c r="D154" s="19"/>
      <c r="E154" s="19">
        <v>5</v>
      </c>
      <c r="F154" s="19">
        <v>4</v>
      </c>
      <c r="G154" s="19"/>
      <c r="H154" s="19">
        <v>10</v>
      </c>
      <c r="I154" s="19">
        <v>8</v>
      </c>
      <c r="J154" s="19"/>
      <c r="K154" s="19">
        <v>6</v>
      </c>
      <c r="L154" s="117">
        <v>36</v>
      </c>
      <c r="M154" s="22">
        <f t="shared" si="5"/>
        <v>36</v>
      </c>
    </row>
    <row r="155" spans="1:13" s="13" customFormat="1" ht="15.75" x14ac:dyDescent="0.25">
      <c r="A155" s="71" t="str">
        <f>'21MBA111'!A155</f>
        <v>P18FW21M0141</v>
      </c>
      <c r="B155" s="71" t="str">
        <f>'21MBA111'!B155</f>
        <v>M M JABEZ</v>
      </c>
      <c r="C155" s="19"/>
      <c r="D155" s="19"/>
      <c r="E155" s="19"/>
      <c r="F155" s="19">
        <v>5</v>
      </c>
      <c r="G155" s="19">
        <v>3</v>
      </c>
      <c r="H155" s="19">
        <v>10</v>
      </c>
      <c r="I155" s="19">
        <v>6</v>
      </c>
      <c r="J155" s="19"/>
      <c r="K155" s="19"/>
      <c r="L155" s="117">
        <v>31</v>
      </c>
      <c r="M155" s="22">
        <f t="shared" si="5"/>
        <v>24</v>
      </c>
    </row>
    <row r="156" spans="1:13" s="13" customFormat="1" ht="15.75" x14ac:dyDescent="0.25">
      <c r="A156" s="71" t="str">
        <f>'21MBA111'!A156</f>
        <v>P18FW21M0142</v>
      </c>
      <c r="B156" s="71" t="str">
        <f>'21MBA111'!B156</f>
        <v>KALAVALA ABHISHTA</v>
      </c>
      <c r="C156" s="19"/>
      <c r="D156" s="19">
        <v>4</v>
      </c>
      <c r="E156" s="19">
        <v>5</v>
      </c>
      <c r="F156" s="19"/>
      <c r="G156" s="19">
        <v>5</v>
      </c>
      <c r="H156" s="19">
        <v>10</v>
      </c>
      <c r="I156" s="19"/>
      <c r="J156" s="19">
        <v>9</v>
      </c>
      <c r="K156" s="19">
        <v>3</v>
      </c>
      <c r="L156" s="117">
        <v>38</v>
      </c>
      <c r="M156" s="22">
        <f t="shared" si="5"/>
        <v>36</v>
      </c>
    </row>
    <row r="157" spans="1:13" s="13" customFormat="1" ht="15.75" x14ac:dyDescent="0.25">
      <c r="A157" s="71" t="str">
        <f>'21MBA111'!A157</f>
        <v>P18FW21M0143</v>
      </c>
      <c r="B157" s="71" t="str">
        <f>'21MBA111'!B157</f>
        <v>SANKALP V</v>
      </c>
      <c r="C157" s="19">
        <v>3</v>
      </c>
      <c r="D157" s="19"/>
      <c r="E157" s="19"/>
      <c r="F157" s="19">
        <v>4</v>
      </c>
      <c r="G157" s="19">
        <v>4</v>
      </c>
      <c r="H157" s="19"/>
      <c r="I157" s="19"/>
      <c r="J157" s="19">
        <v>9</v>
      </c>
      <c r="K157" s="19"/>
      <c r="L157" s="117">
        <v>26</v>
      </c>
      <c r="M157" s="22">
        <f t="shared" si="5"/>
        <v>20</v>
      </c>
    </row>
    <row r="158" spans="1:13" s="13" customFormat="1" ht="15.75" x14ac:dyDescent="0.25">
      <c r="A158" s="71" t="str">
        <f>'21MBA111'!A158</f>
        <v>P18FW21M0144</v>
      </c>
      <c r="B158" s="71" t="str">
        <f>'21MBA111'!B158</f>
        <v>NAVEEN C</v>
      </c>
      <c r="C158" s="19">
        <v>1</v>
      </c>
      <c r="D158" s="19"/>
      <c r="E158" s="19"/>
      <c r="F158" s="19">
        <v>3</v>
      </c>
      <c r="G158" s="19">
        <v>3</v>
      </c>
      <c r="H158" s="19">
        <v>10</v>
      </c>
      <c r="I158" s="19"/>
      <c r="J158" s="19">
        <v>8</v>
      </c>
      <c r="K158" s="19">
        <v>6</v>
      </c>
      <c r="L158" s="117">
        <v>34</v>
      </c>
      <c r="M158" s="22">
        <f t="shared" si="5"/>
        <v>31</v>
      </c>
    </row>
    <row r="159" spans="1:13" s="13" customFormat="1" ht="15.75" x14ac:dyDescent="0.25">
      <c r="A159" s="71" t="str">
        <f>'21MBA111'!A159</f>
        <v>P18FW21M0145</v>
      </c>
      <c r="B159" s="71" t="str">
        <f>'21MBA111'!B159</f>
        <v>PAVAN KUMAR M</v>
      </c>
      <c r="C159" s="19">
        <v>2</v>
      </c>
      <c r="D159" s="19"/>
      <c r="E159" s="19">
        <v>5</v>
      </c>
      <c r="F159" s="19">
        <v>3.5</v>
      </c>
      <c r="G159" s="19"/>
      <c r="H159" s="19">
        <v>10</v>
      </c>
      <c r="I159" s="19"/>
      <c r="J159" s="19">
        <v>2</v>
      </c>
      <c r="K159" s="19">
        <v>3</v>
      </c>
      <c r="L159" s="117">
        <v>29</v>
      </c>
      <c r="M159" s="22">
        <f t="shared" si="5"/>
        <v>25.5</v>
      </c>
    </row>
    <row r="160" spans="1:13" s="13" customFormat="1" ht="15.75" x14ac:dyDescent="0.25">
      <c r="A160" s="71" t="str">
        <f>'21MBA111'!A160</f>
        <v>P18FW21M0146</v>
      </c>
      <c r="B160" s="71" t="str">
        <f>'21MBA111'!B160</f>
        <v>KAPARTHI BHAVANA</v>
      </c>
      <c r="C160" s="19"/>
      <c r="D160" s="19"/>
      <c r="E160" s="19">
        <v>3</v>
      </c>
      <c r="F160" s="19"/>
      <c r="G160" s="19">
        <v>4</v>
      </c>
      <c r="H160" s="19">
        <v>8</v>
      </c>
      <c r="I160" s="19"/>
      <c r="J160" s="19">
        <v>8</v>
      </c>
      <c r="K160" s="19">
        <v>2</v>
      </c>
      <c r="L160" s="117">
        <v>34</v>
      </c>
      <c r="M160" s="22">
        <f t="shared" si="5"/>
        <v>25</v>
      </c>
    </row>
    <row r="161" spans="1:13" s="13" customFormat="1" ht="15.75" x14ac:dyDescent="0.25">
      <c r="A161" s="71" t="str">
        <f>'21MBA111'!A161</f>
        <v>P18FW21M0147</v>
      </c>
      <c r="B161" s="71" t="str">
        <f>'21MBA111'!B161</f>
        <v>MANOJ N S</v>
      </c>
      <c r="C161" s="19"/>
      <c r="D161" s="19"/>
      <c r="E161" s="19">
        <v>4</v>
      </c>
      <c r="F161" s="19"/>
      <c r="G161" s="19"/>
      <c r="H161" s="19">
        <v>8</v>
      </c>
      <c r="I161" s="19"/>
      <c r="J161" s="19">
        <v>8</v>
      </c>
      <c r="K161" s="19">
        <v>9</v>
      </c>
      <c r="L161" s="117">
        <v>34</v>
      </c>
      <c r="M161" s="22">
        <f t="shared" si="5"/>
        <v>29</v>
      </c>
    </row>
    <row r="162" spans="1:13" s="13" customFormat="1" ht="15.75" x14ac:dyDescent="0.25">
      <c r="A162" s="71" t="str">
        <f>'21MBA111'!A162</f>
        <v>P18FW21M0149</v>
      </c>
      <c r="B162" s="71" t="str">
        <f>'21MBA111'!B162</f>
        <v>HEMA S</v>
      </c>
      <c r="C162" s="19"/>
      <c r="D162" s="19">
        <v>2</v>
      </c>
      <c r="E162" s="19">
        <v>5</v>
      </c>
      <c r="F162" s="19"/>
      <c r="G162" s="19">
        <v>2</v>
      </c>
      <c r="H162" s="19">
        <v>10</v>
      </c>
      <c r="I162" s="19">
        <v>9</v>
      </c>
      <c r="J162" s="19"/>
      <c r="K162" s="19">
        <v>1</v>
      </c>
      <c r="L162" s="117">
        <v>30</v>
      </c>
      <c r="M162" s="22">
        <f t="shared" si="5"/>
        <v>29</v>
      </c>
    </row>
    <row r="163" spans="1:13" s="13" customFormat="1" ht="15.75" x14ac:dyDescent="0.25">
      <c r="A163" s="71" t="str">
        <f>'21MBA111'!A163</f>
        <v>P18FW21M0150</v>
      </c>
      <c r="B163" s="71" t="str">
        <f>'21MBA111'!B163</f>
        <v>MADHUSUDAN G</v>
      </c>
      <c r="C163" s="19"/>
      <c r="D163" s="19"/>
      <c r="E163" s="19">
        <v>5</v>
      </c>
      <c r="F163" s="19">
        <v>3</v>
      </c>
      <c r="G163" s="19">
        <v>3</v>
      </c>
      <c r="H163" s="19">
        <v>10</v>
      </c>
      <c r="I163" s="19"/>
      <c r="J163" s="19"/>
      <c r="K163" s="19">
        <v>6.5</v>
      </c>
      <c r="L163" s="117">
        <v>34</v>
      </c>
      <c r="M163" s="22">
        <f t="shared" si="5"/>
        <v>27.5</v>
      </c>
    </row>
    <row r="164" spans="1:13" s="13" customFormat="1" ht="15.75" x14ac:dyDescent="0.25">
      <c r="A164" s="71" t="str">
        <f>'21MBA111'!A164</f>
        <v>P18FW21M0151</v>
      </c>
      <c r="B164" s="71" t="str">
        <f>'21MBA111'!B164</f>
        <v>ANNASAGARAM RAGHAVENDRA</v>
      </c>
      <c r="C164" s="19">
        <v>3</v>
      </c>
      <c r="D164" s="19"/>
      <c r="E164" s="19">
        <v>1</v>
      </c>
      <c r="F164" s="19"/>
      <c r="G164" s="19">
        <v>2</v>
      </c>
      <c r="H164" s="19">
        <v>9</v>
      </c>
      <c r="I164" s="19"/>
      <c r="J164" s="19">
        <v>1</v>
      </c>
      <c r="K164" s="19">
        <v>3</v>
      </c>
      <c r="L164" s="117">
        <v>26</v>
      </c>
      <c r="M164" s="22">
        <f t="shared" si="5"/>
        <v>19</v>
      </c>
    </row>
    <row r="165" spans="1:13" s="13" customFormat="1" ht="15.75" x14ac:dyDescent="0.25">
      <c r="A165" s="71" t="str">
        <f>'21MBA111'!A165</f>
        <v>P18FW21M0152</v>
      </c>
      <c r="B165" s="71" t="str">
        <f>'21MBA111'!B165</f>
        <v>SYED MUSSAVEERULLA</v>
      </c>
      <c r="C165" s="19"/>
      <c r="D165" s="19">
        <v>2</v>
      </c>
      <c r="E165" s="19">
        <v>5</v>
      </c>
      <c r="F165" s="19"/>
      <c r="G165" s="19"/>
      <c r="H165" s="19">
        <v>10</v>
      </c>
      <c r="I165" s="19"/>
      <c r="J165" s="19">
        <v>8</v>
      </c>
      <c r="K165" s="19"/>
      <c r="L165" s="117">
        <v>34</v>
      </c>
      <c r="M165" s="22">
        <f t="shared" si="5"/>
        <v>25</v>
      </c>
    </row>
    <row r="166" spans="1:13" s="13" customFormat="1" ht="15.75" x14ac:dyDescent="0.25">
      <c r="A166" s="71" t="str">
        <f>'21MBA111'!A166</f>
        <v>P18FW21M0153</v>
      </c>
      <c r="B166" s="71" t="str">
        <f>'21MBA111'!B166</f>
        <v>SYED SAMEER</v>
      </c>
      <c r="C166" s="19"/>
      <c r="D166" s="19">
        <v>4</v>
      </c>
      <c r="E166" s="19">
        <v>5</v>
      </c>
      <c r="F166" s="19">
        <v>3</v>
      </c>
      <c r="G166" s="19"/>
      <c r="H166" s="19">
        <v>9</v>
      </c>
      <c r="I166" s="19"/>
      <c r="J166" s="19">
        <v>9</v>
      </c>
      <c r="K166" s="19">
        <v>4</v>
      </c>
      <c r="L166" s="117">
        <v>37</v>
      </c>
      <c r="M166" s="22">
        <f t="shared" si="5"/>
        <v>34</v>
      </c>
    </row>
    <row r="167" spans="1:13" s="13" customFormat="1" ht="15.75" x14ac:dyDescent="0.25">
      <c r="A167" s="71" t="str">
        <f>'21MBA111'!A167</f>
        <v>P18FW21M0154</v>
      </c>
      <c r="B167" s="71" t="str">
        <f>'21MBA111'!B167</f>
        <v>RAMANABOINA ANAND KUMAR</v>
      </c>
      <c r="C167" s="19"/>
      <c r="D167" s="19">
        <v>3</v>
      </c>
      <c r="E167" s="19">
        <v>5</v>
      </c>
      <c r="F167" s="19"/>
      <c r="G167" s="19"/>
      <c r="H167" s="19">
        <v>10</v>
      </c>
      <c r="I167" s="19">
        <v>8</v>
      </c>
      <c r="J167" s="19"/>
      <c r="K167" s="19">
        <v>9</v>
      </c>
      <c r="L167" s="117">
        <v>34</v>
      </c>
      <c r="M167" s="22">
        <f t="shared" si="5"/>
        <v>35</v>
      </c>
    </row>
    <row r="168" spans="1:13" s="13" customFormat="1" ht="15.75" x14ac:dyDescent="0.25">
      <c r="A168" s="71" t="str">
        <f>'21MBA111'!A168</f>
        <v>P18FW21M0155</v>
      </c>
      <c r="B168" s="71" t="str">
        <f>'21MBA111'!B168</f>
        <v>SHIVAM GANAPATI ANVEKAR</v>
      </c>
      <c r="C168" s="19"/>
      <c r="D168" s="19">
        <v>5</v>
      </c>
      <c r="E168" s="19">
        <v>3</v>
      </c>
      <c r="F168" s="19">
        <v>3</v>
      </c>
      <c r="G168" s="19"/>
      <c r="H168" s="19">
        <v>10</v>
      </c>
      <c r="I168" s="19">
        <v>7</v>
      </c>
      <c r="J168" s="19"/>
      <c r="K168" s="19"/>
      <c r="L168" s="117">
        <v>31</v>
      </c>
      <c r="M168" s="22">
        <f t="shared" si="5"/>
        <v>28</v>
      </c>
    </row>
    <row r="169" spans="1:13" s="13" customFormat="1" ht="15.75" x14ac:dyDescent="0.25">
      <c r="A169" s="71" t="str">
        <f>'21MBA111'!A169</f>
        <v>P18FW21M0156</v>
      </c>
      <c r="B169" s="71" t="str">
        <f>'21MBA111'!B169</f>
        <v>SHUBHAM SINGH</v>
      </c>
      <c r="C169" s="19"/>
      <c r="D169" s="19">
        <v>5</v>
      </c>
      <c r="E169" s="19">
        <v>3</v>
      </c>
      <c r="F169" s="19"/>
      <c r="G169" s="19">
        <v>2</v>
      </c>
      <c r="H169" s="19">
        <v>10</v>
      </c>
      <c r="I169" s="19"/>
      <c r="J169" s="19">
        <v>8</v>
      </c>
      <c r="K169" s="19">
        <v>4</v>
      </c>
      <c r="L169" s="117">
        <v>34</v>
      </c>
      <c r="M169" s="22">
        <f t="shared" si="5"/>
        <v>32</v>
      </c>
    </row>
    <row r="170" spans="1:13" s="13" customFormat="1" ht="15.75" x14ac:dyDescent="0.25">
      <c r="A170" s="71" t="str">
        <f>'21MBA111'!A170</f>
        <v>P18FW21M0157</v>
      </c>
      <c r="B170" s="71" t="str">
        <f>'21MBA111'!B170</f>
        <v>GURU VARUN G</v>
      </c>
      <c r="C170" s="19">
        <v>3</v>
      </c>
      <c r="D170" s="19">
        <v>3</v>
      </c>
      <c r="E170" s="19">
        <v>5</v>
      </c>
      <c r="F170" s="19"/>
      <c r="G170" s="19"/>
      <c r="H170" s="19">
        <v>3</v>
      </c>
      <c r="I170" s="19">
        <v>3.5</v>
      </c>
      <c r="J170" s="19"/>
      <c r="K170" s="19">
        <v>3</v>
      </c>
      <c r="L170" s="117">
        <v>28</v>
      </c>
      <c r="M170" s="22">
        <f t="shared" si="5"/>
        <v>20.5</v>
      </c>
    </row>
    <row r="171" spans="1:13" s="13" customFormat="1" ht="15.75" x14ac:dyDescent="0.25">
      <c r="A171" s="71" t="str">
        <f>'21MBA111'!A171</f>
        <v>P18FW21M0158</v>
      </c>
      <c r="B171" s="71" t="str">
        <f>'21MBA111'!B171</f>
        <v>ABHIJEETH MASHETTY</v>
      </c>
      <c r="C171" s="19"/>
      <c r="D171" s="19">
        <v>5</v>
      </c>
      <c r="E171" s="19">
        <v>5</v>
      </c>
      <c r="F171" s="19"/>
      <c r="G171" s="19"/>
      <c r="H171" s="19">
        <v>10</v>
      </c>
      <c r="I171" s="19">
        <v>8</v>
      </c>
      <c r="J171" s="19"/>
      <c r="K171" s="19">
        <v>12</v>
      </c>
      <c r="L171" s="117">
        <v>37</v>
      </c>
      <c r="M171" s="22">
        <f t="shared" si="5"/>
        <v>40</v>
      </c>
    </row>
    <row r="172" spans="1:13" s="13" customFormat="1" ht="15.75" x14ac:dyDescent="0.25">
      <c r="A172" s="71" t="str">
        <f>'21MBA111'!A172</f>
        <v>P18FW21M0159</v>
      </c>
      <c r="B172" s="71" t="str">
        <f>'21MBA111'!B172</f>
        <v>PRANITH KUMAR S</v>
      </c>
      <c r="C172" s="19"/>
      <c r="D172" s="19">
        <v>4</v>
      </c>
      <c r="E172" s="19">
        <v>5</v>
      </c>
      <c r="F172" s="19">
        <v>3</v>
      </c>
      <c r="G172" s="19"/>
      <c r="H172" s="19">
        <v>10</v>
      </c>
      <c r="I172" s="19"/>
      <c r="J172" s="19">
        <v>8</v>
      </c>
      <c r="K172" s="19"/>
      <c r="L172" s="117">
        <v>36</v>
      </c>
      <c r="M172" s="22">
        <f t="shared" si="5"/>
        <v>30</v>
      </c>
    </row>
    <row r="173" spans="1:13" s="13" customFormat="1" ht="15.75" x14ac:dyDescent="0.25">
      <c r="A173" s="71" t="str">
        <f>'21MBA111'!A173</f>
        <v>P18FW21M0160</v>
      </c>
      <c r="B173" s="71" t="str">
        <f>'21MBA111'!B173</f>
        <v>LIKITHA A</v>
      </c>
      <c r="C173" s="19"/>
      <c r="D173" s="19">
        <v>5</v>
      </c>
      <c r="E173" s="19">
        <v>5</v>
      </c>
      <c r="F173" s="19"/>
      <c r="G173" s="19">
        <v>4</v>
      </c>
      <c r="H173" s="19">
        <v>10</v>
      </c>
      <c r="I173" s="19">
        <v>8</v>
      </c>
      <c r="J173" s="19"/>
      <c r="K173" s="19">
        <v>8</v>
      </c>
      <c r="L173" s="117">
        <v>38</v>
      </c>
      <c r="M173" s="22">
        <f t="shared" si="5"/>
        <v>40</v>
      </c>
    </row>
    <row r="174" spans="1:13" s="13" customFormat="1" ht="15.75" x14ac:dyDescent="0.25">
      <c r="A174" s="71" t="str">
        <f>'21MBA111'!A174</f>
        <v>P18FW21M0161</v>
      </c>
      <c r="B174" s="71" t="str">
        <f>'21MBA111'!B174</f>
        <v>NAVEEN SETTY N A</v>
      </c>
      <c r="C174" s="19"/>
      <c r="D174" s="19"/>
      <c r="E174" s="19">
        <v>5</v>
      </c>
      <c r="F174" s="19">
        <v>5</v>
      </c>
      <c r="G174" s="19">
        <v>5</v>
      </c>
      <c r="H174" s="19">
        <v>9</v>
      </c>
      <c r="I174" s="19">
        <v>7</v>
      </c>
      <c r="J174" s="19"/>
      <c r="K174" s="19">
        <v>9</v>
      </c>
      <c r="L174" s="117">
        <v>41</v>
      </c>
      <c r="M174" s="22">
        <f t="shared" si="5"/>
        <v>40</v>
      </c>
    </row>
    <row r="175" spans="1:13" s="13" customFormat="1" ht="15.75" x14ac:dyDescent="0.25">
      <c r="A175" s="71" t="str">
        <f>'21MBA111'!A175</f>
        <v>P18FW21M0162</v>
      </c>
      <c r="B175" s="71" t="str">
        <f>'21MBA111'!B175</f>
        <v>REHAN FAISAL QADRI</v>
      </c>
      <c r="C175" s="19"/>
      <c r="D175" s="19"/>
      <c r="E175" s="19">
        <v>0</v>
      </c>
      <c r="F175" s="19"/>
      <c r="G175" s="19"/>
      <c r="H175" s="19">
        <v>9</v>
      </c>
      <c r="I175" s="19"/>
      <c r="J175" s="19"/>
      <c r="K175" s="19">
        <v>4</v>
      </c>
      <c r="L175" s="117">
        <v>26</v>
      </c>
      <c r="M175" s="22">
        <f t="shared" si="5"/>
        <v>13</v>
      </c>
    </row>
    <row r="176" spans="1:13" s="13" customFormat="1" ht="15.75" x14ac:dyDescent="0.25">
      <c r="A176" s="71" t="str">
        <f>'21MBA111'!A176</f>
        <v>P18FW21M0163</v>
      </c>
      <c r="B176" s="71" t="str">
        <f>'21MBA111'!B176</f>
        <v>SMITHA M</v>
      </c>
      <c r="C176" s="19"/>
      <c r="D176" s="19">
        <v>4</v>
      </c>
      <c r="E176" s="19">
        <v>5</v>
      </c>
      <c r="F176" s="19">
        <v>1</v>
      </c>
      <c r="G176" s="19"/>
      <c r="H176" s="19">
        <v>10</v>
      </c>
      <c r="I176" s="19"/>
      <c r="J176" s="19">
        <v>8</v>
      </c>
      <c r="K176" s="19">
        <v>10</v>
      </c>
      <c r="L176" s="117">
        <v>38</v>
      </c>
      <c r="M176" s="22">
        <f t="shared" ref="M176:M193" si="6">SUM(C176:K176)</f>
        <v>38</v>
      </c>
    </row>
    <row r="177" spans="1:13" s="13" customFormat="1" ht="15.75" x14ac:dyDescent="0.25">
      <c r="A177" s="71" t="str">
        <f>'21MBA111'!A177</f>
        <v>P18FW21M0164</v>
      </c>
      <c r="B177" s="71" t="str">
        <f>'21MBA111'!B177</f>
        <v>ANIRUDH K</v>
      </c>
      <c r="C177" s="19"/>
      <c r="D177" s="19"/>
      <c r="E177" s="19">
        <v>5</v>
      </c>
      <c r="F177" s="19">
        <v>5</v>
      </c>
      <c r="G177" s="19">
        <v>4.5</v>
      </c>
      <c r="H177" s="19"/>
      <c r="I177" s="19"/>
      <c r="J177" s="19">
        <v>9</v>
      </c>
      <c r="K177" s="19">
        <v>4</v>
      </c>
      <c r="L177" s="117">
        <v>33</v>
      </c>
      <c r="M177" s="22">
        <f t="shared" si="6"/>
        <v>27.5</v>
      </c>
    </row>
    <row r="178" spans="1:13" s="13" customFormat="1" ht="15.75" x14ac:dyDescent="0.25">
      <c r="A178" s="71" t="str">
        <f>'21MBA111'!A178</f>
        <v>P18FW21M0165</v>
      </c>
      <c r="B178" s="71" t="str">
        <f>'21MBA111'!B178</f>
        <v>SALMAN FAISAL QADRI</v>
      </c>
      <c r="C178" s="19">
        <v>2</v>
      </c>
      <c r="D178" s="19">
        <v>0</v>
      </c>
      <c r="E178" s="19"/>
      <c r="F178" s="19">
        <v>0</v>
      </c>
      <c r="G178" s="19">
        <v>0</v>
      </c>
      <c r="H178" s="19">
        <v>0</v>
      </c>
      <c r="I178" s="19"/>
      <c r="J178" s="19"/>
      <c r="K178" s="19">
        <v>3</v>
      </c>
      <c r="L178" s="117">
        <v>26</v>
      </c>
      <c r="M178" s="22">
        <f t="shared" si="6"/>
        <v>5</v>
      </c>
    </row>
    <row r="179" spans="1:13" s="13" customFormat="1" ht="15.75" x14ac:dyDescent="0.25">
      <c r="A179" s="71" t="str">
        <f>'21MBA111'!A179</f>
        <v>P18FW21M0166</v>
      </c>
      <c r="B179" s="71" t="str">
        <f>'21MBA111'!B179</f>
        <v>RAVISH RAMACHANDRA HEGDE</v>
      </c>
      <c r="C179" s="19"/>
      <c r="D179" s="19">
        <v>3</v>
      </c>
      <c r="E179" s="19">
        <v>2</v>
      </c>
      <c r="F179" s="19"/>
      <c r="G179" s="19"/>
      <c r="H179" s="19">
        <v>10</v>
      </c>
      <c r="I179" s="19"/>
      <c r="J179" s="19">
        <v>8</v>
      </c>
      <c r="K179" s="19">
        <v>6</v>
      </c>
      <c r="L179" s="117">
        <v>31</v>
      </c>
      <c r="M179" s="22">
        <f t="shared" si="6"/>
        <v>29</v>
      </c>
    </row>
    <row r="180" spans="1:13" s="13" customFormat="1" ht="15.75" x14ac:dyDescent="0.25">
      <c r="A180" s="71" t="str">
        <f>'21MBA111'!A180</f>
        <v>P18FW21M0167</v>
      </c>
      <c r="B180" s="71" t="str">
        <f>'21MBA111'!B180</f>
        <v>POOJA VALLUR</v>
      </c>
      <c r="C180" s="19"/>
      <c r="D180" s="19">
        <v>4</v>
      </c>
      <c r="E180" s="19">
        <v>5</v>
      </c>
      <c r="F180" s="19"/>
      <c r="G180" s="19">
        <v>4</v>
      </c>
      <c r="H180" s="19">
        <v>9</v>
      </c>
      <c r="I180" s="19"/>
      <c r="J180" s="19">
        <v>10</v>
      </c>
      <c r="K180" s="19">
        <v>3</v>
      </c>
      <c r="L180" s="117">
        <v>36</v>
      </c>
      <c r="M180" s="22">
        <f t="shared" si="6"/>
        <v>35</v>
      </c>
    </row>
    <row r="181" spans="1:13" s="13" customFormat="1" ht="15.75" x14ac:dyDescent="0.25">
      <c r="A181" s="71" t="str">
        <f>'21MBA111'!A181</f>
        <v>P18FW21M0169</v>
      </c>
      <c r="B181" s="71" t="str">
        <f>'21MBA111'!B181</f>
        <v>MAHANTH GOWDA K C</v>
      </c>
      <c r="C181" s="19"/>
      <c r="D181" s="19">
        <v>5</v>
      </c>
      <c r="E181" s="19">
        <v>5</v>
      </c>
      <c r="F181" s="19">
        <v>5</v>
      </c>
      <c r="G181" s="19"/>
      <c r="H181" s="19">
        <v>10</v>
      </c>
      <c r="I181" s="19"/>
      <c r="J181" s="19">
        <v>5</v>
      </c>
      <c r="K181" s="19">
        <v>5.5</v>
      </c>
      <c r="L181" s="117">
        <v>41</v>
      </c>
      <c r="M181" s="22">
        <f t="shared" si="6"/>
        <v>35.5</v>
      </c>
    </row>
    <row r="182" spans="1:13" s="13" customFormat="1" ht="15.75" x14ac:dyDescent="0.25">
      <c r="A182" s="71" t="str">
        <f>'21MBA111'!A182</f>
        <v>P18FW21M0170</v>
      </c>
      <c r="B182" s="71" t="str">
        <f>'21MBA111'!B182</f>
        <v>BHUPALI SAURABH PRAKASH</v>
      </c>
      <c r="C182" s="19"/>
      <c r="D182" s="19">
        <v>4</v>
      </c>
      <c r="E182" s="19">
        <v>3</v>
      </c>
      <c r="F182" s="19"/>
      <c r="G182" s="19">
        <v>3</v>
      </c>
      <c r="H182" s="19">
        <v>10</v>
      </c>
      <c r="I182" s="19"/>
      <c r="J182" s="19">
        <v>7</v>
      </c>
      <c r="K182" s="19">
        <v>8</v>
      </c>
      <c r="L182" s="117">
        <v>38</v>
      </c>
      <c r="M182" s="22">
        <f t="shared" si="6"/>
        <v>35</v>
      </c>
    </row>
    <row r="183" spans="1:13" s="13" customFormat="1" ht="15.75" x14ac:dyDescent="0.25">
      <c r="A183" s="71" t="str">
        <f>'21MBA111'!A183</f>
        <v>P18FW21M0171</v>
      </c>
      <c r="B183" s="71" t="str">
        <f>'21MBA111'!B183</f>
        <v>SYED RAIHAN</v>
      </c>
      <c r="C183" s="19"/>
      <c r="D183" s="19">
        <v>4.5</v>
      </c>
      <c r="E183" s="19"/>
      <c r="F183" s="19">
        <v>1.5</v>
      </c>
      <c r="G183" s="19">
        <v>3.5</v>
      </c>
      <c r="H183" s="19">
        <v>8.5</v>
      </c>
      <c r="I183" s="19"/>
      <c r="J183" s="19">
        <v>2</v>
      </c>
      <c r="K183" s="19"/>
      <c r="L183" s="117">
        <v>26</v>
      </c>
      <c r="M183" s="22">
        <f t="shared" si="6"/>
        <v>20</v>
      </c>
    </row>
    <row r="184" spans="1:13" s="13" customFormat="1" ht="15.75" x14ac:dyDescent="0.25">
      <c r="A184" s="71" t="str">
        <f>'21MBA111'!A184</f>
        <v>P18FW21M0172</v>
      </c>
      <c r="B184" s="71" t="str">
        <f>'21MBA111'!B184</f>
        <v>SHRI HARI L</v>
      </c>
      <c r="C184" s="19"/>
      <c r="D184" s="19">
        <v>2</v>
      </c>
      <c r="E184" s="19">
        <v>2</v>
      </c>
      <c r="F184" s="19"/>
      <c r="G184" s="19">
        <v>2</v>
      </c>
      <c r="H184" s="19">
        <v>5</v>
      </c>
      <c r="I184" s="19">
        <v>7</v>
      </c>
      <c r="J184" s="19"/>
      <c r="K184" s="19">
        <v>6</v>
      </c>
      <c r="L184" s="117">
        <v>31</v>
      </c>
      <c r="M184" s="22">
        <f t="shared" si="6"/>
        <v>24</v>
      </c>
    </row>
    <row r="185" spans="1:13" s="13" customFormat="1" ht="15.75" x14ac:dyDescent="0.25">
      <c r="A185" s="71" t="str">
        <f>'21MBA111'!A185</f>
        <v>P18FW21M0173</v>
      </c>
      <c r="B185" s="71" t="str">
        <f>'21MBA111'!B185</f>
        <v>SNEHA U</v>
      </c>
      <c r="C185" s="19">
        <v>3</v>
      </c>
      <c r="D185" s="19">
        <v>4</v>
      </c>
      <c r="E185" s="19">
        <v>3</v>
      </c>
      <c r="F185" s="19"/>
      <c r="G185" s="19"/>
      <c r="H185" s="19"/>
      <c r="I185" s="19">
        <v>3</v>
      </c>
      <c r="J185" s="19"/>
      <c r="K185" s="19"/>
      <c r="L185" s="117">
        <v>25</v>
      </c>
      <c r="M185" s="22">
        <f t="shared" si="6"/>
        <v>13</v>
      </c>
    </row>
    <row r="186" spans="1:13" s="13" customFormat="1" ht="15.75" x14ac:dyDescent="0.25">
      <c r="A186" s="71" t="str">
        <f>'21MBA111'!A186</f>
        <v>P18FW21M0174</v>
      </c>
      <c r="B186" s="71" t="str">
        <f>'21MBA111'!B186</f>
        <v>SHAH VINIT SIDDHARTH</v>
      </c>
      <c r="C186" s="19">
        <v>4</v>
      </c>
      <c r="D186" s="19"/>
      <c r="E186" s="19">
        <v>5</v>
      </c>
      <c r="F186" s="19"/>
      <c r="G186" s="19"/>
      <c r="H186" s="19">
        <v>9</v>
      </c>
      <c r="I186" s="19"/>
      <c r="J186" s="19">
        <v>9</v>
      </c>
      <c r="K186" s="19">
        <v>10</v>
      </c>
      <c r="L186" s="117">
        <v>36</v>
      </c>
      <c r="M186" s="22">
        <f t="shared" si="6"/>
        <v>37</v>
      </c>
    </row>
    <row r="187" spans="1:13" s="13" customFormat="1" ht="15.75" x14ac:dyDescent="0.25">
      <c r="A187" s="71" t="str">
        <f>'21MBA111'!A187</f>
        <v>P18FW21M0175</v>
      </c>
      <c r="B187" s="71" t="str">
        <f>'21MBA111'!B187</f>
        <v>NAYANA G C</v>
      </c>
      <c r="C187" s="19"/>
      <c r="D187" s="19">
        <v>3</v>
      </c>
      <c r="E187" s="19">
        <v>0</v>
      </c>
      <c r="F187" s="19">
        <v>2</v>
      </c>
      <c r="G187" s="19"/>
      <c r="H187" s="19">
        <v>0</v>
      </c>
      <c r="I187" s="19">
        <v>5</v>
      </c>
      <c r="J187" s="19">
        <v>0</v>
      </c>
      <c r="K187" s="19">
        <v>0</v>
      </c>
      <c r="L187" s="117">
        <v>22</v>
      </c>
      <c r="M187" s="22">
        <f t="shared" si="6"/>
        <v>10</v>
      </c>
    </row>
    <row r="188" spans="1:13" s="13" customFormat="1" ht="15.75" x14ac:dyDescent="0.25">
      <c r="A188" s="71" t="str">
        <f>'21MBA111'!A188</f>
        <v>P18FW21M0176</v>
      </c>
      <c r="B188" s="71" t="str">
        <f>'21MBA111'!B188</f>
        <v>D SURIYA PRIYASREE</v>
      </c>
      <c r="C188" s="19">
        <v>3</v>
      </c>
      <c r="D188" s="19"/>
      <c r="E188" s="19"/>
      <c r="F188" s="19"/>
      <c r="G188" s="19"/>
      <c r="H188" s="19">
        <v>10</v>
      </c>
      <c r="I188" s="19">
        <v>9</v>
      </c>
      <c r="J188" s="19"/>
      <c r="K188" s="19"/>
      <c r="L188" s="117">
        <v>32</v>
      </c>
      <c r="M188" s="22">
        <f t="shared" si="6"/>
        <v>22</v>
      </c>
    </row>
    <row r="189" spans="1:13" s="13" customFormat="1" ht="15.75" x14ac:dyDescent="0.25">
      <c r="A189" s="71" t="str">
        <f>'21MBA111'!A189</f>
        <v>P18FW21M0177</v>
      </c>
      <c r="B189" s="71" t="str">
        <f>'21MBA111'!B189</f>
        <v>SATHYA B NAYAKA</v>
      </c>
      <c r="C189" s="19"/>
      <c r="D189" s="19"/>
      <c r="E189" s="19">
        <v>3</v>
      </c>
      <c r="F189" s="19"/>
      <c r="G189" s="19">
        <v>3</v>
      </c>
      <c r="H189" s="19">
        <v>8</v>
      </c>
      <c r="I189" s="19">
        <v>7</v>
      </c>
      <c r="J189" s="19"/>
      <c r="K189" s="19">
        <v>12</v>
      </c>
      <c r="L189" s="117">
        <v>34</v>
      </c>
      <c r="M189" s="22">
        <f t="shared" si="6"/>
        <v>33</v>
      </c>
    </row>
    <row r="190" spans="1:13" s="13" customFormat="1" ht="15.75" x14ac:dyDescent="0.25">
      <c r="A190" s="71" t="str">
        <f>'21MBA111'!A190</f>
        <v>P18FW21M0178</v>
      </c>
      <c r="B190" s="71" t="str">
        <f>'21MBA111'!B190</f>
        <v>NEHA H V</v>
      </c>
      <c r="C190" s="19"/>
      <c r="D190" s="19">
        <v>4</v>
      </c>
      <c r="E190" s="19"/>
      <c r="F190" s="19">
        <v>3</v>
      </c>
      <c r="G190" s="19">
        <v>3</v>
      </c>
      <c r="H190" s="19"/>
      <c r="I190" s="19">
        <v>3</v>
      </c>
      <c r="J190" s="19">
        <v>7</v>
      </c>
      <c r="K190" s="19">
        <v>5</v>
      </c>
      <c r="L190" s="117">
        <v>29</v>
      </c>
      <c r="M190" s="22">
        <f t="shared" si="6"/>
        <v>25</v>
      </c>
    </row>
    <row r="191" spans="1:13" s="13" customFormat="1" ht="15.75" x14ac:dyDescent="0.25">
      <c r="A191" s="71" t="str">
        <f>'21MBA111'!A191</f>
        <v>P18FW21M0179</v>
      </c>
      <c r="B191" s="71" t="str">
        <f>'21MBA111'!B191</f>
        <v>SAAHIL SRIKANT KULLOLI</v>
      </c>
      <c r="C191" s="19"/>
      <c r="D191" s="19">
        <v>4</v>
      </c>
      <c r="E191" s="19">
        <v>5</v>
      </c>
      <c r="F191" s="19"/>
      <c r="G191" s="19">
        <v>2</v>
      </c>
      <c r="H191" s="19">
        <v>5</v>
      </c>
      <c r="I191" s="19">
        <v>7</v>
      </c>
      <c r="J191" s="19"/>
      <c r="K191" s="19">
        <v>6</v>
      </c>
      <c r="L191" s="117">
        <v>36</v>
      </c>
      <c r="M191" s="22">
        <f t="shared" si="6"/>
        <v>29</v>
      </c>
    </row>
    <row r="192" spans="1:13" s="13" customFormat="1" ht="15.75" x14ac:dyDescent="0.25">
      <c r="A192" s="71" t="str">
        <f>'21MBA111'!A192</f>
        <v>P18FW21M0180</v>
      </c>
      <c r="B192" s="71" t="str">
        <f>'21MBA111'!B192</f>
        <v>SIMRANJIT KAUR</v>
      </c>
      <c r="C192" s="19"/>
      <c r="D192" s="19">
        <v>5</v>
      </c>
      <c r="E192" s="19">
        <v>5</v>
      </c>
      <c r="F192" s="19"/>
      <c r="G192" s="19"/>
      <c r="H192" s="19">
        <v>9</v>
      </c>
      <c r="I192" s="19">
        <v>8</v>
      </c>
      <c r="J192" s="19"/>
      <c r="K192" s="19">
        <v>9</v>
      </c>
      <c r="L192" s="117">
        <v>36</v>
      </c>
      <c r="M192" s="22">
        <f t="shared" si="6"/>
        <v>36</v>
      </c>
    </row>
    <row r="193" spans="1:13" s="13" customFormat="1" ht="15.75" x14ac:dyDescent="0.25">
      <c r="A193" s="71" t="str">
        <f>'21MBA111'!A193</f>
        <v>P18FW21M0181</v>
      </c>
      <c r="B193" s="71" t="str">
        <f>'21MBA111'!B193</f>
        <v>NIRANJAN JANARDHAN HEGDE</v>
      </c>
      <c r="C193" s="19">
        <v>3</v>
      </c>
      <c r="D193" s="19">
        <v>0</v>
      </c>
      <c r="E193" s="19">
        <v>5</v>
      </c>
      <c r="F193" s="19"/>
      <c r="G193" s="19">
        <v>2</v>
      </c>
      <c r="H193" s="19">
        <v>10</v>
      </c>
      <c r="I193" s="19">
        <v>2</v>
      </c>
      <c r="J193" s="19"/>
      <c r="K193" s="19">
        <v>5</v>
      </c>
      <c r="L193" s="117">
        <v>30</v>
      </c>
      <c r="M193" s="22">
        <f t="shared" si="6"/>
        <v>27</v>
      </c>
    </row>
    <row r="194" spans="1:13" s="13" customFormat="1" ht="15.75" x14ac:dyDescent="0.25">
      <c r="A194" s="71" t="str">
        <f>'21MBA111'!A194</f>
        <v>P18FW21M0182</v>
      </c>
      <c r="B194" s="71" t="str">
        <f>'21MBA111'!B194</f>
        <v>TEJAS N</v>
      </c>
      <c r="C194" s="19"/>
      <c r="D194" s="19">
        <v>3</v>
      </c>
      <c r="E194" s="19"/>
      <c r="F194" s="19">
        <v>0</v>
      </c>
      <c r="G194" s="19">
        <v>1</v>
      </c>
      <c r="H194" s="19">
        <v>7</v>
      </c>
      <c r="I194" s="19">
        <v>0</v>
      </c>
      <c r="J194" s="19"/>
      <c r="K194" s="19"/>
      <c r="L194" s="117">
        <v>24</v>
      </c>
      <c r="M194" s="22">
        <f t="shared" ref="M194:M195" si="7">SUM(C194:K194)</f>
        <v>11</v>
      </c>
    </row>
    <row r="195" spans="1:13" s="13" customFormat="1" ht="15.75" x14ac:dyDescent="0.25">
      <c r="A195" s="71" t="str">
        <f>'21MBA111'!A195</f>
        <v>P18FW21M0184</v>
      </c>
      <c r="B195" s="71" t="str">
        <f>'21MBA111'!B195</f>
        <v>AGAMYA A KINHAL</v>
      </c>
      <c r="C195" s="19"/>
      <c r="D195" s="19">
        <v>3</v>
      </c>
      <c r="E195" s="19">
        <v>3</v>
      </c>
      <c r="F195" s="19"/>
      <c r="G195" s="19"/>
      <c r="H195" s="19"/>
      <c r="I195" s="19"/>
      <c r="J195" s="19">
        <v>3</v>
      </c>
      <c r="K195" s="19"/>
      <c r="L195" s="117">
        <v>23</v>
      </c>
      <c r="M195" s="22">
        <f t="shared" si="7"/>
        <v>9</v>
      </c>
    </row>
    <row r="196" spans="1:13" s="13" customFormat="1" ht="15.75" x14ac:dyDescent="0.25">
      <c r="A196" s="135" t="s">
        <v>43</v>
      </c>
      <c r="B196" s="136"/>
      <c r="C196" s="29">
        <f t="shared" ref="C196:K196" si="8">COUNTA(C16:C195)</f>
        <v>35</v>
      </c>
      <c r="D196" s="30">
        <f t="shared" si="8"/>
        <v>112</v>
      </c>
      <c r="E196" s="30">
        <f t="shared" si="8"/>
        <v>155</v>
      </c>
      <c r="F196" s="30">
        <f t="shared" si="8"/>
        <v>82</v>
      </c>
      <c r="G196" s="30">
        <f t="shared" si="8"/>
        <v>112</v>
      </c>
      <c r="H196" s="30">
        <f t="shared" si="8"/>
        <v>166</v>
      </c>
      <c r="I196" s="30">
        <f t="shared" si="8"/>
        <v>88</v>
      </c>
      <c r="J196" s="30">
        <f t="shared" si="8"/>
        <v>90</v>
      </c>
      <c r="K196" s="30">
        <f t="shared" si="8"/>
        <v>148</v>
      </c>
      <c r="L196" s="31">
        <f>COUNT(L16:L195)</f>
        <v>180</v>
      </c>
      <c r="M196" s="22"/>
    </row>
    <row r="197" spans="1:13" s="13" customFormat="1" ht="15.75" x14ac:dyDescent="0.25">
      <c r="A197" s="135" t="s">
        <v>4</v>
      </c>
      <c r="B197" s="136"/>
      <c r="C197" s="38">
        <f t="shared" ref="C197:L197" si="9">COUNTIF(C16:C195,"&gt;"&amp;C15)</f>
        <v>5</v>
      </c>
      <c r="D197" s="39">
        <f t="shared" si="9"/>
        <v>68</v>
      </c>
      <c r="E197" s="39">
        <f t="shared" si="9"/>
        <v>103</v>
      </c>
      <c r="F197" s="39">
        <f t="shared" si="9"/>
        <v>35</v>
      </c>
      <c r="G197" s="39">
        <f t="shared" si="9"/>
        <v>33</v>
      </c>
      <c r="H197" s="39">
        <f t="shared" si="9"/>
        <v>161</v>
      </c>
      <c r="I197" s="39">
        <f t="shared" si="9"/>
        <v>79</v>
      </c>
      <c r="J197" s="39">
        <f t="shared" si="9"/>
        <v>57</v>
      </c>
      <c r="K197" s="39">
        <f t="shared" si="9"/>
        <v>57</v>
      </c>
      <c r="L197" s="23">
        <f t="shared" si="9"/>
        <v>180</v>
      </c>
      <c r="M197" s="22"/>
    </row>
    <row r="198" spans="1:13" s="13" customFormat="1" ht="15.75" x14ac:dyDescent="0.25">
      <c r="A198" s="135" t="s">
        <v>48</v>
      </c>
      <c r="B198" s="136"/>
      <c r="C198" s="38">
        <f t="shared" ref="C198:K198" si="10">ROUND(C197*100/C196,0)</f>
        <v>14</v>
      </c>
      <c r="D198" s="38">
        <f t="shared" si="10"/>
        <v>61</v>
      </c>
      <c r="E198" s="39">
        <f t="shared" si="10"/>
        <v>66</v>
      </c>
      <c r="F198" s="39">
        <f t="shared" si="10"/>
        <v>43</v>
      </c>
      <c r="G198" s="39">
        <f t="shared" si="10"/>
        <v>29</v>
      </c>
      <c r="H198" s="39">
        <f t="shared" si="10"/>
        <v>97</v>
      </c>
      <c r="I198" s="39">
        <f t="shared" si="10"/>
        <v>90</v>
      </c>
      <c r="J198" s="39">
        <f t="shared" si="10"/>
        <v>63</v>
      </c>
      <c r="K198" s="39">
        <f t="shared" si="10"/>
        <v>39</v>
      </c>
      <c r="L198" s="23">
        <f>ROUND(L197*100/L196,0)</f>
        <v>100</v>
      </c>
      <c r="M198" s="22"/>
    </row>
    <row r="199" spans="1:13" s="13" customFormat="1" x14ac:dyDescent="0.25">
      <c r="A199" s="139" t="s">
        <v>14</v>
      </c>
      <c r="B199" s="140"/>
      <c r="C199" s="38" t="str">
        <f>IF(C198&gt;=80,"3",IF(C198&gt;=70,"2",IF(C198&gt;=60,"1","-")))</f>
        <v>-</v>
      </c>
      <c r="D199" s="39" t="str">
        <f t="shared" ref="D199:L199" si="11">IF(D198&gt;=80,"3",IF(D198&gt;=70,"2",IF(D198&gt;=60,"1","-")))</f>
        <v>1</v>
      </c>
      <c r="E199" s="39" t="str">
        <f t="shared" si="11"/>
        <v>1</v>
      </c>
      <c r="F199" s="39" t="str">
        <f t="shared" si="11"/>
        <v>-</v>
      </c>
      <c r="G199" s="39" t="str">
        <f t="shared" si="11"/>
        <v>-</v>
      </c>
      <c r="H199" s="39" t="str">
        <f t="shared" si="11"/>
        <v>3</v>
      </c>
      <c r="I199" s="39" t="str">
        <f t="shared" si="11"/>
        <v>3</v>
      </c>
      <c r="J199" s="39" t="str">
        <f t="shared" si="11"/>
        <v>1</v>
      </c>
      <c r="K199" s="39" t="str">
        <f t="shared" si="11"/>
        <v>-</v>
      </c>
      <c r="L199" s="23" t="str">
        <f t="shared" si="11"/>
        <v>3</v>
      </c>
      <c r="M199" s="22"/>
    </row>
    <row r="200" spans="1:13" s="13" customFormat="1" x14ac:dyDescent="0.25">
      <c r="A200" s="9"/>
      <c r="B200" s="9"/>
      <c r="C200" s="18" t="s">
        <v>0</v>
      </c>
      <c r="D200" s="18" t="s">
        <v>54</v>
      </c>
      <c r="E200" s="18" t="s">
        <v>56</v>
      </c>
      <c r="F200" s="18" t="s">
        <v>2</v>
      </c>
      <c r="G200" s="18" t="s">
        <v>1</v>
      </c>
      <c r="H200" s="18" t="s">
        <v>3</v>
      </c>
      <c r="I200" s="18" t="s">
        <v>0</v>
      </c>
      <c r="J200" s="18" t="s">
        <v>56</v>
      </c>
      <c r="K200" s="18" t="s">
        <v>3</v>
      </c>
      <c r="M200" s="10"/>
    </row>
    <row r="201" spans="1:13" s="13" customFormat="1" ht="18.75" x14ac:dyDescent="0.3">
      <c r="A201" s="9"/>
      <c r="B201" s="9"/>
      <c r="C201" s="10"/>
      <c r="D201" s="10"/>
      <c r="E201" s="11"/>
      <c r="F201" s="141"/>
      <c r="G201" s="142"/>
      <c r="H201" s="131" t="s">
        <v>15</v>
      </c>
      <c r="I201" s="132"/>
      <c r="J201" s="14" t="s">
        <v>18</v>
      </c>
      <c r="K201" s="14"/>
      <c r="M201" s="10"/>
    </row>
    <row r="202" spans="1:13" s="13" customFormat="1" ht="20.25" x14ac:dyDescent="0.3">
      <c r="A202" s="9"/>
      <c r="B202" s="9"/>
      <c r="C202" s="15"/>
      <c r="D202" s="16"/>
      <c r="E202" s="12"/>
      <c r="F202" s="129" t="s">
        <v>16</v>
      </c>
      <c r="G202" s="130"/>
      <c r="H202" s="17" t="s">
        <v>35</v>
      </c>
      <c r="I202" s="17" t="s">
        <v>14</v>
      </c>
      <c r="J202" s="17" t="s">
        <v>35</v>
      </c>
      <c r="K202" s="17" t="s">
        <v>14</v>
      </c>
      <c r="M202" s="10"/>
    </row>
    <row r="203" spans="1:13" s="13" customFormat="1" ht="20.25" x14ac:dyDescent="0.3">
      <c r="A203" s="9"/>
      <c r="B203" s="9"/>
      <c r="C203" s="15"/>
      <c r="D203" s="15"/>
      <c r="E203" s="12"/>
      <c r="F203" s="129" t="s">
        <v>31</v>
      </c>
      <c r="G203" s="130"/>
      <c r="H203" s="18">
        <f>AVERAGE(C198,I198,E198,H198)</f>
        <v>66.75</v>
      </c>
      <c r="I203" s="39" t="str">
        <f>IF(H203&gt;=80,"3",IF(H203&gt;=70,"2",IF(H203&gt;=60,"1",IF(H203&lt;=59,"-"))))</f>
        <v>1</v>
      </c>
      <c r="J203" s="39">
        <f>(H203*0.3)+($L$198*0.7)</f>
        <v>90.025000000000006</v>
      </c>
      <c r="K203" s="39" t="str">
        <f>IF(J203&gt;=80,"3",IF(J203&gt;=70,"2",IF(J203&gt;=60,"1",IF(J203&lt;59,"-"))))</f>
        <v>3</v>
      </c>
      <c r="M203" s="10"/>
    </row>
    <row r="204" spans="1:13" s="13" customFormat="1" ht="20.25" x14ac:dyDescent="0.3">
      <c r="A204" s="9"/>
      <c r="B204" s="9"/>
      <c r="C204" s="10"/>
      <c r="D204" s="10"/>
      <c r="E204" s="11"/>
      <c r="F204" s="129" t="s">
        <v>32</v>
      </c>
      <c r="G204" s="130"/>
      <c r="H204" s="34">
        <f>AVERAGE(G198,H198,I198,J198)</f>
        <v>69.75</v>
      </c>
      <c r="I204" s="47" t="str">
        <f>IF(H204&gt;=80,"3",IF(H204&gt;=70,"2",IF(H204&gt;=60,"1",IF(H204&lt;=59,"-"))))</f>
        <v>1</v>
      </c>
      <c r="J204" s="39">
        <f t="shared" ref="J204:J207" si="12">(H204*0.3)+($L$198*0.7)</f>
        <v>90.924999999999997</v>
      </c>
      <c r="K204" s="39" t="str">
        <f>IF(J204&gt;=80,"3",IF(J204&gt;=70,"2",IF(J204&gt;=60,"1",IF(J204&lt;59,"-"))))</f>
        <v>3</v>
      </c>
      <c r="M204" s="10"/>
    </row>
    <row r="205" spans="1:13" s="13" customFormat="1" ht="20.25" x14ac:dyDescent="0.3">
      <c r="A205" s="9"/>
      <c r="B205" s="9"/>
      <c r="C205" s="10"/>
      <c r="D205" s="10"/>
      <c r="E205" s="11"/>
      <c r="F205" s="129" t="s">
        <v>33</v>
      </c>
      <c r="G205" s="130"/>
      <c r="H205" s="18">
        <f>AVERAGE(F198,I198,K198)</f>
        <v>57.333333333333336</v>
      </c>
      <c r="I205" s="43" t="str">
        <f t="shared" ref="I205:I207" si="13">IF(H205&gt;=80,"3",IF(H205&gt;=70,"2",IF(H205&gt;=60,"1",IF(H205&lt;=59,"-"))))</f>
        <v>-</v>
      </c>
      <c r="J205" s="39">
        <f t="shared" si="12"/>
        <v>87.2</v>
      </c>
      <c r="K205" s="39" t="str">
        <f>IF(J205&gt;=80,"3",IF(J205&gt;=70,"2",IF(J205&gt;=60,"1",IF(J205&lt;59,"-"))))</f>
        <v>3</v>
      </c>
      <c r="M205" s="10"/>
    </row>
    <row r="206" spans="1:13" s="13" customFormat="1" ht="20.25" x14ac:dyDescent="0.3">
      <c r="A206" s="9"/>
      <c r="B206" s="9"/>
      <c r="C206" s="10"/>
      <c r="D206" s="10"/>
      <c r="E206" s="11"/>
      <c r="F206" s="129" t="s">
        <v>34</v>
      </c>
      <c r="G206" s="130"/>
      <c r="H206" s="18">
        <f>AVERAGE(H198,K198,E198)</f>
        <v>67.333333333333329</v>
      </c>
      <c r="I206" s="47" t="str">
        <f t="shared" si="13"/>
        <v>1</v>
      </c>
      <c r="J206" s="47">
        <f t="shared" si="12"/>
        <v>90.2</v>
      </c>
      <c r="K206" s="47" t="str">
        <f t="shared" ref="K206:K207" si="14">IF(J206&gt;=80,"3",IF(J206&gt;=70,"2",IF(J206&gt;=60,"1",IF(J206&lt;59,"-"))))</f>
        <v>3</v>
      </c>
      <c r="M206" s="10"/>
    </row>
    <row r="207" spans="1:13" s="13" customFormat="1" ht="20.25" x14ac:dyDescent="0.3">
      <c r="A207" s="9"/>
      <c r="B207" s="9"/>
      <c r="C207" s="10"/>
      <c r="D207" s="10"/>
      <c r="E207" s="11"/>
      <c r="F207" s="129" t="s">
        <v>55</v>
      </c>
      <c r="G207" s="130"/>
      <c r="H207" s="18">
        <f>AVERAGE(D198)</f>
        <v>61</v>
      </c>
      <c r="I207" s="47" t="str">
        <f t="shared" si="13"/>
        <v>1</v>
      </c>
      <c r="J207" s="47">
        <f t="shared" si="12"/>
        <v>88.3</v>
      </c>
      <c r="K207" s="47" t="str">
        <f t="shared" si="14"/>
        <v>3</v>
      </c>
      <c r="M207" s="10"/>
    </row>
    <row r="208" spans="1:13" s="13" customFormat="1" x14ac:dyDescent="0.25">
      <c r="A208" s="9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M208" s="10"/>
    </row>
  </sheetData>
  <mergeCells count="28">
    <mergeCell ref="A6:B6"/>
    <mergeCell ref="I6:K6"/>
    <mergeCell ref="A7:D7"/>
    <mergeCell ref="D8:I8"/>
    <mergeCell ref="D9:I9"/>
    <mergeCell ref="A12:B12"/>
    <mergeCell ref="A13:B13"/>
    <mergeCell ref="A14:B14"/>
    <mergeCell ref="A11:B11"/>
    <mergeCell ref="A196:B196"/>
    <mergeCell ref="A197:B197"/>
    <mergeCell ref="A198:B198"/>
    <mergeCell ref="A199:B199"/>
    <mergeCell ref="H201:I201"/>
    <mergeCell ref="C11:I11"/>
    <mergeCell ref="J11:K11"/>
    <mergeCell ref="F207:G207"/>
    <mergeCell ref="F202:G202"/>
    <mergeCell ref="F201:G201"/>
    <mergeCell ref="F203:G203"/>
    <mergeCell ref="F204:G204"/>
    <mergeCell ref="F205:G205"/>
    <mergeCell ref="F206:G206"/>
    <mergeCell ref="A1:M1"/>
    <mergeCell ref="A2:M2"/>
    <mergeCell ref="A3:M3"/>
    <mergeCell ref="A4:M4"/>
    <mergeCell ref="A5:M5"/>
  </mergeCells>
  <pageMargins left="0" right="0" top="0" bottom="0" header="0" footer="0"/>
  <pageSetup scale="54" orientation="portrait" r:id="rId1"/>
  <rowBreaks count="1" manualBreakCount="1">
    <brk id="2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21MBA111</vt:lpstr>
      <vt:lpstr>21MBA111- Attainment</vt:lpstr>
      <vt:lpstr>21MBA211</vt:lpstr>
      <vt:lpstr>21MBA211-Attainment</vt:lpstr>
      <vt:lpstr>21MBA212</vt:lpstr>
      <vt:lpstr>21MBA212-Attainment</vt:lpstr>
      <vt:lpstr>21MBA213</vt:lpstr>
      <vt:lpstr>21MBA213-Attainment</vt:lpstr>
      <vt:lpstr>21MBA311</vt:lpstr>
      <vt:lpstr>21MBA311-Attainment</vt:lpstr>
      <vt:lpstr>21MBA214</vt:lpstr>
      <vt:lpstr>21MBA214-Attainment</vt:lpstr>
      <vt:lpstr>21MBA611</vt:lpstr>
      <vt:lpstr>21MBA611-Attainment</vt:lpstr>
      <vt:lpstr>21MBA811</vt:lpstr>
      <vt:lpstr>21MBA811-Attainment</vt:lpstr>
      <vt:lpstr>21MBA812</vt:lpstr>
      <vt:lpstr>21MBA812-Attainment</vt:lpstr>
      <vt:lpstr>21MBA712</vt:lpstr>
      <vt:lpstr>21MBA712-Attainment</vt:lpstr>
      <vt:lpstr>Final Attainment Level</vt:lpstr>
      <vt:lpstr>CO Attainment for all Subjects</vt:lpstr>
      <vt:lpstr>'21MBA311'!Print_Area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Admin</cp:lastModifiedBy>
  <cp:lastPrinted>2021-03-14T07:44:35Z</cp:lastPrinted>
  <dcterms:created xsi:type="dcterms:W3CDTF">2017-09-09T14:50:20Z</dcterms:created>
  <dcterms:modified xsi:type="dcterms:W3CDTF">2023-10-17T09:51:23Z</dcterms:modified>
</cp:coreProperties>
</file>