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xam-2\Documents\CO PO Mapping\"/>
    </mc:Choice>
  </mc:AlternateContent>
  <bookViews>
    <workbookView xWindow="0" yWindow="0" windowWidth="20490" windowHeight="8940" tabRatio="991" firstSheet="14" activeTab="21"/>
  </bookViews>
  <sheets>
    <sheet name="21MBA141" sheetId="9" r:id="rId1"/>
    <sheet name="21MBA141- Attainment" sheetId="10" r:id="rId2"/>
    <sheet name="21MBA142" sheetId="11" r:id="rId3"/>
    <sheet name="21MBA142-Attainment" sheetId="12" r:id="rId4"/>
    <sheet name="21MBA342" sheetId="15" r:id="rId5"/>
    <sheet name="21MBA342-Attainment" sheetId="16" r:id="rId6"/>
    <sheet name="21MBA333" sheetId="1" r:id="rId7"/>
    <sheet name="21MBA333-Attainment" sheetId="5" r:id="rId8"/>
    <sheet name="21MBA241" sheetId="20" r:id="rId9"/>
    <sheet name="21MBA241-Attainment" sheetId="21" r:id="rId10"/>
    <sheet name="21MBA242" sheetId="24" r:id="rId11"/>
    <sheet name="21MBA242 - Attainment" sheetId="25" r:id="rId12"/>
    <sheet name="21MBA442" sheetId="31" r:id="rId13"/>
    <sheet name="21MBA442 - Attainment" sheetId="30" r:id="rId14"/>
    <sheet name="21MBA444" sheetId="33" r:id="rId15"/>
    <sheet name="21MBA444 - Attainment" sheetId="34" r:id="rId16"/>
    <sheet name="21MBA541" sheetId="37" r:id="rId17"/>
    <sheet name="21MBA541 - Attainment" sheetId="38" r:id="rId18"/>
    <sheet name="21MBA642" sheetId="41" r:id="rId19"/>
    <sheet name="21MBA642 - Attainment" sheetId="42" r:id="rId20"/>
    <sheet name="Final Attainment Level" sheetId="22" r:id="rId21"/>
    <sheet name="CO Attainment for all Subjects" sheetId="23" r:id="rId22"/>
  </sheets>
  <definedNames>
    <definedName name="_xlnm._FilterDatabase" localSheetId="6" hidden="1">'21MBA333'!#REF!</definedName>
    <definedName name="_xlnm.Print_Area" localSheetId="6">'21MBA333'!$A$11:$M$154</definedName>
  </definedNames>
  <calcPr calcId="162913"/>
</workbook>
</file>

<file path=xl/calcChain.xml><?xml version="1.0" encoding="utf-8"?>
<calcChain xmlns="http://schemas.openxmlformats.org/spreadsheetml/2006/main">
  <c r="K67" i="31" l="1"/>
  <c r="K68" i="31"/>
  <c r="K69" i="31"/>
  <c r="K70" i="31"/>
  <c r="K66" i="31"/>
  <c r="J70" i="31"/>
  <c r="J69" i="31"/>
  <c r="J67" i="31"/>
  <c r="J68" i="31"/>
  <c r="J66" i="31"/>
  <c r="H68" i="31"/>
  <c r="H67" i="31"/>
  <c r="H66" i="31"/>
  <c r="D62" i="31"/>
  <c r="E62" i="31"/>
  <c r="F62" i="31"/>
  <c r="G62" i="31"/>
  <c r="H62" i="31"/>
  <c r="I62" i="31"/>
  <c r="J62" i="31"/>
  <c r="K62" i="31"/>
  <c r="L62" i="31"/>
  <c r="C62" i="31"/>
  <c r="D60" i="31"/>
  <c r="E60" i="31"/>
  <c r="F60" i="31"/>
  <c r="G60" i="31"/>
  <c r="H60" i="31"/>
  <c r="I60" i="31"/>
  <c r="J60" i="31"/>
  <c r="K60" i="31"/>
  <c r="L60" i="31"/>
  <c r="C60" i="31"/>
  <c r="L15" i="31"/>
  <c r="D15" i="31"/>
  <c r="E15" i="31"/>
  <c r="F15" i="31"/>
  <c r="G15" i="31"/>
  <c r="H15" i="31"/>
  <c r="I15" i="31"/>
  <c r="J15" i="31"/>
  <c r="K15" i="31"/>
  <c r="C15" i="31"/>
  <c r="K50" i="41"/>
  <c r="K51" i="41"/>
  <c r="K52" i="41"/>
  <c r="K53" i="41"/>
  <c r="K49" i="41"/>
  <c r="J53" i="41"/>
  <c r="J52" i="41"/>
  <c r="J50" i="41"/>
  <c r="J51" i="41"/>
  <c r="J49" i="41"/>
  <c r="H51" i="41"/>
  <c r="H50" i="41"/>
  <c r="H49" i="41"/>
  <c r="D45" i="41"/>
  <c r="E45" i="41"/>
  <c r="F45" i="41"/>
  <c r="G45" i="41"/>
  <c r="H45" i="41"/>
  <c r="I45" i="41"/>
  <c r="J45" i="41"/>
  <c r="K45" i="41"/>
  <c r="L45" i="41"/>
  <c r="C45" i="41"/>
  <c r="D43" i="41"/>
  <c r="E43" i="41"/>
  <c r="F43" i="41"/>
  <c r="G43" i="41"/>
  <c r="H43" i="41"/>
  <c r="I43" i="41"/>
  <c r="J43" i="41"/>
  <c r="K43" i="41"/>
  <c r="L43" i="41"/>
  <c r="C43" i="41"/>
  <c r="L15" i="41"/>
  <c r="D15" i="41"/>
  <c r="E15" i="41"/>
  <c r="F15" i="41"/>
  <c r="G15" i="41"/>
  <c r="H15" i="41"/>
  <c r="I15" i="41"/>
  <c r="J15" i="41"/>
  <c r="K15" i="41"/>
  <c r="C15" i="41"/>
  <c r="G6" i="38"/>
  <c r="G7" i="38"/>
  <c r="G8" i="38"/>
  <c r="G9" i="38"/>
  <c r="G5" i="38"/>
  <c r="F6" i="38"/>
  <c r="F7" i="38"/>
  <c r="F8" i="38"/>
  <c r="F9" i="38"/>
  <c r="F5" i="38"/>
  <c r="K111" i="37"/>
  <c r="K112" i="37"/>
  <c r="K113" i="37"/>
  <c r="K114" i="37"/>
  <c r="K110" i="37"/>
  <c r="J114" i="37"/>
  <c r="J111" i="37"/>
  <c r="J112" i="37"/>
  <c r="J113" i="37"/>
  <c r="J110" i="37"/>
  <c r="H113" i="37"/>
  <c r="H112" i="37"/>
  <c r="H111" i="37"/>
  <c r="H110" i="37"/>
  <c r="D106" i="37"/>
  <c r="E106" i="37"/>
  <c r="F106" i="37"/>
  <c r="G106" i="37"/>
  <c r="H106" i="37"/>
  <c r="I106" i="37"/>
  <c r="J106" i="37"/>
  <c r="K106" i="37"/>
  <c r="L106" i="37"/>
  <c r="C106" i="37"/>
  <c r="D104" i="37"/>
  <c r="E104" i="37"/>
  <c r="F104" i="37"/>
  <c r="G104" i="37"/>
  <c r="H104" i="37"/>
  <c r="I104" i="37"/>
  <c r="J104" i="37"/>
  <c r="K104" i="37"/>
  <c r="L104" i="37"/>
  <c r="C104" i="37"/>
  <c r="G6" i="34"/>
  <c r="G7" i="34"/>
  <c r="G8" i="34"/>
  <c r="G9" i="34"/>
  <c r="G5" i="34"/>
  <c r="F6" i="34"/>
  <c r="F7" i="34"/>
  <c r="F8" i="34"/>
  <c r="F9" i="34"/>
  <c r="F5" i="34"/>
  <c r="K45" i="33"/>
  <c r="K46" i="33"/>
  <c r="K47" i="33"/>
  <c r="K48" i="33"/>
  <c r="K44" i="33"/>
  <c r="J48" i="33"/>
  <c r="J47" i="33"/>
  <c r="J45" i="33"/>
  <c r="J46" i="33"/>
  <c r="J44" i="33"/>
  <c r="I45" i="33"/>
  <c r="I46" i="33"/>
  <c r="I44" i="33"/>
  <c r="H46" i="33"/>
  <c r="H45" i="33"/>
  <c r="H44" i="33"/>
  <c r="D40" i="33"/>
  <c r="E40" i="33"/>
  <c r="F40" i="33"/>
  <c r="G40" i="33"/>
  <c r="H40" i="33"/>
  <c r="I40" i="33"/>
  <c r="J40" i="33"/>
  <c r="K40" i="33"/>
  <c r="L40" i="33"/>
  <c r="C40" i="33"/>
  <c r="D38" i="33"/>
  <c r="E38" i="33"/>
  <c r="F38" i="33"/>
  <c r="G38" i="33"/>
  <c r="H38" i="33"/>
  <c r="I38" i="33"/>
  <c r="J38" i="33"/>
  <c r="K38" i="33"/>
  <c r="L38" i="33"/>
  <c r="C38" i="33"/>
  <c r="L15" i="33"/>
  <c r="D15" i="33"/>
  <c r="E15" i="33"/>
  <c r="F15" i="33"/>
  <c r="G15" i="33"/>
  <c r="H15" i="33"/>
  <c r="I15" i="33"/>
  <c r="J15" i="33"/>
  <c r="K15" i="33"/>
  <c r="C15" i="33"/>
  <c r="K201" i="20"/>
  <c r="K202" i="20"/>
  <c r="K203" i="20"/>
  <c r="K204" i="20"/>
  <c r="K200" i="20"/>
  <c r="K201" i="24"/>
  <c r="K203" i="24"/>
  <c r="K200" i="24"/>
  <c r="J201" i="24"/>
  <c r="J202" i="24"/>
  <c r="K202" i="24" s="1"/>
  <c r="J203" i="24"/>
  <c r="J204" i="24"/>
  <c r="K204" i="24" s="1"/>
  <c r="J200" i="24"/>
  <c r="I201" i="24"/>
  <c r="I202" i="24"/>
  <c r="I203" i="24"/>
  <c r="I204" i="24"/>
  <c r="I200" i="24"/>
  <c r="H204" i="24"/>
  <c r="H203" i="24"/>
  <c r="H202" i="24"/>
  <c r="H201" i="24"/>
  <c r="H200" i="24"/>
  <c r="D196" i="24"/>
  <c r="E196" i="24"/>
  <c r="F196" i="24"/>
  <c r="G196" i="24"/>
  <c r="H196" i="24"/>
  <c r="I196" i="24"/>
  <c r="J196" i="24"/>
  <c r="K196" i="24"/>
  <c r="L196" i="24"/>
  <c r="C196" i="24"/>
  <c r="D194" i="24"/>
  <c r="E194" i="24"/>
  <c r="F194" i="24"/>
  <c r="G194" i="24"/>
  <c r="H194" i="24"/>
  <c r="I194" i="24"/>
  <c r="J194" i="24"/>
  <c r="K194" i="24"/>
  <c r="L194" i="24"/>
  <c r="C194" i="24"/>
  <c r="L15" i="24"/>
  <c r="D15" i="24"/>
  <c r="E15" i="24"/>
  <c r="F15" i="24"/>
  <c r="G15" i="24"/>
  <c r="H15" i="24"/>
  <c r="I15" i="24"/>
  <c r="J15" i="24"/>
  <c r="K15" i="24"/>
  <c r="C15" i="24"/>
  <c r="J204" i="20"/>
  <c r="J203" i="20"/>
  <c r="J201" i="20"/>
  <c r="J202" i="20"/>
  <c r="J200" i="20"/>
  <c r="I201" i="20"/>
  <c r="I202" i="20"/>
  <c r="I203" i="20"/>
  <c r="I204" i="20"/>
  <c r="I200" i="20"/>
  <c r="H202" i="20"/>
  <c r="H201" i="20"/>
  <c r="H200" i="20"/>
  <c r="D196" i="20"/>
  <c r="E196" i="20"/>
  <c r="F196" i="20"/>
  <c r="G196" i="20"/>
  <c r="H196" i="20"/>
  <c r="I196" i="20"/>
  <c r="J196" i="20"/>
  <c r="K196" i="20"/>
  <c r="L196" i="20"/>
  <c r="C196" i="20"/>
  <c r="D194" i="20"/>
  <c r="E194" i="20"/>
  <c r="F194" i="20"/>
  <c r="G194" i="20"/>
  <c r="H194" i="20"/>
  <c r="I194" i="20"/>
  <c r="J194" i="20"/>
  <c r="K194" i="20"/>
  <c r="L194" i="20"/>
  <c r="C194" i="20"/>
  <c r="L15" i="20"/>
  <c r="D15" i="20"/>
  <c r="E15" i="20"/>
  <c r="F15" i="20"/>
  <c r="G15" i="20"/>
  <c r="H15" i="20"/>
  <c r="I15" i="20"/>
  <c r="J15" i="20"/>
  <c r="K15" i="20"/>
  <c r="C15" i="20"/>
  <c r="J148" i="15" l="1"/>
  <c r="D6" i="10"/>
  <c r="D7" i="10"/>
  <c r="D8" i="10"/>
  <c r="D9" i="10"/>
  <c r="E6" i="10"/>
  <c r="E7" i="10"/>
  <c r="E8" i="10"/>
  <c r="E9" i="10"/>
  <c r="I96" i="9"/>
  <c r="I97" i="9"/>
  <c r="I98" i="9"/>
  <c r="I99" i="9"/>
  <c r="I95" i="9"/>
  <c r="I57" i="11"/>
  <c r="I58" i="11"/>
  <c r="I59" i="11"/>
  <c r="I60" i="11"/>
  <c r="E9" i="12" s="1"/>
  <c r="I56" i="11"/>
  <c r="I145" i="15"/>
  <c r="I146" i="15"/>
  <c r="I147" i="15"/>
  <c r="I148" i="15"/>
  <c r="I144" i="15"/>
  <c r="H147" i="15"/>
  <c r="J147" i="15" s="1"/>
  <c r="H146" i="15"/>
  <c r="H145" i="15"/>
  <c r="J145" i="15" s="1"/>
  <c r="H144" i="15"/>
  <c r="J144" i="15" s="1"/>
  <c r="J146" i="15"/>
  <c r="D140" i="15"/>
  <c r="E140" i="15"/>
  <c r="F140" i="15"/>
  <c r="G140" i="15"/>
  <c r="H140" i="15"/>
  <c r="I140" i="15"/>
  <c r="J140" i="15"/>
  <c r="K140" i="15"/>
  <c r="L140" i="15"/>
  <c r="C140" i="15"/>
  <c r="D138" i="15"/>
  <c r="E138" i="15"/>
  <c r="F138" i="15"/>
  <c r="G138" i="15"/>
  <c r="H138" i="15"/>
  <c r="I138" i="15"/>
  <c r="J138" i="15"/>
  <c r="K138" i="15"/>
  <c r="L138" i="15"/>
  <c r="C138" i="15"/>
  <c r="L15" i="15"/>
  <c r="D15" i="15"/>
  <c r="E15" i="15"/>
  <c r="F15" i="15"/>
  <c r="G15" i="15"/>
  <c r="H15" i="15"/>
  <c r="I15" i="15"/>
  <c r="J15" i="15"/>
  <c r="K15" i="15"/>
  <c r="C15" i="15"/>
  <c r="E6" i="12"/>
  <c r="E7" i="12"/>
  <c r="E8" i="12"/>
  <c r="D6" i="12"/>
  <c r="D7" i="12"/>
  <c r="D8" i="12"/>
  <c r="D9" i="12"/>
  <c r="J60" i="11"/>
  <c r="F9" i="12" s="1"/>
  <c r="B23" i="12" s="1"/>
  <c r="J59" i="11"/>
  <c r="F8" i="12" s="1"/>
  <c r="J57" i="11"/>
  <c r="F6" i="12" s="1"/>
  <c r="J58" i="11"/>
  <c r="F7" i="12" s="1"/>
  <c r="J56" i="11"/>
  <c r="H58" i="11"/>
  <c r="H57" i="11"/>
  <c r="H56" i="11"/>
  <c r="D51" i="11"/>
  <c r="E51" i="11"/>
  <c r="F51" i="11"/>
  <c r="G51" i="11"/>
  <c r="H51" i="11"/>
  <c r="I51" i="11"/>
  <c r="J51" i="11"/>
  <c r="K51" i="11"/>
  <c r="L51" i="11"/>
  <c r="C51" i="11"/>
  <c r="L14" i="11"/>
  <c r="D14" i="11"/>
  <c r="E14" i="11"/>
  <c r="F14" i="11"/>
  <c r="G14" i="11"/>
  <c r="H14" i="11"/>
  <c r="I14" i="11"/>
  <c r="J14" i="11"/>
  <c r="K14" i="11"/>
  <c r="C14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15" i="11"/>
  <c r="J99" i="9"/>
  <c r="J98" i="9"/>
  <c r="H97" i="9"/>
  <c r="H96" i="9"/>
  <c r="J96" i="9" s="1"/>
  <c r="H95" i="9"/>
  <c r="J95" i="9" s="1"/>
  <c r="J97" i="9"/>
  <c r="D91" i="9"/>
  <c r="E91" i="9"/>
  <c r="F91" i="9"/>
  <c r="G91" i="9"/>
  <c r="H91" i="9"/>
  <c r="I91" i="9"/>
  <c r="J91" i="9"/>
  <c r="K91" i="9"/>
  <c r="L91" i="9"/>
  <c r="C91" i="9"/>
  <c r="D89" i="9"/>
  <c r="E89" i="9"/>
  <c r="F89" i="9"/>
  <c r="G89" i="9"/>
  <c r="H89" i="9"/>
  <c r="I89" i="9"/>
  <c r="J89" i="9"/>
  <c r="K89" i="9"/>
  <c r="L89" i="9"/>
  <c r="C89" i="9"/>
  <c r="L88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16" i="9"/>
  <c r="L15" i="9"/>
  <c r="D15" i="9"/>
  <c r="E15" i="9"/>
  <c r="F15" i="9"/>
  <c r="G15" i="9"/>
  <c r="H15" i="9"/>
  <c r="I15" i="9"/>
  <c r="J15" i="9"/>
  <c r="K15" i="9"/>
  <c r="C15" i="9"/>
  <c r="G23" i="12" l="1"/>
  <c r="K23" i="12"/>
  <c r="D23" i="12"/>
  <c r="H23" i="12"/>
  <c r="L23" i="12"/>
  <c r="E23" i="12"/>
  <c r="I23" i="12"/>
  <c r="M23" i="12"/>
  <c r="F23" i="12"/>
  <c r="J23" i="12"/>
  <c r="C23" i="12"/>
  <c r="A15" i="22" l="1"/>
  <c r="M42" i="37" l="1"/>
  <c r="M43" i="37"/>
  <c r="M44" i="37"/>
  <c r="M45" i="37"/>
  <c r="M46" i="37"/>
  <c r="M47" i="37"/>
  <c r="M48" i="37"/>
  <c r="M49" i="37"/>
  <c r="M50" i="37"/>
  <c r="M51" i="37"/>
  <c r="M52" i="37"/>
  <c r="M53" i="37"/>
  <c r="M54" i="37"/>
  <c r="M55" i="37"/>
  <c r="M56" i="37"/>
  <c r="M57" i="37"/>
  <c r="M58" i="37"/>
  <c r="M59" i="37"/>
  <c r="M60" i="37"/>
  <c r="M61" i="37"/>
  <c r="M62" i="37"/>
  <c r="M63" i="37"/>
  <c r="M64" i="37"/>
  <c r="M65" i="37"/>
  <c r="M66" i="37"/>
  <c r="M67" i="37"/>
  <c r="M68" i="37"/>
  <c r="M69" i="37"/>
  <c r="M70" i="37"/>
  <c r="M71" i="37"/>
  <c r="M72" i="37"/>
  <c r="M73" i="37"/>
  <c r="M74" i="37"/>
  <c r="M75" i="37"/>
  <c r="M76" i="37"/>
  <c r="M77" i="37"/>
  <c r="M78" i="37"/>
  <c r="M79" i="37"/>
  <c r="M80" i="37"/>
  <c r="M81" i="37"/>
  <c r="M82" i="37"/>
  <c r="M83" i="37"/>
  <c r="M84" i="37"/>
  <c r="M85" i="37"/>
  <c r="M86" i="37"/>
  <c r="M87" i="37"/>
  <c r="M88" i="37"/>
  <c r="M89" i="37"/>
  <c r="M90" i="37"/>
  <c r="M91" i="37"/>
  <c r="M92" i="37"/>
  <c r="M93" i="37"/>
  <c r="M94" i="37"/>
  <c r="M95" i="37"/>
  <c r="M96" i="37"/>
  <c r="M97" i="37"/>
  <c r="M98" i="37"/>
  <c r="M99" i="37"/>
  <c r="M100" i="37"/>
  <c r="M101" i="37"/>
  <c r="M102" i="37"/>
  <c r="M17" i="31" l="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16" i="31"/>
  <c r="M77" i="15" l="1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7" i="15" l="1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16" i="15"/>
  <c r="M135" i="24" l="1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75" i="24" l="1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7" i="24" l="1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16" i="24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118" i="20"/>
  <c r="M119" i="20"/>
  <c r="M120" i="20"/>
  <c r="M121" i="20"/>
  <c r="M122" i="20"/>
  <c r="M123" i="20"/>
  <c r="M124" i="20"/>
  <c r="M125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1" i="20"/>
  <c r="M142" i="20"/>
  <c r="M143" i="20"/>
  <c r="M144" i="20"/>
  <c r="M145" i="20"/>
  <c r="M146" i="20"/>
  <c r="M147" i="20"/>
  <c r="M148" i="20"/>
  <c r="M149" i="20"/>
  <c r="M150" i="20"/>
  <c r="M151" i="20"/>
  <c r="M152" i="20"/>
  <c r="M153" i="20"/>
  <c r="M154" i="20"/>
  <c r="M155" i="20"/>
  <c r="M156" i="20"/>
  <c r="M157" i="20"/>
  <c r="M158" i="20"/>
  <c r="M159" i="20"/>
  <c r="M160" i="20"/>
  <c r="M161" i="20"/>
  <c r="M162" i="20"/>
  <c r="M163" i="20"/>
  <c r="M164" i="20"/>
  <c r="M165" i="20"/>
  <c r="M166" i="20"/>
  <c r="M167" i="20"/>
  <c r="M168" i="20"/>
  <c r="M169" i="20"/>
  <c r="M170" i="20"/>
  <c r="M171" i="20"/>
  <c r="M172" i="20"/>
  <c r="M173" i="20"/>
  <c r="M174" i="20"/>
  <c r="M175" i="20"/>
  <c r="M176" i="20"/>
  <c r="M177" i="20"/>
  <c r="M178" i="20"/>
  <c r="M179" i="20"/>
  <c r="M180" i="20"/>
  <c r="M181" i="20"/>
  <c r="M182" i="20"/>
  <c r="M183" i="20"/>
  <c r="M184" i="20"/>
  <c r="M185" i="20"/>
  <c r="M186" i="20"/>
  <c r="M187" i="20"/>
  <c r="M188" i="20"/>
  <c r="M189" i="20"/>
  <c r="M190" i="20"/>
  <c r="M191" i="20"/>
  <c r="M192" i="20"/>
  <c r="M16" i="20"/>
  <c r="D88" i="9" l="1"/>
  <c r="E88" i="9"/>
  <c r="F88" i="9"/>
  <c r="G88" i="9"/>
  <c r="H88" i="9"/>
  <c r="I88" i="9"/>
  <c r="J88" i="9"/>
  <c r="K88" i="9"/>
  <c r="C88" i="9"/>
  <c r="C50" i="11"/>
  <c r="M35" i="33" l="1"/>
  <c r="M33" i="33"/>
  <c r="M27" i="33"/>
  <c r="M26" i="33"/>
  <c r="M19" i="33"/>
  <c r="M36" i="33"/>
  <c r="M31" i="33"/>
  <c r="M25" i="33"/>
  <c r="M23" i="33"/>
  <c r="M117" i="1" l="1"/>
  <c r="M106" i="1"/>
  <c r="M103" i="1"/>
  <c r="M95" i="1"/>
  <c r="M94" i="1"/>
  <c r="M82" i="1"/>
  <c r="M63" i="1"/>
  <c r="M61" i="1"/>
  <c r="M60" i="1"/>
  <c r="M41" i="1"/>
  <c r="M32" i="1"/>
  <c r="M30" i="1"/>
  <c r="M142" i="1"/>
  <c r="M139" i="1"/>
  <c r="M138" i="1"/>
  <c r="M137" i="1"/>
  <c r="M133" i="1"/>
  <c r="M132" i="1"/>
  <c r="M124" i="1"/>
  <c r="M118" i="1"/>
  <c r="M116" i="1"/>
  <c r="M115" i="1"/>
  <c r="M102" i="1"/>
  <c r="M101" i="1"/>
  <c r="M96" i="1"/>
  <c r="M83" i="1"/>
  <c r="M77" i="1"/>
  <c r="M64" i="1"/>
  <c r="M62" i="1"/>
  <c r="M59" i="1"/>
  <c r="M52" i="1"/>
  <c r="M44" i="1"/>
  <c r="M40" i="1"/>
  <c r="M31" i="1"/>
  <c r="M29" i="1"/>
  <c r="M43" i="1"/>
  <c r="M23" i="1"/>
  <c r="L50" i="11"/>
  <c r="A16" i="22" l="1"/>
  <c r="A1" i="42"/>
  <c r="A73" i="23" s="1"/>
  <c r="E7" i="42"/>
  <c r="D77" i="23" s="1"/>
  <c r="B16" i="22" l="1"/>
  <c r="L42" i="41"/>
  <c r="K42" i="41"/>
  <c r="J42" i="41"/>
  <c r="I42" i="41"/>
  <c r="H42" i="41"/>
  <c r="G42" i="41"/>
  <c r="F42" i="41"/>
  <c r="E42" i="41"/>
  <c r="D42" i="41"/>
  <c r="C42" i="41"/>
  <c r="M41" i="41"/>
  <c r="M40" i="41"/>
  <c r="M39" i="41"/>
  <c r="M38" i="41"/>
  <c r="M37" i="41"/>
  <c r="M36" i="41"/>
  <c r="M35" i="41"/>
  <c r="M34" i="41"/>
  <c r="M33" i="4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L44" i="41"/>
  <c r="K44" i="41"/>
  <c r="J44" i="41"/>
  <c r="G44" i="41"/>
  <c r="F44" i="41"/>
  <c r="C44" i="41"/>
  <c r="E44" i="41" l="1"/>
  <c r="I44" i="41"/>
  <c r="D44" i="41"/>
  <c r="D6" i="42" s="1"/>
  <c r="C76" i="23" s="1"/>
  <c r="H44" i="41"/>
  <c r="D9" i="42"/>
  <c r="C79" i="23" s="1"/>
  <c r="D8" i="42" l="1"/>
  <c r="C78" i="23" s="1"/>
  <c r="G7" i="42"/>
  <c r="F77" i="23" s="1"/>
  <c r="D7" i="42"/>
  <c r="C77" i="23" s="1"/>
  <c r="F7" i="42"/>
  <c r="D5" i="42"/>
  <c r="C75" i="23" s="1"/>
  <c r="I52" i="41"/>
  <c r="E8" i="42" s="1"/>
  <c r="D78" i="23" s="1"/>
  <c r="I53" i="41"/>
  <c r="E9" i="42" s="1"/>
  <c r="D79" i="23" s="1"/>
  <c r="I50" i="41"/>
  <c r="E6" i="42" s="1"/>
  <c r="D76" i="23" s="1"/>
  <c r="I49" i="41" l="1"/>
  <c r="E5" i="42" s="1"/>
  <c r="D75" i="23" s="1"/>
  <c r="G5" i="42"/>
  <c r="F75" i="23" s="1"/>
  <c r="G6" i="42"/>
  <c r="F76" i="23" s="1"/>
  <c r="F6" i="42"/>
  <c r="G9" i="42"/>
  <c r="F79" i="23" s="1"/>
  <c r="F9" i="42"/>
  <c r="G8" i="42"/>
  <c r="F78" i="23" s="1"/>
  <c r="F8" i="42"/>
  <c r="E77" i="23"/>
  <c r="B26" i="42"/>
  <c r="A1" i="38"/>
  <c r="A66" i="23" l="1"/>
  <c r="B15" i="22"/>
  <c r="F5" i="42"/>
  <c r="B24" i="42" s="1"/>
  <c r="E78" i="23"/>
  <c r="B27" i="42"/>
  <c r="E76" i="23"/>
  <c r="B25" i="42"/>
  <c r="D26" i="42"/>
  <c r="J26" i="42"/>
  <c r="E26" i="42"/>
  <c r="C26" i="42"/>
  <c r="K26" i="42"/>
  <c r="F26" i="42"/>
  <c r="L26" i="42"/>
  <c r="G26" i="42"/>
  <c r="M26" i="42"/>
  <c r="I26" i="42"/>
  <c r="E79" i="23"/>
  <c r="B28" i="42"/>
  <c r="F15" i="37"/>
  <c r="E75" i="23" l="1"/>
  <c r="K28" i="42"/>
  <c r="F28" i="42"/>
  <c r="J28" i="42"/>
  <c r="L28" i="42"/>
  <c r="G28" i="42"/>
  <c r="M28" i="42"/>
  <c r="D28" i="42"/>
  <c r="H28" i="42"/>
  <c r="C28" i="42"/>
  <c r="I28" i="42"/>
  <c r="E28" i="42"/>
  <c r="H26" i="42"/>
  <c r="K25" i="42"/>
  <c r="F25" i="42"/>
  <c r="J25" i="42"/>
  <c r="L25" i="42"/>
  <c r="G25" i="42"/>
  <c r="M25" i="42"/>
  <c r="D25" i="42"/>
  <c r="H25" i="42"/>
  <c r="C25" i="42"/>
  <c r="I25" i="42"/>
  <c r="E25" i="42"/>
  <c r="L24" i="42"/>
  <c r="G24" i="42"/>
  <c r="M24" i="42"/>
  <c r="K24" i="42"/>
  <c r="H24" i="42"/>
  <c r="C24" i="42"/>
  <c r="I24" i="42"/>
  <c r="D24" i="42"/>
  <c r="J24" i="42"/>
  <c r="E24" i="42"/>
  <c r="F24" i="42"/>
  <c r="L27" i="42"/>
  <c r="G27" i="42"/>
  <c r="M27" i="42"/>
  <c r="F27" i="42"/>
  <c r="H27" i="42"/>
  <c r="C27" i="42"/>
  <c r="I27" i="42"/>
  <c r="K27" i="42"/>
  <c r="D27" i="42"/>
  <c r="J27" i="42"/>
  <c r="E27" i="42"/>
  <c r="L103" i="37"/>
  <c r="K103" i="37"/>
  <c r="J103" i="37"/>
  <c r="I103" i="37"/>
  <c r="H103" i="37"/>
  <c r="G103" i="37"/>
  <c r="F103" i="37"/>
  <c r="E103" i="37"/>
  <c r="D103" i="37"/>
  <c r="C103" i="37"/>
  <c r="M41" i="37"/>
  <c r="M40" i="37"/>
  <c r="M39" i="37"/>
  <c r="M38" i="37"/>
  <c r="M35" i="37"/>
  <c r="M34" i="37"/>
  <c r="M33" i="37"/>
  <c r="M32" i="37"/>
  <c r="M31" i="37"/>
  <c r="M30" i="37"/>
  <c r="M29" i="37"/>
  <c r="M28" i="37"/>
  <c r="M27" i="37"/>
  <c r="M26" i="37"/>
  <c r="M25" i="37"/>
  <c r="M23" i="37"/>
  <c r="M22" i="37"/>
  <c r="M21" i="37"/>
  <c r="M20" i="37"/>
  <c r="M19" i="37"/>
  <c r="M17" i="37"/>
  <c r="M37" i="37"/>
  <c r="M36" i="37"/>
  <c r="M24" i="37"/>
  <c r="M18" i="37"/>
  <c r="M16" i="37"/>
  <c r="L15" i="37"/>
  <c r="L105" i="37" s="1"/>
  <c r="K15" i="37"/>
  <c r="K105" i="37" s="1"/>
  <c r="J15" i="37"/>
  <c r="I15" i="37"/>
  <c r="H15" i="37"/>
  <c r="H105" i="37" s="1"/>
  <c r="G15" i="37"/>
  <c r="G105" i="37" s="1"/>
  <c r="E15" i="37"/>
  <c r="D15" i="37"/>
  <c r="D105" i="37" s="1"/>
  <c r="C15" i="37"/>
  <c r="C105" i="37" s="1"/>
  <c r="H29" i="42" l="1"/>
  <c r="H16" i="22" s="1"/>
  <c r="L29" i="42"/>
  <c r="L16" i="22" s="1"/>
  <c r="D29" i="42"/>
  <c r="D16" i="22" s="1"/>
  <c r="K29" i="42"/>
  <c r="K16" i="22" s="1"/>
  <c r="J29" i="42"/>
  <c r="J16" i="22" s="1"/>
  <c r="F29" i="42"/>
  <c r="F16" i="22" s="1"/>
  <c r="I29" i="42"/>
  <c r="I16" i="22" s="1"/>
  <c r="M29" i="42"/>
  <c r="M16" i="22" s="1"/>
  <c r="E29" i="42"/>
  <c r="E16" i="22" s="1"/>
  <c r="C29" i="42"/>
  <c r="C16" i="22" s="1"/>
  <c r="G29" i="42"/>
  <c r="G16" i="22" s="1"/>
  <c r="I105" i="37"/>
  <c r="J105" i="37"/>
  <c r="D8" i="38" s="1"/>
  <c r="C71" i="23" s="1"/>
  <c r="F105" i="37"/>
  <c r="E105" i="37"/>
  <c r="D9" i="38"/>
  <c r="C72" i="23" s="1"/>
  <c r="D6" i="38"/>
  <c r="C69" i="23" s="1"/>
  <c r="I110" i="37" l="1"/>
  <c r="E5" i="38" s="1"/>
  <c r="D68" i="23" s="1"/>
  <c r="I111" i="37"/>
  <c r="E6" i="38" s="1"/>
  <c r="D69" i="23" s="1"/>
  <c r="I113" i="37"/>
  <c r="E8" i="38" s="1"/>
  <c r="D71" i="23" s="1"/>
  <c r="I114" i="37"/>
  <c r="E9" i="38" s="1"/>
  <c r="D72" i="23" s="1"/>
  <c r="D56" i="23"/>
  <c r="B51" i="23"/>
  <c r="B47" i="23"/>
  <c r="B48" i="23"/>
  <c r="B49" i="23"/>
  <c r="B50" i="23"/>
  <c r="B46" i="23"/>
  <c r="A14" i="22"/>
  <c r="E7" i="34"/>
  <c r="D63" i="23" s="1"/>
  <c r="E7" i="30"/>
  <c r="A1" i="34"/>
  <c r="B14" i="22" s="1"/>
  <c r="L37" i="33"/>
  <c r="K37" i="33"/>
  <c r="J37" i="33"/>
  <c r="I37" i="33"/>
  <c r="H37" i="33"/>
  <c r="G37" i="33"/>
  <c r="F37" i="33"/>
  <c r="E37" i="33"/>
  <c r="D37" i="33"/>
  <c r="C37" i="33"/>
  <c r="M34" i="33"/>
  <c r="M32" i="33"/>
  <c r="M30" i="33"/>
  <c r="M29" i="33"/>
  <c r="M28" i="33"/>
  <c r="M24" i="33"/>
  <c r="M22" i="33"/>
  <c r="M21" i="33"/>
  <c r="M20" i="33"/>
  <c r="M18" i="33"/>
  <c r="M17" i="33"/>
  <c r="M16" i="33"/>
  <c r="J39" i="33"/>
  <c r="F39" i="33"/>
  <c r="G39" i="33" l="1"/>
  <c r="K39" i="33"/>
  <c r="C39" i="33"/>
  <c r="D39" i="33"/>
  <c r="H39" i="33"/>
  <c r="A59" i="23"/>
  <c r="L39" i="33"/>
  <c r="D5" i="38"/>
  <c r="C68" i="23" s="1"/>
  <c r="I112" i="37"/>
  <c r="E7" i="38" s="1"/>
  <c r="D70" i="23" s="1"/>
  <c r="D7" i="38"/>
  <c r="C70" i="23" s="1"/>
  <c r="I39" i="33"/>
  <c r="E39" i="33"/>
  <c r="D9" i="34"/>
  <c r="C65" i="23" s="1"/>
  <c r="D5" i="34" l="1"/>
  <c r="C61" i="23" s="1"/>
  <c r="D7" i="34"/>
  <c r="C63" i="23" s="1"/>
  <c r="D6" i="34"/>
  <c r="C62" i="23" s="1"/>
  <c r="D8" i="34"/>
  <c r="C64" i="23" s="1"/>
  <c r="I48" i="33"/>
  <c r="E9" i="34" s="1"/>
  <c r="D65" i="23" s="1"/>
  <c r="E5" i="34"/>
  <c r="D61" i="23" s="1"/>
  <c r="E6" i="34"/>
  <c r="D62" i="23" s="1"/>
  <c r="I47" i="33" l="1"/>
  <c r="E8" i="34" s="1"/>
  <c r="D64" i="23" s="1"/>
  <c r="A13" i="22" l="1"/>
  <c r="A1" i="30"/>
  <c r="A52" i="23" s="1"/>
  <c r="L59" i="31"/>
  <c r="K59" i="31"/>
  <c r="J59" i="31"/>
  <c r="I59" i="31"/>
  <c r="H59" i="31"/>
  <c r="G59" i="31"/>
  <c r="F59" i="31"/>
  <c r="E59" i="31"/>
  <c r="D59" i="31"/>
  <c r="C59" i="31"/>
  <c r="K61" i="31"/>
  <c r="J61" i="31"/>
  <c r="G61" i="31"/>
  <c r="F61" i="31"/>
  <c r="C61" i="31"/>
  <c r="D61" i="31" l="1"/>
  <c r="H61" i="31"/>
  <c r="B13" i="22"/>
  <c r="L61" i="31"/>
  <c r="E61" i="31"/>
  <c r="I61" i="31"/>
  <c r="D9" i="30"/>
  <c r="C58" i="23" s="1"/>
  <c r="D5" i="30"/>
  <c r="C54" i="23" s="1"/>
  <c r="D6" i="30" l="1"/>
  <c r="C55" i="23" s="1"/>
  <c r="D8" i="30"/>
  <c r="C57" i="23" s="1"/>
  <c r="D7" i="30"/>
  <c r="C56" i="23" s="1"/>
  <c r="I70" i="31"/>
  <c r="E9" i="30" s="1"/>
  <c r="D58" i="23" s="1"/>
  <c r="I67" i="31"/>
  <c r="E6" i="30" s="1"/>
  <c r="D55" i="23" s="1"/>
  <c r="I66" i="31"/>
  <c r="E5" i="30" s="1"/>
  <c r="D54" i="23" s="1"/>
  <c r="I69" i="31" l="1"/>
  <c r="E8" i="30" s="1"/>
  <c r="D57" i="23" s="1"/>
  <c r="B28" i="34"/>
  <c r="E65" i="23"/>
  <c r="B26" i="34"/>
  <c r="E63" i="23"/>
  <c r="B25" i="34"/>
  <c r="E62" i="23"/>
  <c r="B24" i="34"/>
  <c r="E61" i="23"/>
  <c r="F6" i="30"/>
  <c r="F9" i="30"/>
  <c r="F5" i="30"/>
  <c r="F7" i="30"/>
  <c r="F8" i="30" l="1"/>
  <c r="E57" i="23" s="1"/>
  <c r="F64" i="23"/>
  <c r="G9" i="30"/>
  <c r="F58" i="23" s="1"/>
  <c r="F65" i="23"/>
  <c r="B24" i="30"/>
  <c r="H24" i="30" s="1"/>
  <c r="E54" i="23"/>
  <c r="G24" i="34"/>
  <c r="F24" i="34"/>
  <c r="L24" i="34"/>
  <c r="I24" i="34"/>
  <c r="J24" i="34"/>
  <c r="C24" i="34"/>
  <c r="M24" i="34"/>
  <c r="D24" i="34"/>
  <c r="H24" i="34"/>
  <c r="K24" i="34"/>
  <c r="E24" i="34"/>
  <c r="G26" i="34"/>
  <c r="F26" i="34"/>
  <c r="I26" i="34"/>
  <c r="J26" i="34"/>
  <c r="K26" i="34"/>
  <c r="C26" i="34"/>
  <c r="D26" i="34"/>
  <c r="M26" i="34"/>
  <c r="L26" i="34"/>
  <c r="E26" i="34"/>
  <c r="G7" i="30"/>
  <c r="F56" i="23" s="1"/>
  <c r="F63" i="23"/>
  <c r="G6" i="30"/>
  <c r="F55" i="23" s="1"/>
  <c r="F62" i="23"/>
  <c r="B26" i="30"/>
  <c r="C26" i="30" s="1"/>
  <c r="E56" i="23"/>
  <c r="B25" i="30"/>
  <c r="H25" i="30" s="1"/>
  <c r="E55" i="23"/>
  <c r="G5" i="30"/>
  <c r="F54" i="23" s="1"/>
  <c r="F61" i="23"/>
  <c r="B27" i="30"/>
  <c r="L27" i="30" s="1"/>
  <c r="B28" i="30"/>
  <c r="M28" i="30" s="1"/>
  <c r="E58" i="23"/>
  <c r="B27" i="34"/>
  <c r="E64" i="23"/>
  <c r="H26" i="34"/>
  <c r="C25" i="34"/>
  <c r="F25" i="34"/>
  <c r="H25" i="34"/>
  <c r="D25" i="34"/>
  <c r="J25" i="34"/>
  <c r="L25" i="34"/>
  <c r="M25" i="34"/>
  <c r="K25" i="34"/>
  <c r="I25" i="34"/>
  <c r="G25" i="34"/>
  <c r="E25" i="34"/>
  <c r="L28" i="34"/>
  <c r="K28" i="34"/>
  <c r="F28" i="34"/>
  <c r="D28" i="34"/>
  <c r="E28" i="34"/>
  <c r="J28" i="34"/>
  <c r="H28" i="34"/>
  <c r="G28" i="34"/>
  <c r="M28" i="34"/>
  <c r="C28" i="34"/>
  <c r="I28" i="34"/>
  <c r="M27" i="30" l="1"/>
  <c r="G8" i="30"/>
  <c r="F57" i="23" s="1"/>
  <c r="G25" i="30"/>
  <c r="F27" i="30"/>
  <c r="L25" i="30"/>
  <c r="D24" i="30"/>
  <c r="D25" i="30"/>
  <c r="I25" i="30"/>
  <c r="F25" i="30"/>
  <c r="K27" i="30"/>
  <c r="C27" i="30"/>
  <c r="J27" i="30"/>
  <c r="C25" i="30"/>
  <c r="J25" i="30"/>
  <c r="M25" i="30"/>
  <c r="I27" i="30"/>
  <c r="H27" i="30"/>
  <c r="G27" i="30"/>
  <c r="E25" i="30"/>
  <c r="K25" i="30"/>
  <c r="D27" i="30"/>
  <c r="E27" i="30"/>
  <c r="C24" i="30"/>
  <c r="F24" i="30"/>
  <c r="J28" i="30"/>
  <c r="M24" i="30"/>
  <c r="C28" i="30"/>
  <c r="G24" i="30"/>
  <c r="L26" i="30"/>
  <c r="F28" i="30"/>
  <c r="I24" i="30"/>
  <c r="G26" i="30"/>
  <c r="J26" i="30"/>
  <c r="D28" i="30"/>
  <c r="J24" i="30"/>
  <c r="K24" i="30"/>
  <c r="F26" i="30"/>
  <c r="M26" i="30"/>
  <c r="I26" i="30"/>
  <c r="I28" i="30"/>
  <c r="K28" i="30"/>
  <c r="H28" i="30"/>
  <c r="I27" i="34"/>
  <c r="I29" i="34" s="1"/>
  <c r="I14" i="22" s="1"/>
  <c r="J27" i="34"/>
  <c r="J29" i="34" s="1"/>
  <c r="J14" i="22" s="1"/>
  <c r="G27" i="34"/>
  <c r="G29" i="34" s="1"/>
  <c r="G14" i="22" s="1"/>
  <c r="D27" i="34"/>
  <c r="D29" i="34" s="1"/>
  <c r="D14" i="22" s="1"/>
  <c r="E27" i="34"/>
  <c r="E29" i="34" s="1"/>
  <c r="E14" i="22" s="1"/>
  <c r="L27" i="34"/>
  <c r="L29" i="34" s="1"/>
  <c r="L14" i="22" s="1"/>
  <c r="K27" i="34"/>
  <c r="K29" i="34" s="1"/>
  <c r="K14" i="22" s="1"/>
  <c r="F27" i="34"/>
  <c r="H27" i="34"/>
  <c r="M27" i="34"/>
  <c r="M29" i="34" s="1"/>
  <c r="M14" i="22" s="1"/>
  <c r="C27" i="34"/>
  <c r="C29" i="34" s="1"/>
  <c r="C14" i="22" s="1"/>
  <c r="F29" i="34"/>
  <c r="F14" i="22" s="1"/>
  <c r="K26" i="30"/>
  <c r="L28" i="30"/>
  <c r="G28" i="30"/>
  <c r="L24" i="30"/>
  <c r="E24" i="30"/>
  <c r="E26" i="30"/>
  <c r="D26" i="30"/>
  <c r="E28" i="30"/>
  <c r="H29" i="34"/>
  <c r="H14" i="22" s="1"/>
  <c r="A12" i="22"/>
  <c r="A11" i="22"/>
  <c r="H29" i="30" l="1"/>
  <c r="H13" i="22" s="1"/>
  <c r="G29" i="30"/>
  <c r="G13" i="22" s="1"/>
  <c r="C29" i="30"/>
  <c r="C13" i="22" s="1"/>
  <c r="M29" i="30"/>
  <c r="M13" i="22" s="1"/>
  <c r="F29" i="30"/>
  <c r="F13" i="22" s="1"/>
  <c r="D29" i="30"/>
  <c r="D13" i="22" s="1"/>
  <c r="I29" i="30"/>
  <c r="I13" i="22" s="1"/>
  <c r="J29" i="30"/>
  <c r="J13" i="22" s="1"/>
  <c r="L29" i="30"/>
  <c r="L13" i="22" s="1"/>
  <c r="K29" i="30"/>
  <c r="K13" i="22" s="1"/>
  <c r="E29" i="30"/>
  <c r="E13" i="22" s="1"/>
  <c r="A1" i="25" l="1"/>
  <c r="A45" i="23" l="1"/>
  <c r="B12" i="22"/>
  <c r="L193" i="24"/>
  <c r="K193" i="24"/>
  <c r="J193" i="24"/>
  <c r="I193" i="24"/>
  <c r="H193" i="24"/>
  <c r="G193" i="24"/>
  <c r="F193" i="24"/>
  <c r="E193" i="24"/>
  <c r="D193" i="24"/>
  <c r="C193" i="24"/>
  <c r="G195" i="24"/>
  <c r="J195" i="24" l="1"/>
  <c r="C195" i="24"/>
  <c r="K195" i="24"/>
  <c r="L195" i="24"/>
  <c r="H195" i="24"/>
  <c r="E195" i="24"/>
  <c r="F195" i="24"/>
  <c r="D195" i="24"/>
  <c r="I195" i="24"/>
  <c r="D8" i="25" l="1"/>
  <c r="C50" i="23" s="1"/>
  <c r="D7" i="25"/>
  <c r="C49" i="23" s="1"/>
  <c r="D5" i="25"/>
  <c r="C47" i="23" s="1"/>
  <c r="D9" i="25"/>
  <c r="C51" i="23" s="1"/>
  <c r="D6" i="25"/>
  <c r="C48" i="23" s="1"/>
  <c r="E5" i="25"/>
  <c r="D47" i="23" s="1"/>
  <c r="E9" i="25"/>
  <c r="D51" i="23" s="1"/>
  <c r="E7" i="25" l="1"/>
  <c r="D49" i="23" s="1"/>
  <c r="E8" i="25"/>
  <c r="D50" i="23" s="1"/>
  <c r="G8" i="25"/>
  <c r="F50" i="23" s="1"/>
  <c r="E6" i="25"/>
  <c r="D48" i="23" s="1"/>
  <c r="G6" i="25"/>
  <c r="F48" i="23" s="1"/>
  <c r="G7" i="25"/>
  <c r="F49" i="23" s="1"/>
  <c r="F7" i="25"/>
  <c r="G9" i="25"/>
  <c r="F51" i="23" s="1"/>
  <c r="F9" i="25"/>
  <c r="G5" i="25"/>
  <c r="F47" i="23" s="1"/>
  <c r="F5" i="25"/>
  <c r="F8" i="25" l="1"/>
  <c r="E50" i="23" s="1"/>
  <c r="F6" i="25"/>
  <c r="E48" i="23" s="1"/>
  <c r="B26" i="25"/>
  <c r="J26" i="25" s="1"/>
  <c r="E49" i="23"/>
  <c r="B27" i="25"/>
  <c r="J27" i="25" s="1"/>
  <c r="B24" i="25"/>
  <c r="L24" i="25" s="1"/>
  <c r="E47" i="23"/>
  <c r="B28" i="25"/>
  <c r="M28" i="25" s="1"/>
  <c r="E51" i="23"/>
  <c r="D27" i="25"/>
  <c r="F27" i="25"/>
  <c r="E27" i="25"/>
  <c r="C26" i="25" l="1"/>
  <c r="K27" i="25"/>
  <c r="G27" i="25"/>
  <c r="C27" i="25"/>
  <c r="H26" i="25"/>
  <c r="K26" i="25"/>
  <c r="M26" i="25"/>
  <c r="I26" i="25"/>
  <c r="F26" i="25"/>
  <c r="L26" i="25"/>
  <c r="J28" i="25"/>
  <c r="E26" i="25"/>
  <c r="G26" i="25"/>
  <c r="I28" i="25"/>
  <c r="E28" i="25"/>
  <c r="H28" i="25"/>
  <c r="F28" i="25"/>
  <c r="L28" i="25"/>
  <c r="K28" i="25"/>
  <c r="G28" i="25"/>
  <c r="D28" i="25"/>
  <c r="C28" i="25"/>
  <c r="D26" i="25"/>
  <c r="I27" i="25"/>
  <c r="B25" i="25"/>
  <c r="K25" i="25" s="1"/>
  <c r="M27" i="25"/>
  <c r="L27" i="25"/>
  <c r="H27" i="25"/>
  <c r="H24" i="25"/>
  <c r="I24" i="25"/>
  <c r="D24" i="25"/>
  <c r="J24" i="25"/>
  <c r="C24" i="25"/>
  <c r="M24" i="25"/>
  <c r="F24" i="25"/>
  <c r="K24" i="25"/>
  <c r="K29" i="25" s="1"/>
  <c r="K12" i="22" s="1"/>
  <c r="E24" i="25"/>
  <c r="G24" i="25"/>
  <c r="H25" i="25" l="1"/>
  <c r="H29" i="25" s="1"/>
  <c r="H12" i="22" s="1"/>
  <c r="J25" i="25"/>
  <c r="J29" i="25" s="1"/>
  <c r="J12" i="22" s="1"/>
  <c r="D25" i="25"/>
  <c r="D29" i="25" s="1"/>
  <c r="D12" i="22" s="1"/>
  <c r="M25" i="25"/>
  <c r="M29" i="25" s="1"/>
  <c r="M12" i="22" s="1"/>
  <c r="C25" i="25"/>
  <c r="C29" i="25" s="1"/>
  <c r="C12" i="22" s="1"/>
  <c r="L25" i="25"/>
  <c r="L29" i="25" s="1"/>
  <c r="L12" i="22" s="1"/>
  <c r="E25" i="25"/>
  <c r="E29" i="25" s="1"/>
  <c r="E12" i="22" s="1"/>
  <c r="I25" i="25"/>
  <c r="I29" i="25" s="1"/>
  <c r="I12" i="22" s="1"/>
  <c r="G25" i="25"/>
  <c r="G29" i="25" s="1"/>
  <c r="G12" i="22" s="1"/>
  <c r="F25" i="25"/>
  <c r="F29" i="25" s="1"/>
  <c r="F12" i="22" s="1"/>
  <c r="D50" i="11" l="1"/>
  <c r="E50" i="11"/>
  <c r="F50" i="11"/>
  <c r="G50" i="11"/>
  <c r="H50" i="11"/>
  <c r="I50" i="11"/>
  <c r="J50" i="11"/>
  <c r="K50" i="11"/>
  <c r="M24" i="1" l="1"/>
  <c r="M28" i="1"/>
  <c r="M34" i="1"/>
  <c r="M36" i="1"/>
  <c r="M50" i="1"/>
  <c r="M65" i="1"/>
  <c r="M70" i="1"/>
  <c r="M72" i="1"/>
  <c r="M73" i="1"/>
  <c r="M74" i="1"/>
  <c r="M78" i="1"/>
  <c r="M79" i="1"/>
  <c r="M80" i="1"/>
  <c r="M81" i="1"/>
  <c r="M84" i="1"/>
  <c r="M92" i="1"/>
  <c r="M93" i="1"/>
  <c r="M104" i="1"/>
  <c r="M105" i="1"/>
  <c r="M107" i="1"/>
  <c r="M108" i="1"/>
  <c r="M109" i="1"/>
  <c r="M110" i="1"/>
  <c r="M112" i="1"/>
  <c r="M121" i="1"/>
  <c r="M122" i="1"/>
  <c r="M123" i="1"/>
  <c r="M125" i="1"/>
  <c r="M126" i="1"/>
  <c r="M129" i="1"/>
  <c r="M134" i="1"/>
  <c r="M135" i="1"/>
  <c r="M136" i="1"/>
  <c r="M140" i="1"/>
  <c r="M16" i="1"/>
  <c r="M17" i="1"/>
  <c r="M18" i="1"/>
  <c r="M19" i="1"/>
  <c r="M20" i="1"/>
  <c r="M21" i="1"/>
  <c r="M22" i="1"/>
  <c r="M25" i="1"/>
  <c r="M26" i="1"/>
  <c r="M27" i="1"/>
  <c r="M33" i="1"/>
  <c r="M35" i="1"/>
  <c r="M37" i="1"/>
  <c r="M38" i="1"/>
  <c r="M39" i="1"/>
  <c r="M42" i="1"/>
  <c r="M45" i="1"/>
  <c r="M46" i="1"/>
  <c r="M47" i="1"/>
  <c r="M48" i="1"/>
  <c r="M49" i="1"/>
  <c r="M51" i="1"/>
  <c r="M53" i="1"/>
  <c r="M54" i="1"/>
  <c r="M55" i="1"/>
  <c r="M56" i="1"/>
  <c r="M57" i="1"/>
  <c r="M58" i="1"/>
  <c r="M66" i="1"/>
  <c r="M67" i="1"/>
  <c r="M68" i="1"/>
  <c r="M69" i="1"/>
  <c r="M71" i="1"/>
  <c r="M75" i="1"/>
  <c r="M76" i="1"/>
  <c r="M85" i="1"/>
  <c r="M86" i="1"/>
  <c r="M87" i="1"/>
  <c r="M88" i="1"/>
  <c r="M89" i="1"/>
  <c r="M90" i="1"/>
  <c r="M91" i="1"/>
  <c r="M97" i="1"/>
  <c r="M98" i="1"/>
  <c r="M99" i="1"/>
  <c r="M100" i="1"/>
  <c r="M111" i="1"/>
  <c r="M113" i="1"/>
  <c r="M114" i="1"/>
  <c r="M119" i="1"/>
  <c r="M120" i="1"/>
  <c r="M127" i="1"/>
  <c r="M128" i="1"/>
  <c r="M130" i="1"/>
  <c r="M131" i="1"/>
  <c r="M141" i="1"/>
  <c r="B26" i="23" l="1"/>
  <c r="B27" i="23"/>
  <c r="A10" i="22" l="1"/>
  <c r="A9" i="22"/>
  <c r="A8" i="22"/>
  <c r="A7" i="22"/>
  <c r="A1" i="21"/>
  <c r="B11" i="22" s="1"/>
  <c r="A1" i="5" l="1"/>
  <c r="B10" i="22" s="1"/>
  <c r="A1" i="16" l="1"/>
  <c r="B9" i="22" s="1"/>
  <c r="A1" i="12" l="1"/>
  <c r="B8" i="22" s="1"/>
  <c r="A1" i="10"/>
  <c r="B7" i="22" s="1"/>
  <c r="C6" i="23" l="1"/>
  <c r="E6" i="23"/>
  <c r="B7" i="23"/>
  <c r="C7" i="23"/>
  <c r="D7" i="23"/>
  <c r="E7" i="23"/>
  <c r="F7" i="23"/>
  <c r="B8" i="23"/>
  <c r="B9" i="23"/>
  <c r="B10" i="23"/>
  <c r="B11" i="23"/>
  <c r="B12" i="23"/>
  <c r="C14" i="23"/>
  <c r="E14" i="23"/>
  <c r="B15" i="23"/>
  <c r="C15" i="23"/>
  <c r="D15" i="23"/>
  <c r="E15" i="23"/>
  <c r="F15" i="23"/>
  <c r="B16" i="23"/>
  <c r="B17" i="23"/>
  <c r="B18" i="23"/>
  <c r="B19" i="23"/>
  <c r="C21" i="23"/>
  <c r="E21" i="23"/>
  <c r="B22" i="23"/>
  <c r="C22" i="23"/>
  <c r="D22" i="23"/>
  <c r="E22" i="23"/>
  <c r="F22" i="23"/>
  <c r="B23" i="23"/>
  <c r="B24" i="23"/>
  <c r="B25" i="23"/>
  <c r="C30" i="23"/>
  <c r="E30" i="23"/>
  <c r="B31" i="23"/>
  <c r="C31" i="23"/>
  <c r="D31" i="23"/>
  <c r="E31" i="23"/>
  <c r="F31" i="23"/>
  <c r="B32" i="23"/>
  <c r="B33" i="23"/>
  <c r="B34" i="23"/>
  <c r="B35" i="23"/>
  <c r="B36" i="23"/>
  <c r="C38" i="23"/>
  <c r="C45" i="23" s="1"/>
  <c r="C52" i="23" s="1"/>
  <c r="E38" i="23"/>
  <c r="B39" i="23"/>
  <c r="C39" i="23"/>
  <c r="D39" i="23"/>
  <c r="E39" i="23"/>
  <c r="F39" i="23"/>
  <c r="B40" i="23"/>
  <c r="B41" i="23"/>
  <c r="B42" i="23"/>
  <c r="B43" i="23"/>
  <c r="B44" i="23"/>
  <c r="C59" i="23" l="1"/>
  <c r="C66" i="23" s="1"/>
  <c r="C73" i="23" s="1"/>
  <c r="L143" i="1"/>
  <c r="A38" i="23" l="1"/>
  <c r="A30" i="23"/>
  <c r="A21" i="23"/>
  <c r="A14" i="23"/>
  <c r="A6" i="23"/>
  <c r="L193" i="20" l="1"/>
  <c r="K193" i="20"/>
  <c r="J193" i="20"/>
  <c r="I193" i="20"/>
  <c r="H193" i="20"/>
  <c r="G193" i="20"/>
  <c r="F193" i="20"/>
  <c r="E193" i="20"/>
  <c r="D193" i="20"/>
  <c r="C193" i="20"/>
  <c r="K195" i="20"/>
  <c r="G195" i="20"/>
  <c r="E195" i="20" l="1"/>
  <c r="I195" i="20"/>
  <c r="D195" i="20"/>
  <c r="H195" i="20"/>
  <c r="F195" i="20"/>
  <c r="D8" i="21" s="1"/>
  <c r="C43" i="23" s="1"/>
  <c r="J195" i="20"/>
  <c r="L195" i="20"/>
  <c r="C195" i="20"/>
  <c r="D5" i="21" l="1"/>
  <c r="C40" i="23" s="1"/>
  <c r="D6" i="21"/>
  <c r="C41" i="23" s="1"/>
  <c r="D9" i="21"/>
  <c r="C44" i="23" s="1"/>
  <c r="D7" i="21"/>
  <c r="C42" i="23" s="1"/>
  <c r="E8" i="21"/>
  <c r="D43" i="23" s="1"/>
  <c r="F7" i="21" l="1"/>
  <c r="E42" i="23" s="1"/>
  <c r="E9" i="21"/>
  <c r="D44" i="23" s="1"/>
  <c r="F9" i="21"/>
  <c r="E44" i="23" s="1"/>
  <c r="E7" i="21"/>
  <c r="D42" i="23" s="1"/>
  <c r="E6" i="21"/>
  <c r="D41" i="23" s="1"/>
  <c r="G6" i="21"/>
  <c r="F41" i="23" s="1"/>
  <c r="G8" i="21"/>
  <c r="F43" i="23" s="1"/>
  <c r="F8" i="21"/>
  <c r="E43" i="23" s="1"/>
  <c r="G7" i="21"/>
  <c r="F42" i="23" s="1"/>
  <c r="E5" i="21"/>
  <c r="D40" i="23" s="1"/>
  <c r="G9" i="21" l="1"/>
  <c r="F44" i="23" s="1"/>
  <c r="F6" i="21"/>
  <c r="B28" i="21"/>
  <c r="G5" i="21"/>
  <c r="F40" i="23" s="1"/>
  <c r="F5" i="21"/>
  <c r="E40" i="23" s="1"/>
  <c r="B27" i="21"/>
  <c r="B26" i="21"/>
  <c r="L26" i="21" l="1"/>
  <c r="M26" i="21"/>
  <c r="L28" i="21"/>
  <c r="M28" i="21"/>
  <c r="M27" i="21"/>
  <c r="L27" i="21"/>
  <c r="B25" i="21"/>
  <c r="E25" i="21" s="1"/>
  <c r="E41" i="23"/>
  <c r="K26" i="21"/>
  <c r="F26" i="21"/>
  <c r="D26" i="21"/>
  <c r="J26" i="21"/>
  <c r="G26" i="21"/>
  <c r="H26" i="21"/>
  <c r="C26" i="21"/>
  <c r="E26" i="21"/>
  <c r="I26" i="21"/>
  <c r="B24" i="21"/>
  <c r="J25" i="21"/>
  <c r="I27" i="21"/>
  <c r="K27" i="21"/>
  <c r="F27" i="21"/>
  <c r="D27" i="21"/>
  <c r="G27" i="21"/>
  <c r="J27" i="21"/>
  <c r="H27" i="21"/>
  <c r="C27" i="21"/>
  <c r="E27" i="21"/>
  <c r="G28" i="21"/>
  <c r="I28" i="21"/>
  <c r="E28" i="21"/>
  <c r="K28" i="21"/>
  <c r="F28" i="21"/>
  <c r="C28" i="21"/>
  <c r="D28" i="21"/>
  <c r="J28" i="21"/>
  <c r="H28" i="21"/>
  <c r="H25" i="21" l="1"/>
  <c r="K25" i="21"/>
  <c r="I25" i="21"/>
  <c r="F25" i="21"/>
  <c r="G25" i="21"/>
  <c r="M25" i="21"/>
  <c r="L25" i="21"/>
  <c r="D25" i="21"/>
  <c r="L24" i="21"/>
  <c r="M24" i="21"/>
  <c r="C25" i="21"/>
  <c r="D24" i="21"/>
  <c r="D29" i="21" s="1"/>
  <c r="D11" i="22" s="1"/>
  <c r="J24" i="21"/>
  <c r="J29" i="21" s="1"/>
  <c r="J11" i="22" s="1"/>
  <c r="K24" i="21"/>
  <c r="H24" i="21"/>
  <c r="C24" i="21"/>
  <c r="E24" i="21"/>
  <c r="E29" i="21" s="1"/>
  <c r="E11" i="22" s="1"/>
  <c r="G24" i="21"/>
  <c r="I24" i="21"/>
  <c r="F24" i="21"/>
  <c r="K29" i="21" l="1"/>
  <c r="K11" i="22" s="1"/>
  <c r="I29" i="21"/>
  <c r="I11" i="22" s="1"/>
  <c r="F29" i="21"/>
  <c r="F11" i="22" s="1"/>
  <c r="M29" i="21"/>
  <c r="M11" i="22" s="1"/>
  <c r="H29" i="21"/>
  <c r="H11" i="22" s="1"/>
  <c r="G29" i="21"/>
  <c r="G11" i="22" s="1"/>
  <c r="L29" i="21"/>
  <c r="L11" i="22" s="1"/>
  <c r="C29" i="21"/>
  <c r="C11" i="22" s="1"/>
  <c r="L137" i="15"/>
  <c r="K137" i="15"/>
  <c r="J137" i="15"/>
  <c r="I137" i="15"/>
  <c r="H137" i="15"/>
  <c r="G137" i="15"/>
  <c r="F137" i="15"/>
  <c r="E137" i="15"/>
  <c r="D137" i="15"/>
  <c r="C137" i="15"/>
  <c r="G139" i="15"/>
  <c r="C139" i="15"/>
  <c r="L52" i="11"/>
  <c r="L53" i="11" s="1"/>
  <c r="K60" i="11" l="1"/>
  <c r="G9" i="12" s="1"/>
  <c r="G52" i="11"/>
  <c r="G53" i="11" s="1"/>
  <c r="K52" i="11"/>
  <c r="K53" i="11" s="1"/>
  <c r="C52" i="11"/>
  <c r="C53" i="11" s="1"/>
  <c r="E52" i="11"/>
  <c r="E53" i="11" s="1"/>
  <c r="K139" i="15"/>
  <c r="D52" i="11"/>
  <c r="D53" i="11" s="1"/>
  <c r="I52" i="11"/>
  <c r="I53" i="11" s="1"/>
  <c r="H52" i="11"/>
  <c r="H53" i="11" s="1"/>
  <c r="F52" i="11"/>
  <c r="F53" i="11" s="1"/>
  <c r="F139" i="15"/>
  <c r="J139" i="15"/>
  <c r="E139" i="15"/>
  <c r="D139" i="15"/>
  <c r="H139" i="15"/>
  <c r="I139" i="15"/>
  <c r="L139" i="15"/>
  <c r="J52" i="11"/>
  <c r="J53" i="11" s="1"/>
  <c r="E17" i="23" l="1"/>
  <c r="D6" i="16"/>
  <c r="C24" i="23" s="1"/>
  <c r="D9" i="16"/>
  <c r="C27" i="23" s="1"/>
  <c r="D7" i="16"/>
  <c r="C25" i="23" s="1"/>
  <c r="D8" i="16"/>
  <c r="C26" i="23" s="1"/>
  <c r="D18" i="23"/>
  <c r="D5" i="16"/>
  <c r="C23" i="23" s="1"/>
  <c r="E9" i="16" l="1"/>
  <c r="D27" i="23" s="1"/>
  <c r="F9" i="16"/>
  <c r="D17" i="23"/>
  <c r="C17" i="23"/>
  <c r="B26" i="38"/>
  <c r="E71" i="23"/>
  <c r="C18" i="23"/>
  <c r="F8" i="16"/>
  <c r="E26" i="23" s="1"/>
  <c r="E7" i="16"/>
  <c r="D25" i="23" s="1"/>
  <c r="F7" i="16"/>
  <c r="E25" i="23" s="1"/>
  <c r="E8" i="16"/>
  <c r="D26" i="23" s="1"/>
  <c r="F5" i="16"/>
  <c r="E23" i="23" s="1"/>
  <c r="D5" i="12"/>
  <c r="C16" i="23" s="1"/>
  <c r="C19" i="23"/>
  <c r="F6" i="16"/>
  <c r="E24" i="23" s="1"/>
  <c r="E5" i="16"/>
  <c r="D23" i="23" s="1"/>
  <c r="E6" i="16"/>
  <c r="D24" i="23" s="1"/>
  <c r="K57" i="11"/>
  <c r="K148" i="15" l="1"/>
  <c r="G9" i="16" s="1"/>
  <c r="F27" i="23" s="1"/>
  <c r="F71" i="23"/>
  <c r="D26" i="38"/>
  <c r="J26" i="38"/>
  <c r="L26" i="38"/>
  <c r="M26" i="38"/>
  <c r="G26" i="38"/>
  <c r="E26" i="38"/>
  <c r="F26" i="38"/>
  <c r="K26" i="38"/>
  <c r="H26" i="38"/>
  <c r="I26" i="38"/>
  <c r="E27" i="23"/>
  <c r="B26" i="16"/>
  <c r="E90" i="9"/>
  <c r="I90" i="9"/>
  <c r="K146" i="15"/>
  <c r="G7" i="16" s="1"/>
  <c r="F25" i="23" s="1"/>
  <c r="K147" i="15"/>
  <c r="G8" i="16" s="1"/>
  <c r="F26" i="23" s="1"/>
  <c r="B24" i="16"/>
  <c r="L24" i="16" s="1"/>
  <c r="B25" i="16"/>
  <c r="J25" i="16" s="1"/>
  <c r="B22" i="16"/>
  <c r="M22" i="16" s="1"/>
  <c r="K144" i="15"/>
  <c r="G5" i="16" s="1"/>
  <c r="F23" i="23" s="1"/>
  <c r="K145" i="15"/>
  <c r="G6" i="16" s="1"/>
  <c r="F24" i="23" s="1"/>
  <c r="G6" i="12"/>
  <c r="F17" i="23" s="1"/>
  <c r="E5" i="12"/>
  <c r="D16" i="23" s="1"/>
  <c r="D19" i="23"/>
  <c r="K56" i="11"/>
  <c r="F5" i="12"/>
  <c r="E16" i="23" s="1"/>
  <c r="K59" i="11"/>
  <c r="E19" i="23"/>
  <c r="B23" i="16"/>
  <c r="K58" i="11"/>
  <c r="C90" i="9"/>
  <c r="G90" i="9"/>
  <c r="F90" i="9"/>
  <c r="K90" i="9"/>
  <c r="L90" i="9"/>
  <c r="B20" i="12"/>
  <c r="J90" i="9"/>
  <c r="D90" i="9"/>
  <c r="H90" i="9"/>
  <c r="B27" i="38" l="1"/>
  <c r="E72" i="23"/>
  <c r="F70" i="23"/>
  <c r="F72" i="23"/>
  <c r="F68" i="23"/>
  <c r="B23" i="38"/>
  <c r="E68" i="23"/>
  <c r="B24" i="38"/>
  <c r="E69" i="23"/>
  <c r="B25" i="38"/>
  <c r="E70" i="23"/>
  <c r="F69" i="23"/>
  <c r="C9" i="23"/>
  <c r="M24" i="16"/>
  <c r="C22" i="16"/>
  <c r="B27" i="16"/>
  <c r="C9" i="22" s="1"/>
  <c r="D26" i="16"/>
  <c r="H26" i="16"/>
  <c r="L26" i="16"/>
  <c r="J26" i="16"/>
  <c r="G26" i="16"/>
  <c r="E26" i="16"/>
  <c r="I26" i="16"/>
  <c r="M26" i="16"/>
  <c r="F26" i="16"/>
  <c r="C26" i="16"/>
  <c r="K26" i="16"/>
  <c r="C10" i="23"/>
  <c r="G24" i="16"/>
  <c r="L25" i="16"/>
  <c r="J22" i="16"/>
  <c r="I24" i="16"/>
  <c r="F24" i="16"/>
  <c r="H24" i="16"/>
  <c r="K24" i="16"/>
  <c r="C24" i="16"/>
  <c r="E24" i="16"/>
  <c r="D24" i="16"/>
  <c r="J24" i="16"/>
  <c r="C25" i="16"/>
  <c r="K25" i="16"/>
  <c r="H25" i="16"/>
  <c r="G25" i="16"/>
  <c r="D25" i="16"/>
  <c r="F25" i="16"/>
  <c r="I25" i="16"/>
  <c r="E25" i="16"/>
  <c r="M25" i="16"/>
  <c r="L22" i="16"/>
  <c r="I22" i="16"/>
  <c r="D22" i="16"/>
  <c r="G22" i="16"/>
  <c r="F22" i="16"/>
  <c r="E22" i="16"/>
  <c r="H22" i="16"/>
  <c r="K22" i="16"/>
  <c r="B21" i="12"/>
  <c r="G21" i="12" s="1"/>
  <c r="E18" i="23"/>
  <c r="K23" i="16"/>
  <c r="L23" i="16"/>
  <c r="M23" i="16"/>
  <c r="G20" i="12"/>
  <c r="L20" i="12"/>
  <c r="M20" i="12"/>
  <c r="C20" i="12"/>
  <c r="G8" i="12"/>
  <c r="F19" i="23" s="1"/>
  <c r="G5" i="12"/>
  <c r="F16" i="23" s="1"/>
  <c r="G7" i="12"/>
  <c r="F18" i="23" s="1"/>
  <c r="D23" i="16"/>
  <c r="I23" i="16"/>
  <c r="C23" i="16"/>
  <c r="F23" i="16"/>
  <c r="E23" i="16"/>
  <c r="G23" i="16"/>
  <c r="J23" i="16"/>
  <c r="H23" i="16"/>
  <c r="I20" i="12"/>
  <c r="B22" i="12"/>
  <c r="G22" i="12" s="1"/>
  <c r="K20" i="12"/>
  <c r="J20" i="12"/>
  <c r="F20" i="12"/>
  <c r="E20" i="12"/>
  <c r="D20" i="12"/>
  <c r="H20" i="12"/>
  <c r="B19" i="12"/>
  <c r="D9" i="23"/>
  <c r="D15" i="1"/>
  <c r="E15" i="1"/>
  <c r="F15" i="1"/>
  <c r="G15" i="1"/>
  <c r="H15" i="1"/>
  <c r="I15" i="1"/>
  <c r="J15" i="1"/>
  <c r="K15" i="1"/>
  <c r="C15" i="1"/>
  <c r="D11" i="23" l="1"/>
  <c r="D5" i="10"/>
  <c r="C8" i="23" s="1"/>
  <c r="H24" i="38"/>
  <c r="K24" i="38"/>
  <c r="F24" i="38"/>
  <c r="C24" i="38"/>
  <c r="L24" i="38"/>
  <c r="J24" i="38"/>
  <c r="D24" i="38"/>
  <c r="G24" i="38"/>
  <c r="I24" i="38"/>
  <c r="M24" i="38"/>
  <c r="E24" i="38"/>
  <c r="D25" i="38"/>
  <c r="G25" i="38"/>
  <c r="M25" i="38"/>
  <c r="C26" i="38"/>
  <c r="F25" i="38"/>
  <c r="I25" i="38"/>
  <c r="C25" i="38"/>
  <c r="E25" i="38"/>
  <c r="L25" i="38"/>
  <c r="J25" i="38"/>
  <c r="H25" i="38"/>
  <c r="K25" i="38"/>
  <c r="L23" i="38"/>
  <c r="K23" i="38"/>
  <c r="J23" i="38"/>
  <c r="D23" i="38"/>
  <c r="M23" i="38"/>
  <c r="E23" i="38"/>
  <c r="H23" i="38"/>
  <c r="G23" i="38"/>
  <c r="F23" i="38"/>
  <c r="C23" i="38"/>
  <c r="I23" i="38"/>
  <c r="L27" i="38"/>
  <c r="K27" i="38"/>
  <c r="J27" i="38"/>
  <c r="C27" i="38"/>
  <c r="M27" i="38"/>
  <c r="H27" i="38"/>
  <c r="G27" i="38"/>
  <c r="F27" i="38"/>
  <c r="D27" i="38"/>
  <c r="I27" i="38"/>
  <c r="E27" i="38"/>
  <c r="K99" i="9"/>
  <c r="C11" i="23"/>
  <c r="K98" i="9"/>
  <c r="M27" i="16"/>
  <c r="C27" i="16"/>
  <c r="D9" i="22" s="1"/>
  <c r="C12" i="23"/>
  <c r="J27" i="16"/>
  <c r="K9" i="22" s="1"/>
  <c r="I21" i="12"/>
  <c r="E21" i="12"/>
  <c r="D27" i="16"/>
  <c r="E9" i="22" s="1"/>
  <c r="G27" i="16"/>
  <c r="H9" i="22" s="1"/>
  <c r="K97" i="9"/>
  <c r="G7" i="10" s="1"/>
  <c r="F10" i="23" s="1"/>
  <c r="L27" i="16"/>
  <c r="M9" i="22" s="1"/>
  <c r="I27" i="16"/>
  <c r="J9" i="22" s="1"/>
  <c r="F27" i="16"/>
  <c r="G9" i="22" s="1"/>
  <c r="H27" i="16"/>
  <c r="I9" i="22" s="1"/>
  <c r="K27" i="16"/>
  <c r="L9" i="22" s="1"/>
  <c r="E27" i="16"/>
  <c r="F9" i="22" s="1"/>
  <c r="K21" i="12"/>
  <c r="F21" i="12"/>
  <c r="D21" i="12"/>
  <c r="H21" i="12"/>
  <c r="J21" i="12"/>
  <c r="E5" i="10"/>
  <c r="D8" i="23" s="1"/>
  <c r="L22" i="12"/>
  <c r="M22" i="12"/>
  <c r="C22" i="12"/>
  <c r="M21" i="12"/>
  <c r="L21" i="12"/>
  <c r="C21" i="12"/>
  <c r="F5" i="10"/>
  <c r="E8" i="23" s="1"/>
  <c r="M19" i="12"/>
  <c r="M24" i="12" s="1"/>
  <c r="L19" i="12"/>
  <c r="L24" i="12" s="1"/>
  <c r="C19" i="12"/>
  <c r="C24" i="12" s="1"/>
  <c r="D22" i="12"/>
  <c r="H22" i="12"/>
  <c r="E22" i="12"/>
  <c r="I22" i="12"/>
  <c r="J22" i="12"/>
  <c r="F22" i="12"/>
  <c r="K22" i="12"/>
  <c r="I19" i="12"/>
  <c r="I24" i="12" s="1"/>
  <c r="H19" i="12"/>
  <c r="E19" i="12"/>
  <c r="E24" i="12" s="1"/>
  <c r="G19" i="12"/>
  <c r="G24" i="12" s="1"/>
  <c r="J19" i="12"/>
  <c r="J24" i="12" s="1"/>
  <c r="F19" i="12"/>
  <c r="F24" i="12" s="1"/>
  <c r="K19" i="12"/>
  <c r="K24" i="12" s="1"/>
  <c r="D19" i="12"/>
  <c r="D24" i="12" s="1"/>
  <c r="D10" i="23"/>
  <c r="D12" i="23"/>
  <c r="L15" i="1"/>
  <c r="L144" i="1" s="1"/>
  <c r="L145" i="1" s="1"/>
  <c r="L146" i="1" s="1"/>
  <c r="K143" i="1"/>
  <c r="H24" i="12" l="1"/>
  <c r="K96" i="9"/>
  <c r="G6" i="10" s="1"/>
  <c r="F9" i="23" s="1"/>
  <c r="F6" i="10"/>
  <c r="E9" i="23" s="1"/>
  <c r="F28" i="38"/>
  <c r="F15" i="22" s="1"/>
  <c r="M28" i="38"/>
  <c r="M15" i="22" s="1"/>
  <c r="L28" i="38"/>
  <c r="L15" i="22" s="1"/>
  <c r="G28" i="38"/>
  <c r="G15" i="22" s="1"/>
  <c r="D28" i="38"/>
  <c r="D15" i="22" s="1"/>
  <c r="I28" i="38"/>
  <c r="I15" i="22" s="1"/>
  <c r="H28" i="38"/>
  <c r="H15" i="22" s="1"/>
  <c r="J28" i="38"/>
  <c r="J15" i="22" s="1"/>
  <c r="C28" i="38"/>
  <c r="C15" i="22" s="1"/>
  <c r="E28" i="38"/>
  <c r="E15" i="22" s="1"/>
  <c r="K28" i="38"/>
  <c r="K15" i="22" s="1"/>
  <c r="F8" i="10"/>
  <c r="E11" i="23" s="1"/>
  <c r="F7" i="10"/>
  <c r="E10" i="23" s="1"/>
  <c r="D8" i="22"/>
  <c r="L8" i="22"/>
  <c r="K95" i="9"/>
  <c r="G5" i="10" s="1"/>
  <c r="F8" i="23" s="1"/>
  <c r="G8" i="10"/>
  <c r="F11" i="23" s="1"/>
  <c r="G8" i="22"/>
  <c r="I8" i="22"/>
  <c r="M8" i="22"/>
  <c r="F8" i="22"/>
  <c r="H8" i="22"/>
  <c r="C8" i="22"/>
  <c r="J8" i="22"/>
  <c r="K8" i="22"/>
  <c r="E8" i="22"/>
  <c r="B24" i="10"/>
  <c r="B27" i="10"/>
  <c r="F27" i="10" s="1"/>
  <c r="G9" i="10"/>
  <c r="F12" i="23" s="1"/>
  <c r="F9" i="10"/>
  <c r="E12" i="23" s="1"/>
  <c r="C143" i="1"/>
  <c r="B25" i="10" l="1"/>
  <c r="J25" i="10" s="1"/>
  <c r="B26" i="10"/>
  <c r="M26" i="10" s="1"/>
  <c r="C27" i="10"/>
  <c r="M27" i="10"/>
  <c r="L27" i="10"/>
  <c r="B28" i="10"/>
  <c r="E24" i="10"/>
  <c r="L24" i="10"/>
  <c r="M24" i="10"/>
  <c r="E27" i="10"/>
  <c r="G24" i="10"/>
  <c r="F24" i="10"/>
  <c r="G27" i="10"/>
  <c r="F26" i="10"/>
  <c r="D27" i="10"/>
  <c r="I27" i="10"/>
  <c r="J27" i="10"/>
  <c r="H27" i="10"/>
  <c r="K27" i="10"/>
  <c r="I24" i="10"/>
  <c r="H24" i="10"/>
  <c r="K24" i="10"/>
  <c r="D24" i="10"/>
  <c r="J24" i="10"/>
  <c r="C24" i="10"/>
  <c r="K144" i="1"/>
  <c r="K145" i="1" s="1"/>
  <c r="K146" i="1" s="1"/>
  <c r="E143" i="1"/>
  <c r="C25" i="10" l="1"/>
  <c r="H25" i="10"/>
  <c r="D25" i="10"/>
  <c r="E25" i="10"/>
  <c r="M25" i="10"/>
  <c r="G25" i="10"/>
  <c r="I25" i="10"/>
  <c r="L25" i="10"/>
  <c r="F25" i="10"/>
  <c r="K25" i="10"/>
  <c r="C26" i="10"/>
  <c r="E26" i="10"/>
  <c r="L26" i="10"/>
  <c r="D26" i="10"/>
  <c r="G26" i="10"/>
  <c r="J26" i="10"/>
  <c r="K26" i="10"/>
  <c r="I26" i="10"/>
  <c r="E28" i="10"/>
  <c r="I28" i="10"/>
  <c r="M28" i="10"/>
  <c r="M29" i="10" s="1"/>
  <c r="M7" i="22" s="1"/>
  <c r="L28" i="10"/>
  <c r="F28" i="10"/>
  <c r="F29" i="10" s="1"/>
  <c r="F7" i="22" s="1"/>
  <c r="J28" i="10"/>
  <c r="J29" i="10" s="1"/>
  <c r="J7" i="22" s="1"/>
  <c r="C28" i="10"/>
  <c r="D28" i="10"/>
  <c r="G28" i="10"/>
  <c r="G29" i="10" s="1"/>
  <c r="G7" i="22" s="1"/>
  <c r="K28" i="10"/>
  <c r="H28" i="10"/>
  <c r="D143" i="1"/>
  <c r="F143" i="1"/>
  <c r="G143" i="1"/>
  <c r="H143" i="1"/>
  <c r="I143" i="1"/>
  <c r="J143" i="1"/>
  <c r="D144" i="1"/>
  <c r="E144" i="1"/>
  <c r="F144" i="1"/>
  <c r="G144" i="1"/>
  <c r="H144" i="1"/>
  <c r="I144" i="1"/>
  <c r="J144" i="1"/>
  <c r="E29" i="10" l="1"/>
  <c r="E7" i="22" s="1"/>
  <c r="C29" i="10"/>
  <c r="C7" i="22" s="1"/>
  <c r="D29" i="10"/>
  <c r="D7" i="22" s="1"/>
  <c r="L29" i="10"/>
  <c r="L7" i="22" s="1"/>
  <c r="H29" i="10"/>
  <c r="H7" i="22" s="1"/>
  <c r="I29" i="10"/>
  <c r="I7" i="22" s="1"/>
  <c r="K29" i="10"/>
  <c r="K7" i="22" s="1"/>
  <c r="D145" i="1"/>
  <c r="H154" i="1" s="1"/>
  <c r="D9" i="5" s="1"/>
  <c r="J145" i="1"/>
  <c r="J146" i="1" s="1"/>
  <c r="H145" i="1"/>
  <c r="F145" i="1"/>
  <c r="I145" i="1"/>
  <c r="G145" i="1"/>
  <c r="E145" i="1"/>
  <c r="C144" i="1"/>
  <c r="H151" i="1" l="1"/>
  <c r="I151" i="1" s="1"/>
  <c r="E6" i="5" s="1"/>
  <c r="H152" i="1"/>
  <c r="D7" i="5" s="1"/>
  <c r="H153" i="1"/>
  <c r="D8" i="5" s="1"/>
  <c r="D6" i="5"/>
  <c r="J154" i="1"/>
  <c r="F9" i="5" s="1"/>
  <c r="C36" i="23"/>
  <c r="I154" i="1"/>
  <c r="D146" i="1"/>
  <c r="H146" i="1"/>
  <c r="I146" i="1"/>
  <c r="G146" i="1"/>
  <c r="F146" i="1"/>
  <c r="E146" i="1"/>
  <c r="C145" i="1"/>
  <c r="H150" i="1" s="1"/>
  <c r="I152" i="1" l="1"/>
  <c r="E7" i="5" s="1"/>
  <c r="E9" i="5"/>
  <c r="D36" i="23" s="1"/>
  <c r="K154" i="1"/>
  <c r="E36" i="23"/>
  <c r="J153" i="1"/>
  <c r="I153" i="1"/>
  <c r="E8" i="5" s="1"/>
  <c r="J151" i="1"/>
  <c r="I150" i="1"/>
  <c r="C34" i="23"/>
  <c r="J152" i="1"/>
  <c r="F7" i="5" s="1"/>
  <c r="C35" i="23"/>
  <c r="C33" i="23"/>
  <c r="C146" i="1"/>
  <c r="D33" i="23"/>
  <c r="F6" i="5" l="1"/>
  <c r="E33" i="23" s="1"/>
  <c r="G9" i="5"/>
  <c r="F36" i="23" s="1"/>
  <c r="K153" i="1"/>
  <c r="G8" i="5" s="1"/>
  <c r="F8" i="5"/>
  <c r="B26" i="5"/>
  <c r="D35" i="23"/>
  <c r="D5" i="5"/>
  <c r="C32" i="23" s="1"/>
  <c r="J150" i="1"/>
  <c r="F5" i="5" s="1"/>
  <c r="E32" i="23" s="1"/>
  <c r="K151" i="1"/>
  <c r="K152" i="1"/>
  <c r="E34" i="23"/>
  <c r="D34" i="23"/>
  <c r="E5" i="5"/>
  <c r="D32" i="23" s="1"/>
  <c r="G7" i="5" l="1"/>
  <c r="F34" i="23" s="1"/>
  <c r="B23" i="5"/>
  <c r="C23" i="5" s="1"/>
  <c r="G6" i="5"/>
  <c r="F33" i="23" s="1"/>
  <c r="B25" i="5"/>
  <c r="E35" i="23"/>
  <c r="D26" i="5"/>
  <c r="H26" i="5"/>
  <c r="L26" i="5"/>
  <c r="E26" i="5"/>
  <c r="I26" i="5"/>
  <c r="M26" i="5"/>
  <c r="C26" i="5"/>
  <c r="F26" i="5"/>
  <c r="J26" i="5"/>
  <c r="G26" i="5"/>
  <c r="K26" i="5"/>
  <c r="F35" i="23"/>
  <c r="K150" i="1"/>
  <c r="G5" i="5" s="1"/>
  <c r="F32" i="23" s="1"/>
  <c r="B22" i="5"/>
  <c r="C22" i="5" s="1"/>
  <c r="B24" i="5"/>
  <c r="E23" i="5" l="1"/>
  <c r="L23" i="5"/>
  <c r="F23" i="5"/>
  <c r="M23" i="5"/>
  <c r="J23" i="5"/>
  <c r="H23" i="5"/>
  <c r="D23" i="5"/>
  <c r="I23" i="5"/>
  <c r="K23" i="5"/>
  <c r="G23" i="5"/>
  <c r="D24" i="5"/>
  <c r="H24" i="5"/>
  <c r="L24" i="5"/>
  <c r="K24" i="5"/>
  <c r="C24" i="5"/>
  <c r="E24" i="5"/>
  <c r="I24" i="5"/>
  <c r="M24" i="5"/>
  <c r="F24" i="5"/>
  <c r="J24" i="5"/>
  <c r="G24" i="5"/>
  <c r="F25" i="5"/>
  <c r="J25" i="5"/>
  <c r="M25" i="5"/>
  <c r="G25" i="5"/>
  <c r="K25" i="5"/>
  <c r="I25" i="5"/>
  <c r="D25" i="5"/>
  <c r="H25" i="5"/>
  <c r="L25" i="5"/>
  <c r="C25" i="5"/>
  <c r="E25" i="5"/>
  <c r="D22" i="5"/>
  <c r="M22" i="5"/>
  <c r="L22" i="5"/>
  <c r="F22" i="5"/>
  <c r="I22" i="5"/>
  <c r="J22" i="5"/>
  <c r="E22" i="5"/>
  <c r="K22" i="5"/>
  <c r="H22" i="5"/>
  <c r="G22" i="5"/>
  <c r="G27" i="5" l="1"/>
  <c r="G10" i="22" s="1"/>
  <c r="M27" i="5"/>
  <c r="M10" i="22" s="1"/>
  <c r="E27" i="5"/>
  <c r="E10" i="22" s="1"/>
  <c r="C27" i="5"/>
  <c r="C10" i="22" s="1"/>
  <c r="J27" i="5"/>
  <c r="J10" i="22" s="1"/>
  <c r="I27" i="5"/>
  <c r="I10" i="22" s="1"/>
  <c r="D27" i="5"/>
  <c r="D10" i="22" s="1"/>
  <c r="K27" i="5"/>
  <c r="K10" i="22" s="1"/>
  <c r="F27" i="5"/>
  <c r="F10" i="22" s="1"/>
  <c r="H27" i="5"/>
  <c r="H10" i="22" s="1"/>
  <c r="L27" i="5"/>
  <c r="L10" i="22" s="1"/>
</calcChain>
</file>

<file path=xl/comments1.xml><?xml version="1.0" encoding="utf-8"?>
<comments xmlns="http://schemas.openxmlformats.org/spreadsheetml/2006/main">
  <authors>
    <author>Admin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 </t>
        </r>
      </text>
    </comment>
  </commentList>
</comments>
</file>

<file path=xl/sharedStrings.xml><?xml version="1.0" encoding="utf-8"?>
<sst xmlns="http://schemas.openxmlformats.org/spreadsheetml/2006/main" count="3031" uniqueCount="614">
  <si>
    <t>CO1</t>
  </si>
  <si>
    <t>CO2</t>
  </si>
  <si>
    <t>CO3</t>
  </si>
  <si>
    <t>CO4</t>
  </si>
  <si>
    <t>No. of Students attained CO</t>
  </si>
  <si>
    <t>PO3</t>
  </si>
  <si>
    <t>PO1</t>
  </si>
  <si>
    <t>PO2</t>
  </si>
  <si>
    <t>C01</t>
  </si>
  <si>
    <t>C02</t>
  </si>
  <si>
    <t>C03</t>
  </si>
  <si>
    <t>C04</t>
  </si>
  <si>
    <t>PO4</t>
  </si>
  <si>
    <t>PO5</t>
  </si>
  <si>
    <t>Level</t>
  </si>
  <si>
    <t>Internals</t>
  </si>
  <si>
    <t xml:space="preserve">CO </t>
  </si>
  <si>
    <t>Percentage</t>
  </si>
  <si>
    <t>Final CO Attainment</t>
  </si>
  <si>
    <t>Marks</t>
  </si>
  <si>
    <t>Question number</t>
  </si>
  <si>
    <t>Course outcome</t>
  </si>
  <si>
    <t>Maximum marks</t>
  </si>
  <si>
    <t xml:space="preserve">LEVEL  </t>
  </si>
  <si>
    <t>3-Substantial</t>
  </si>
  <si>
    <t>2-Moderate</t>
  </si>
  <si>
    <t>1-Slight</t>
  </si>
  <si>
    <t>"-" No Co-relation</t>
  </si>
  <si>
    <t xml:space="preserve"> ATTAINMENT</t>
  </si>
  <si>
    <t>Final CO</t>
  </si>
  <si>
    <t>Average</t>
  </si>
  <si>
    <t>CO 1</t>
  </si>
  <si>
    <t>CO 2</t>
  </si>
  <si>
    <t>CO 3</t>
  </si>
  <si>
    <t>CO 4</t>
  </si>
  <si>
    <t>Percent</t>
  </si>
  <si>
    <t>Section A</t>
  </si>
  <si>
    <t>Section B</t>
  </si>
  <si>
    <t>Sec-C</t>
  </si>
  <si>
    <t xml:space="preserve">External Exam </t>
  </si>
  <si>
    <t>R V Institute of Management</t>
  </si>
  <si>
    <t xml:space="preserve">CA 17, 26 Main, 36th Cross, 4th T Block, Jayanagar, </t>
  </si>
  <si>
    <t>Bengaluru, Karnataka  560 041</t>
  </si>
  <si>
    <t>No. of students attended</t>
  </si>
  <si>
    <t>PO6</t>
  </si>
  <si>
    <t>PO7</t>
  </si>
  <si>
    <t>PO8</t>
  </si>
  <si>
    <t>PO9</t>
  </si>
  <si>
    <t xml:space="preserve"> CO Attainment percentage</t>
  </si>
  <si>
    <t>Student Reg. No</t>
  </si>
  <si>
    <t>Student Name</t>
  </si>
  <si>
    <t>Name of the Course Teacher:</t>
  </si>
  <si>
    <t>Course Outcome Report</t>
  </si>
  <si>
    <t>C05</t>
  </si>
  <si>
    <t>CO5</t>
  </si>
  <si>
    <t>CO 5</t>
  </si>
  <si>
    <t>CO6</t>
  </si>
  <si>
    <t>SUBJECT</t>
  </si>
  <si>
    <t>PO10</t>
  </si>
  <si>
    <t>PO11</t>
  </si>
  <si>
    <t>RV Institute of Management</t>
  </si>
  <si>
    <t xml:space="preserve">Autonomous Institution Affiliated to BCU </t>
  </si>
  <si>
    <t>MBA Programme   I Semester</t>
  </si>
  <si>
    <t>Sub. Code:</t>
  </si>
  <si>
    <t xml:space="preserve">Sec: </t>
  </si>
  <si>
    <t>ABC</t>
  </si>
  <si>
    <t>Subject Code</t>
  </si>
  <si>
    <t xml:space="preserve">Mid Term Exam </t>
  </si>
  <si>
    <t>MBA Programme   II Semester</t>
  </si>
  <si>
    <t>Semester III</t>
  </si>
  <si>
    <t>MBA Programme   III Semester</t>
  </si>
  <si>
    <t>Dr. Padmalini Singh</t>
  </si>
  <si>
    <t>A</t>
  </si>
  <si>
    <t>Priyanka. M. S</t>
  </si>
  <si>
    <t>Rakesh Dandu</t>
  </si>
  <si>
    <t>Harshitha S L</t>
  </si>
  <si>
    <t>Aaptha Shetty</t>
  </si>
  <si>
    <t>Venu Kumari G M</t>
  </si>
  <si>
    <t>Naveen.S.Kumbar</t>
  </si>
  <si>
    <t>Satyaki Adak</t>
  </si>
  <si>
    <t>Saiganesh Venkatesh</t>
  </si>
  <si>
    <t>Pushpa Hiregoudar</t>
  </si>
  <si>
    <t>Gautham Shetty</t>
  </si>
  <si>
    <t>Karthik Gajanana Kotemane</t>
  </si>
  <si>
    <t>Mahesh S Hegde</t>
  </si>
  <si>
    <t>Nikhil.D.Hegde</t>
  </si>
  <si>
    <t>Pruthviraj Gowda.P</t>
  </si>
  <si>
    <t>Ranjith K</t>
  </si>
  <si>
    <t>Shreya Nagesh</t>
  </si>
  <si>
    <t>Rudresh H R</t>
  </si>
  <si>
    <t>Praveen Prabhakar Hegde</t>
  </si>
  <si>
    <t>Pradyumna K P</t>
  </si>
  <si>
    <t>Arvind Shrinivas Pawar</t>
  </si>
  <si>
    <t>Abhilash K</t>
  </si>
  <si>
    <t>Dinesh G</t>
  </si>
  <si>
    <t>Sajjan S Gowda</t>
  </si>
  <si>
    <t>Anushruth.D</t>
  </si>
  <si>
    <t>Rakesh A</t>
  </si>
  <si>
    <t>Jayraj S K</t>
  </si>
  <si>
    <t>Sanjaya M</t>
  </si>
  <si>
    <t>Dhruva Adithya.H</t>
  </si>
  <si>
    <t>Kishan Kumar R</t>
  </si>
  <si>
    <t>Suhas K S</t>
  </si>
  <si>
    <t>Vaishavi.N.Naidu</t>
  </si>
  <si>
    <t>Jagpal Reddy</t>
  </si>
  <si>
    <t>Sushmitha M Jois</t>
  </si>
  <si>
    <t>Ashish.M</t>
  </si>
  <si>
    <t>Dibya Sai Dalai</t>
  </si>
  <si>
    <t>Sowjanya N M</t>
  </si>
  <si>
    <t>Kumar Raghavendra M D</t>
  </si>
  <si>
    <t>Koushik Kumara R</t>
  </si>
  <si>
    <t>Kiran D Shirahatti</t>
  </si>
  <si>
    <t>Karthikeya.N.S</t>
  </si>
  <si>
    <t>Chinmayi Balachandra Nayak</t>
  </si>
  <si>
    <t>Kavita Hemant A</t>
  </si>
  <si>
    <t>Nilanjan R A</t>
  </si>
  <si>
    <t>Naveen Kumar G</t>
  </si>
  <si>
    <t>Mayur .D. Naik</t>
  </si>
  <si>
    <t>Sana Ur Rahman</t>
  </si>
  <si>
    <t>Rajkumar</t>
  </si>
  <si>
    <t>Amal Nath P K</t>
  </si>
  <si>
    <t>Vishal S</t>
  </si>
  <si>
    <t>Nagbhushan Shiralikar</t>
  </si>
  <si>
    <t>Srujan Raj Gb</t>
  </si>
  <si>
    <t>Chinthan.B.K</t>
  </si>
  <si>
    <t>Navaneeth S</t>
  </si>
  <si>
    <t>Nitish Mallanagowda Patil</t>
  </si>
  <si>
    <t>Keerthana.N.G</t>
  </si>
  <si>
    <t>Anupama</t>
  </si>
  <si>
    <t>Akshatha Ananth Shet</t>
  </si>
  <si>
    <t>Prithvi S</t>
  </si>
  <si>
    <t>Rahil M</t>
  </si>
  <si>
    <t>Amisha R Majalikar</t>
  </si>
  <si>
    <t>Akshaykumar Hadagali</t>
  </si>
  <si>
    <t>Chilamacherla Vajresh</t>
  </si>
  <si>
    <t>Adithya P</t>
  </si>
  <si>
    <t>Rohan R Hunnaragi</t>
  </si>
  <si>
    <t>Abhishek Salageri</t>
  </si>
  <si>
    <t>Aaron Goes</t>
  </si>
  <si>
    <t>Karthik Bharadwaj</t>
  </si>
  <si>
    <t>Varun N</t>
  </si>
  <si>
    <t>Adithya M S</t>
  </si>
  <si>
    <t>Paul Aby</t>
  </si>
  <si>
    <t>Shashank A Shetty</t>
  </si>
  <si>
    <t>Dushyanth D</t>
  </si>
  <si>
    <t>P18FW22M015006</t>
  </si>
  <si>
    <t>P18FW22M015018</t>
  </si>
  <si>
    <t>P18FW22M015020</t>
  </si>
  <si>
    <t>P18FW22M015024</t>
  </si>
  <si>
    <t>P18FW22M015030</t>
  </si>
  <si>
    <t>P18FW22M015031</t>
  </si>
  <si>
    <t>P18FW22M015034</t>
  </si>
  <si>
    <t>P18FW22M015035</t>
  </si>
  <si>
    <t>P18FW22M015036</t>
  </si>
  <si>
    <t>P18FW22M015045</t>
  </si>
  <si>
    <t>P18FW22M015052</t>
  </si>
  <si>
    <t>P18FW22M015055</t>
  </si>
  <si>
    <t>P18FW22M015058</t>
  </si>
  <si>
    <t>P18FW22M015061</t>
  </si>
  <si>
    <t>P18FW22M015065</t>
  </si>
  <si>
    <t>P18FW22M015066</t>
  </si>
  <si>
    <t>P18FW22M015075</t>
  </si>
  <si>
    <t>P18FW22M015076</t>
  </si>
  <si>
    <t>P18FW22M015077</t>
  </si>
  <si>
    <t>P18FW22M015078</t>
  </si>
  <si>
    <t>P18FW22M015079</t>
  </si>
  <si>
    <t>P18FW22M015080</t>
  </si>
  <si>
    <t>P18FW22M015082</t>
  </si>
  <si>
    <t>P18FW22M015083</t>
  </si>
  <si>
    <t>P18FW22M015085</t>
  </si>
  <si>
    <t>P18FW22M015092</t>
  </si>
  <si>
    <t>P18FW22M015096</t>
  </si>
  <si>
    <t>P18FW22M015097</t>
  </si>
  <si>
    <t>P18FW22M015100</t>
  </si>
  <si>
    <t>P18FW22M015101</t>
  </si>
  <si>
    <t>P18FW22M015107</t>
  </si>
  <si>
    <t>P18FW22M015108</t>
  </si>
  <si>
    <t>P18FW22M015109</t>
  </si>
  <si>
    <t>P18FW22M015110</t>
  </si>
  <si>
    <t>P18FW22M015113</t>
  </si>
  <si>
    <t>P18FW22M015114</t>
  </si>
  <si>
    <t>P18FW22M015115</t>
  </si>
  <si>
    <t>P18FW22M015116</t>
  </si>
  <si>
    <t>P18FW22M015118</t>
  </si>
  <si>
    <t>P18FW22M015119</t>
  </si>
  <si>
    <t>P18FW22M015120</t>
  </si>
  <si>
    <t>P18FW22M015121</t>
  </si>
  <si>
    <t>P18FW22M015125</t>
  </si>
  <si>
    <t>P18FW22M015127</t>
  </si>
  <si>
    <t>P18FW22M015128</t>
  </si>
  <si>
    <t>P18FW22M015129</t>
  </si>
  <si>
    <t>P18FW22M015131</t>
  </si>
  <si>
    <t>P18FW22M015138</t>
  </si>
  <si>
    <t>P18FW22M015139</t>
  </si>
  <si>
    <t>P18FW22M015140</t>
  </si>
  <si>
    <t>P18FW22M015141</t>
  </si>
  <si>
    <t>P18FW22M015145</t>
  </si>
  <si>
    <t>P18FW22M015148</t>
  </si>
  <si>
    <t>P18FW22M015151</t>
  </si>
  <si>
    <t>P18FW22M015152</t>
  </si>
  <si>
    <t>P18FW22M015154</t>
  </si>
  <si>
    <t>P18FW22M015155</t>
  </si>
  <si>
    <t>P18FW22M015156</t>
  </si>
  <si>
    <t>P18FW22M015157</t>
  </si>
  <si>
    <t>P18FW22M015158</t>
  </si>
  <si>
    <t>P18FW22M015159</t>
  </si>
  <si>
    <t>P18FW22M015162</t>
  </si>
  <si>
    <t>P18FW22M015165</t>
  </si>
  <si>
    <t>P18FW22M015166</t>
  </si>
  <si>
    <t>P18FW22M015167</t>
  </si>
  <si>
    <t>P18FW22M015168</t>
  </si>
  <si>
    <t>P18FW22M015170</t>
  </si>
  <si>
    <t>P18FW22M015171</t>
  </si>
  <si>
    <t>P18FW22M015173</t>
  </si>
  <si>
    <t>P18FW22M015174</t>
  </si>
  <si>
    <t>P18FW22M015175</t>
  </si>
  <si>
    <t>P18FW22M015177</t>
  </si>
  <si>
    <t>P18FW22M015180</t>
  </si>
  <si>
    <t>Batch 2022-24</t>
  </si>
  <si>
    <t>MANOJ D</t>
  </si>
  <si>
    <t>G BASAN GOUDA</t>
  </si>
  <si>
    <t>SUPRITI PRAKASH</t>
  </si>
  <si>
    <t>RAKESH DANDU</t>
  </si>
  <si>
    <t>HARSHITHA S L</t>
  </si>
  <si>
    <t>NAMANA T G</t>
  </si>
  <si>
    <t>ADITHYA S HIREMATH</t>
  </si>
  <si>
    <t>KEERTI BAGEWADI</t>
  </si>
  <si>
    <t>NAVEEN S KUMBAR</t>
  </si>
  <si>
    <t>PAVAN KUMAR J</t>
  </si>
  <si>
    <t>NEELAPPA YALAVATTI</t>
  </si>
  <si>
    <t>SAIGANESH VENKATESH</t>
  </si>
  <si>
    <t>S R SREE VARSHA</t>
  </si>
  <si>
    <t>PUSHPA HIREGOUDAR</t>
  </si>
  <si>
    <t>GAUTHAM SHETTY</t>
  </si>
  <si>
    <t>D YOGESHWARI</t>
  </si>
  <si>
    <t>KARTHIK GAJANANA KOTEMANE</t>
  </si>
  <si>
    <t>MAHESH S HEGDE</t>
  </si>
  <si>
    <t>DEEPIKA SURESH MANJALKAR</t>
  </si>
  <si>
    <t>SURYA K</t>
  </si>
  <si>
    <t>SATHVIK NARASIMHA SHASTRI</t>
  </si>
  <si>
    <t>R YOGESH</t>
  </si>
  <si>
    <t>SAHANA PATIL</t>
  </si>
  <si>
    <t>SHREYA NAGESH</t>
  </si>
  <si>
    <t>RUDRESH H R</t>
  </si>
  <si>
    <t>PRAVEEN PRABHAKAR HEGDE</t>
  </si>
  <si>
    <t>PRADYUMNA K P</t>
  </si>
  <si>
    <t>ARVIND SHRINIVAS PAWAR</t>
  </si>
  <si>
    <t>SHASHWATH S SHETTY</t>
  </si>
  <si>
    <t>DINESH G</t>
  </si>
  <si>
    <t>NAVEENAKUMARA K A</t>
  </si>
  <si>
    <t>JAYRAJ S K</t>
  </si>
  <si>
    <t>SANJAYA M</t>
  </si>
  <si>
    <t>DEEPAK IYER S</t>
  </si>
  <si>
    <t>ARADHANA A HEGDE</t>
  </si>
  <si>
    <t>DHRUVA ADITHYA H</t>
  </si>
  <si>
    <t>SUHAS K S</t>
  </si>
  <si>
    <t>JAGPAL REDDY</t>
  </si>
  <si>
    <t>DIBYASAI DALAI</t>
  </si>
  <si>
    <t>SOWJANYA N M</t>
  </si>
  <si>
    <t>KOUSHIK KUMARA R</t>
  </si>
  <si>
    <t>KIRAN D SHIRAHATTI</t>
  </si>
  <si>
    <t>N S KARTHIKEYA</t>
  </si>
  <si>
    <t>CHINMAYI BALACHANDRA NAYAK</t>
  </si>
  <si>
    <t>BHARGAVA HEBBAR M L</t>
  </si>
  <si>
    <t>NILANJAN R A</t>
  </si>
  <si>
    <t>NAVEEN KUMAR G</t>
  </si>
  <si>
    <t>MOHAMAD MUZAMEEL SAMAD JANBAW</t>
  </si>
  <si>
    <t>SANA UR RAHMAN</t>
  </si>
  <si>
    <t>BHARATH</t>
  </si>
  <si>
    <t>RAJATH K.L</t>
  </si>
  <si>
    <t>RIYA SANJEEVA BILLAVA</t>
  </si>
  <si>
    <t>NAGBHUSHAN SURESH SHIRALIKAR</t>
  </si>
  <si>
    <t>SWATHI C D</t>
  </si>
  <si>
    <t>G UDAYA KUMAR</t>
  </si>
  <si>
    <t>KRUTHIKANANDA H S</t>
  </si>
  <si>
    <t>AKSHATHA ANANTH SHET</t>
  </si>
  <si>
    <t>AMISHA ROHIDAS MAJALIKAR</t>
  </si>
  <si>
    <t>GIRISHA ADITYA</t>
  </si>
  <si>
    <t>ABHINAV PRAKASH</t>
  </si>
  <si>
    <t>KAVYA B KULKARNI</t>
  </si>
  <si>
    <t>AARON GOES</t>
  </si>
  <si>
    <t>ADITHYA M S</t>
  </si>
  <si>
    <t>SHASHANK A SHETTY</t>
  </si>
  <si>
    <t>RESHMA V</t>
  </si>
  <si>
    <t>DUSHYANTH D</t>
  </si>
  <si>
    <t>P18FW22M015012</t>
  </si>
  <si>
    <t>P18FW22M015013</t>
  </si>
  <si>
    <t>P18FW22M015017</t>
  </si>
  <si>
    <t>P18FW22M015021</t>
  </si>
  <si>
    <t>P18FW22M015023</t>
  </si>
  <si>
    <t>P18FW22M015026</t>
  </si>
  <si>
    <t>P18FW22M015032</t>
  </si>
  <si>
    <t>P18FW22M015043</t>
  </si>
  <si>
    <t>P18FW22M015053</t>
  </si>
  <si>
    <t>P18FW22M015059</t>
  </si>
  <si>
    <t>P18FW22M015067</t>
  </si>
  <si>
    <t>P18FW22M015069</t>
  </si>
  <si>
    <t>P18FW22M015070</t>
  </si>
  <si>
    <t>P18FW22M015071</t>
  </si>
  <si>
    <t>P18FW22M015081</t>
  </si>
  <si>
    <t>P18FW22M015084</t>
  </si>
  <si>
    <t>P18FW22M015098</t>
  </si>
  <si>
    <t>P18FW22M015099</t>
  </si>
  <si>
    <t>P18FW22M015123</t>
  </si>
  <si>
    <t>P18FW22M015130</t>
  </si>
  <si>
    <t>P18FW22M015134</t>
  </si>
  <si>
    <t>P18FW22M015136</t>
  </si>
  <si>
    <t>P18FW22M015137</t>
  </si>
  <si>
    <t>P18FW22M015142</t>
  </si>
  <si>
    <t>P18FW22M015143</t>
  </si>
  <si>
    <t>P18FW22M015147</t>
  </si>
  <si>
    <t>P18FW22M015160</t>
  </si>
  <si>
    <t>P18FW22M015163</t>
  </si>
  <si>
    <t>P18FW22M015169</t>
  </si>
  <si>
    <t>P18FW22M015178</t>
  </si>
  <si>
    <t>GURU PRASAD</t>
  </si>
  <si>
    <t>CHANDANA K R</t>
  </si>
  <si>
    <t>SUSHMITHA</t>
  </si>
  <si>
    <t>MYTHRI R</t>
  </si>
  <si>
    <t>PRIYANKA MALLYA U</t>
  </si>
  <si>
    <t>PRAJNA RANI N R</t>
  </si>
  <si>
    <t>VINAY KUMAR</t>
  </si>
  <si>
    <t>AKSHAY S RAIKAR</t>
  </si>
  <si>
    <t>ADITI B KHONA</t>
  </si>
  <si>
    <t>DHANUSHREE K T</t>
  </si>
  <si>
    <t>BHAVISHYA</t>
  </si>
  <si>
    <t>TEJAS.C</t>
  </si>
  <si>
    <t>PRASHANTA KUMAR</t>
  </si>
  <si>
    <t>B J MANOJ</t>
  </si>
  <si>
    <t>VIKRAM BORKAR</t>
  </si>
  <si>
    <t>HRISHIKESH</t>
  </si>
  <si>
    <t>M.R.S.JAYASREE</t>
  </si>
  <si>
    <t>PRAJNA N BHAT</t>
  </si>
  <si>
    <t>K S RAKSHITA</t>
  </si>
  <si>
    <t>SANJAN C S</t>
  </si>
  <si>
    <t>SHARANYA</t>
  </si>
  <si>
    <t>RASHMI M</t>
  </si>
  <si>
    <t>PRANAY PALATLI</t>
  </si>
  <si>
    <t>SHASHANK KALLESH CHOWDRY K S</t>
  </si>
  <si>
    <t>SRISHTI JOSHI</t>
  </si>
  <si>
    <t>VINITH N SHETTY</t>
  </si>
  <si>
    <t>SUMUKHA H C</t>
  </si>
  <si>
    <t>JAGRUTHI S</t>
  </si>
  <si>
    <t>PEARL JOVITA MARTIS</t>
  </si>
  <si>
    <t>ANUBHAV JAGANNATHA NAIK</t>
  </si>
  <si>
    <t>ABHISHEK HEGDE</t>
  </si>
  <si>
    <t>GAURAV</t>
  </si>
  <si>
    <t>SACHIN V N</t>
  </si>
  <si>
    <t>AJAY BHASKAR HEGDE</t>
  </si>
  <si>
    <t>DEVIPRASAD Y</t>
  </si>
  <si>
    <t>GUNJAN RAJU CHAUDHARI</t>
  </si>
  <si>
    <t>TEJASWI SURESH GAONKAR</t>
  </si>
  <si>
    <t>DEEPIKA K SHETTY</t>
  </si>
  <si>
    <t>ABHIRAM K N</t>
  </si>
  <si>
    <t>RAJESH</t>
  </si>
  <si>
    <t>VIBHA SHANKARNARAYAN BHAT</t>
  </si>
  <si>
    <t>KRISTAM PREETHIKA</t>
  </si>
  <si>
    <t>LAXMIPRASAD KARNIK S</t>
  </si>
  <si>
    <t>SHARATH M N</t>
  </si>
  <si>
    <t>SURE SAI NITHYUSHA</t>
  </si>
  <si>
    <t>BHUVAN C WANDKAR</t>
  </si>
  <si>
    <t>SUMANTH KOUSHIK  B V</t>
  </si>
  <si>
    <t>AKHILA KULKARNI</t>
  </si>
  <si>
    <t>AYUSHI</t>
  </si>
  <si>
    <t>DHANUSH A S</t>
  </si>
  <si>
    <t>AYISHA SIDDIKHA K</t>
  </si>
  <si>
    <t>KAVYA NANDKUMAR JOGLEKAR</t>
  </si>
  <si>
    <t>SOUJANYA INAMDAR</t>
  </si>
  <si>
    <t>RAHUL R</t>
  </si>
  <si>
    <t>VISHAL VEERABHADRANNAVAR</t>
  </si>
  <si>
    <t>ANKITHA P R</t>
  </si>
  <si>
    <t>D BHAVYA</t>
  </si>
  <si>
    <t>AKASH M S</t>
  </si>
  <si>
    <t>BHARGAVI</t>
  </si>
  <si>
    <t>MANORANJAN C M</t>
  </si>
  <si>
    <t>ANUSHKA BHATRA</t>
  </si>
  <si>
    <t>P18FW22M015002</t>
  </si>
  <si>
    <t>P18FW22M015004</t>
  </si>
  <si>
    <t>P18FW22M015005</t>
  </si>
  <si>
    <t>P18FW22M015007</t>
  </si>
  <si>
    <t>P18FW22M015008</t>
  </si>
  <si>
    <t>P18FW22M015009</t>
  </si>
  <si>
    <t>P18FW22M015011</t>
  </si>
  <si>
    <t>P18FW22M015014</t>
  </si>
  <si>
    <t>P18FW22M015015</t>
  </si>
  <si>
    <t>P18FW22M015016</t>
  </si>
  <si>
    <t>P18FW22M015019</t>
  </si>
  <si>
    <t>P18FW22M015022</t>
  </si>
  <si>
    <t>P18FW22M015025</t>
  </si>
  <si>
    <t>P18FW22M015027</t>
  </si>
  <si>
    <t>P18FW22M015028</t>
  </si>
  <si>
    <t>P18FW22M015029</t>
  </si>
  <si>
    <t>P18FW22M015033</t>
  </si>
  <si>
    <t>P18FW22M015038</t>
  </si>
  <si>
    <t>P18FW22M015039</t>
  </si>
  <si>
    <t>P18FW22M015040</t>
  </si>
  <si>
    <t>P18FW22M015041</t>
  </si>
  <si>
    <t>P18FW22M015042</t>
  </si>
  <si>
    <t>P18FW22M015044</t>
  </si>
  <si>
    <t>P18FW22M015046</t>
  </si>
  <si>
    <t>P18FW22M015047</t>
  </si>
  <si>
    <t>P18FW22M015048</t>
  </si>
  <si>
    <t>P18FW22M015049</t>
  </si>
  <si>
    <t>P18FW22M015050</t>
  </si>
  <si>
    <t>P18FW22M015051</t>
  </si>
  <si>
    <t>P18FW22M015054</t>
  </si>
  <si>
    <t>P18FW22M015057</t>
  </si>
  <si>
    <t>P18FW22M015060</t>
  </si>
  <si>
    <t>P18FW22M015062</t>
  </si>
  <si>
    <t>P18FW22M015063</t>
  </si>
  <si>
    <t>P18FW22M015064</t>
  </si>
  <si>
    <t>P18FW22M015068</t>
  </si>
  <si>
    <t>P18FW22M015072</t>
  </si>
  <si>
    <t>P18FW22M015074</t>
  </si>
  <si>
    <t>P18FW22M015086</t>
  </si>
  <si>
    <t>P18FW22M015087</t>
  </si>
  <si>
    <t>P18FW22M015088</t>
  </si>
  <si>
    <t>P18FW22M015090</t>
  </si>
  <si>
    <t>P18FW22M015091</t>
  </si>
  <si>
    <t>P18FW22M015093</t>
  </si>
  <si>
    <t>P18FW22M015094</t>
  </si>
  <si>
    <t>P18FW22M015102</t>
  </si>
  <si>
    <t>P18FW22M015103</t>
  </si>
  <si>
    <t>P18FW22M015104</t>
  </si>
  <si>
    <t>P18FW22M015105</t>
  </si>
  <si>
    <t>P18FW22M015111</t>
  </si>
  <si>
    <t>P18FW22M015117</t>
  </si>
  <si>
    <t>P18FW22M015122</t>
  </si>
  <si>
    <t>P18FW22M015124</t>
  </si>
  <si>
    <t>P18FW22M015126</t>
  </si>
  <si>
    <t>P18FW22M015132</t>
  </si>
  <si>
    <t>P18FW22M015133</t>
  </si>
  <si>
    <t>P18FW22M015144</t>
  </si>
  <si>
    <t>P18FW22M015146</t>
  </si>
  <si>
    <t>P18FW22M015150</t>
  </si>
  <si>
    <t>P18FW22M015153</t>
  </si>
  <si>
    <t>P18FW22M015179</t>
  </si>
  <si>
    <t>Business Valuation &amp; Financial Modeling</t>
  </si>
  <si>
    <t>Dr. Swati Gupta, Prof. Shoiab Khan</t>
  </si>
  <si>
    <t>21MBA333</t>
  </si>
  <si>
    <t>CHETHAN K N</t>
  </si>
  <si>
    <t>SANTHOSH J</t>
  </si>
  <si>
    <t>PRIYANKA M S</t>
  </si>
  <si>
    <t>NIKITHA RAJ N</t>
  </si>
  <si>
    <t>AAPTHA SHETTY</t>
  </si>
  <si>
    <t>VENU KUMARI G M</t>
  </si>
  <si>
    <t>SATYAKI ADAK</t>
  </si>
  <si>
    <t>SHASHWATH B P</t>
  </si>
  <si>
    <t>PRAVEEN S RAJ</t>
  </si>
  <si>
    <t>NIKHIL HEGDE</t>
  </si>
  <si>
    <t>PRUTHVIRAJ GOWDA P</t>
  </si>
  <si>
    <t>RANJITH K</t>
  </si>
  <si>
    <t>P18FW22M015001</t>
  </si>
  <si>
    <t>P18FW22M015003</t>
  </si>
  <si>
    <t>P18FW22M015010</t>
  </si>
  <si>
    <t>P18FW22M015037</t>
  </si>
  <si>
    <t>P18FW22M015056</t>
  </si>
  <si>
    <t>CHIRANJEEVI RAM PARANANDHI</t>
  </si>
  <si>
    <t>ABHILASH K</t>
  </si>
  <si>
    <t>SAJJAN S GOWDA</t>
  </si>
  <si>
    <t>ANUSHRUTH D</t>
  </si>
  <si>
    <t>NIKHITA VINOD KALMANE</t>
  </si>
  <si>
    <t>RAKESH A</t>
  </si>
  <si>
    <t>U SHAMANTH</t>
  </si>
  <si>
    <t>KISHAN KUMAR R</t>
  </si>
  <si>
    <t>SUMANTH KOUSHIK B V</t>
  </si>
  <si>
    <t>AKASHGOWDA G</t>
  </si>
  <si>
    <t>VAISHNAVI N NAIDU</t>
  </si>
  <si>
    <t>ASHISH. M</t>
  </si>
  <si>
    <t>KUMAR RAGHAVENDRA M D</t>
  </si>
  <si>
    <t>MAYUR D NAIK</t>
  </si>
  <si>
    <t>P18FW22M015073</t>
  </si>
  <si>
    <t>P18FW22M015089</t>
  </si>
  <si>
    <t>P18FW22M015095</t>
  </si>
  <si>
    <t>P18FW22M015106</t>
  </si>
  <si>
    <t>SUSMITHA M JOIS</t>
  </si>
  <si>
    <t>HARICHANDANA SRI MAREMALLA</t>
  </si>
  <si>
    <t>KAVITA HEMANT</t>
  </si>
  <si>
    <t>RAHUL RAJENDRA JAWALI</t>
  </si>
  <si>
    <t>RAJKUMAR T</t>
  </si>
  <si>
    <t>AMAL NATH P K</t>
  </si>
  <si>
    <t>S VISHAL</t>
  </si>
  <si>
    <t>SRUJAN RAJ G B</t>
  </si>
  <si>
    <t>CHINTHAN B K</t>
  </si>
  <si>
    <t>NAVANEETH S</t>
  </si>
  <si>
    <t>NITISH MALLANGOUD PATIL</t>
  </si>
  <si>
    <t>KEERTHANA N G</t>
  </si>
  <si>
    <t>BIRADAR ANUPAMA BASAVARAJ</t>
  </si>
  <si>
    <t>PRITHVI S</t>
  </si>
  <si>
    <t>RAHIL M</t>
  </si>
  <si>
    <t>RISHI SAGAR B K</t>
  </si>
  <si>
    <t>AKSHAYKUMAR HADAGALI</t>
  </si>
  <si>
    <t>PRAMOD NADAGERI</t>
  </si>
  <si>
    <t>CHILAMACHERLA VAJRESH</t>
  </si>
  <si>
    <t>ADITHYA P</t>
  </si>
  <si>
    <t>ROHAN R HUNNARAGI</t>
  </si>
  <si>
    <t>ABHISHEK P SALAGERI</t>
  </si>
  <si>
    <t>KARTHIK G BHARADWAJ</t>
  </si>
  <si>
    <t>THARUN MADHAV G P</t>
  </si>
  <si>
    <t>VARUN N</t>
  </si>
  <si>
    <t>PAUL ABY</t>
  </si>
  <si>
    <t>P18FW22M015112</t>
  </si>
  <si>
    <t>P18FW22M015135</t>
  </si>
  <si>
    <t>P18FW22M015161</t>
  </si>
  <si>
    <t>P18FW22M015164</t>
  </si>
  <si>
    <t>P18FW22M015172</t>
  </si>
  <si>
    <t>Chethan K N</t>
  </si>
  <si>
    <t>Santhosh J</t>
  </si>
  <si>
    <t>Nikitha Raj N</t>
  </si>
  <si>
    <t>Manoj D</t>
  </si>
  <si>
    <t>Supriti Prakash</t>
  </si>
  <si>
    <t>Adithya S Hiremath</t>
  </si>
  <si>
    <t>Pavan Kumar J</t>
  </si>
  <si>
    <t>B P Shashwath</t>
  </si>
  <si>
    <t>Yogeshwari D</t>
  </si>
  <si>
    <t>Praveen S Raj</t>
  </si>
  <si>
    <t>Surya K</t>
  </si>
  <si>
    <t>Sathvik Narasimha Shastri</t>
  </si>
  <si>
    <t>Yogesh R</t>
  </si>
  <si>
    <t>Chiranjeevi Ram.P</t>
  </si>
  <si>
    <t>Shashwath S Shetty</t>
  </si>
  <si>
    <t>Naveenakumara K A</t>
  </si>
  <si>
    <t>Nikhita Vinod Kalmane</t>
  </si>
  <si>
    <t>Shamanth.U</t>
  </si>
  <si>
    <t>Deepak S Iyer</t>
  </si>
  <si>
    <t>Aradhana A Hegde</t>
  </si>
  <si>
    <t>Akashgowda G</t>
  </si>
  <si>
    <t>Hari Chandana Sri Maremalla</t>
  </si>
  <si>
    <t>Mohammad Muzameel Samad</t>
  </si>
  <si>
    <t>Bharath</t>
  </si>
  <si>
    <t>Rahul Rajendra Jawali</t>
  </si>
  <si>
    <t>G Udaya Kumar</t>
  </si>
  <si>
    <t>Kruthikananda H S</t>
  </si>
  <si>
    <t>Girisha Aditya</t>
  </si>
  <si>
    <t>Rishi Sagar B K</t>
  </si>
  <si>
    <t>Pramod B Nadageri</t>
  </si>
  <si>
    <t>Tharun Madhav</t>
  </si>
  <si>
    <t>G Basan Gouda</t>
  </si>
  <si>
    <t>Namana T.G</t>
  </si>
  <si>
    <t>Keerti Manohara Bagewadi</t>
  </si>
  <si>
    <t>S.R. Sreevarsha</t>
  </si>
  <si>
    <t>Deepika S Manjalkar</t>
  </si>
  <si>
    <t>Sahana Patil</t>
  </si>
  <si>
    <t>Bhargava Hebbar M L</t>
  </si>
  <si>
    <t>Rajath K L</t>
  </si>
  <si>
    <t>Riya Billava</t>
  </si>
  <si>
    <t>Swathi C D</t>
  </si>
  <si>
    <t>Abhinav Prakash</t>
  </si>
  <si>
    <t>Kavya B Kulkarni</t>
  </si>
  <si>
    <t>Reshma V</t>
  </si>
  <si>
    <t>Dr. Anupama K Malagi (AKM)</t>
  </si>
  <si>
    <t>36</t>
  </si>
  <si>
    <t>25</t>
  </si>
  <si>
    <t>39</t>
  </si>
  <si>
    <t>37</t>
  </si>
  <si>
    <t>38</t>
  </si>
  <si>
    <t>41</t>
  </si>
  <si>
    <t>29</t>
  </si>
  <si>
    <t>34</t>
  </si>
  <si>
    <t>24</t>
  </si>
  <si>
    <t>35</t>
  </si>
  <si>
    <t>32</t>
  </si>
  <si>
    <t>31</t>
  </si>
  <si>
    <t>26</t>
  </si>
  <si>
    <t>30</t>
  </si>
  <si>
    <t>33</t>
  </si>
  <si>
    <t>27</t>
  </si>
  <si>
    <t>40</t>
  </si>
  <si>
    <t>23</t>
  </si>
  <si>
    <t>28</t>
  </si>
  <si>
    <t>21</t>
  </si>
  <si>
    <t>22</t>
  </si>
  <si>
    <t>43</t>
  </si>
  <si>
    <t>44</t>
  </si>
  <si>
    <t>17</t>
  </si>
  <si>
    <t>19</t>
  </si>
  <si>
    <t>9</t>
  </si>
  <si>
    <t>47</t>
  </si>
  <si>
    <t>11</t>
  </si>
  <si>
    <t>16</t>
  </si>
  <si>
    <t>14</t>
  </si>
  <si>
    <t>12</t>
  </si>
  <si>
    <t>8</t>
  </si>
  <si>
    <t>7</t>
  </si>
  <si>
    <t>10</t>
  </si>
  <si>
    <t>21MBA141</t>
  </si>
  <si>
    <t xml:space="preserve">  Integrated Marketing Communication</t>
  </si>
  <si>
    <t>Semester IV</t>
  </si>
  <si>
    <t>No of students attended</t>
  </si>
  <si>
    <t xml:space="preserve"> 21MBA142</t>
  </si>
  <si>
    <t xml:space="preserve">  Business &amp; Social Marketing </t>
  </si>
  <si>
    <t xml:space="preserve">Dr Santhosh M    </t>
  </si>
  <si>
    <t xml:space="preserve"> 21MBA241</t>
  </si>
  <si>
    <t xml:space="preserve"> International Business</t>
  </si>
  <si>
    <t xml:space="preserve"> Dr.Noor Firdoos Jahan Prof. Anitha BM Dsilva Prof. Sowmya DS</t>
  </si>
  <si>
    <t>21MBA242</t>
  </si>
  <si>
    <t>Strategic Management &amp; Corporate Governance</t>
  </si>
  <si>
    <t xml:space="preserve"> Dr.J krithika</t>
  </si>
  <si>
    <t>21MBA342</t>
  </si>
  <si>
    <t>International Financial Management</t>
  </si>
  <si>
    <t xml:space="preserve"> Dr.Jahnavi M  Dr. Sumera</t>
  </si>
  <si>
    <t xml:space="preserve"> 21MBA442</t>
  </si>
  <si>
    <t xml:space="preserve"> Business Process Improvement</t>
  </si>
  <si>
    <t xml:space="preserve">Dr. Vinay KS    </t>
  </si>
  <si>
    <t>21MBA444</t>
  </si>
  <si>
    <t xml:space="preserve"> Strategic Quality Management</t>
  </si>
  <si>
    <t xml:space="preserve"> Prof. C S Venkatesh </t>
  </si>
  <si>
    <t>21MBA541</t>
  </si>
  <si>
    <t xml:space="preserve">Prof. NNS Reddy (NNS)   Prof.Swaraj Bharati     </t>
  </si>
  <si>
    <t xml:space="preserve"> Managing Teams</t>
  </si>
  <si>
    <t>21MBA642</t>
  </si>
  <si>
    <t xml:space="preserve">Emerging Technologies </t>
  </si>
  <si>
    <t>Final CO-PO Attainment -Batch-2022-24  4th Semester</t>
  </si>
  <si>
    <t>CO -PO Attainment Level 2022-24 Batch 4th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</si>
</sst>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ahoma"/>
      <family val="2"/>
    </font>
    <font>
      <sz val="26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1"/>
      <name val="Bookman Old Style"/>
      <family val="1"/>
    </font>
    <font>
      <b/>
      <sz val="14"/>
      <name val="Times New Roman"/>
      <family val="1"/>
    </font>
    <font>
      <b/>
      <sz val="22"/>
      <color theme="1"/>
      <name val="Times New Roman"/>
      <family val="1"/>
    </font>
    <font>
      <sz val="11"/>
      <color rgb="FF000000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" fontId="0" fillId="3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3" fillId="11" borderId="0" xfId="0" applyFont="1" applyFill="1"/>
    <xf numFmtId="0" fontId="4" fillId="11" borderId="0" xfId="0" applyFont="1" applyFill="1" applyAlignment="1"/>
    <xf numFmtId="0" fontId="1" fillId="11" borderId="0" xfId="0" applyFont="1" applyFill="1"/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0" fontId="2" fillId="11" borderId="1" xfId="0" applyFont="1" applyFill="1" applyBorder="1"/>
    <xf numFmtId="0" fontId="3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0" xfId="0" applyFont="1" applyFill="1"/>
    <xf numFmtId="0" fontId="4" fillId="11" borderId="1" xfId="0" applyFont="1" applyFill="1" applyBorder="1" applyAlignment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0" borderId="1" xfId="0" applyFont="1" applyBorder="1"/>
    <xf numFmtId="0" fontId="14" fillId="0" borderId="1" xfId="0" applyFont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/>
    </xf>
    <xf numFmtId="1" fontId="14" fillId="12" borderId="1" xfId="0" applyNumberFormat="1" applyFont="1" applyFill="1" applyBorder="1" applyAlignment="1">
      <alignment horizontal="center" vertical="center"/>
    </xf>
    <xf numFmtId="1" fontId="14" fillId="1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1" fontId="17" fillId="10" borderId="1" xfId="0" applyNumberFormat="1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4" fillId="11" borderId="0" xfId="0" applyFont="1" applyFill="1" applyAlignment="1">
      <alignment wrapText="1"/>
    </xf>
    <xf numFmtId="0" fontId="4" fillId="11" borderId="10" xfId="0" applyFont="1" applyFill="1" applyBorder="1" applyAlignment="1"/>
    <xf numFmtId="0" fontId="8" fillId="11" borderId="0" xfId="0" applyFont="1" applyFill="1" applyAlignment="1"/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4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 wrapText="1"/>
    </xf>
    <xf numFmtId="0" fontId="3" fillId="11" borderId="1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2" fillId="14" borderId="14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17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9" fillId="15" borderId="4" xfId="0" applyFont="1" applyFill="1" applyBorder="1" applyAlignment="1" applyProtection="1">
      <alignment horizontal="center" vertical="center"/>
      <protection locked="0"/>
    </xf>
    <xf numFmtId="0" fontId="9" fillId="15" borderId="1" xfId="0" applyFont="1" applyFill="1" applyBorder="1" applyAlignment="1" applyProtection="1">
      <alignment horizontal="center" vertical="center"/>
      <protection locked="0"/>
    </xf>
    <xf numFmtId="0" fontId="9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3" fillId="16" borderId="1" xfId="0" applyNumberFormat="1" applyFont="1" applyFill="1" applyBorder="1" applyAlignment="1">
      <alignment horizontal="center"/>
    </xf>
    <xf numFmtId="1" fontId="3" fillId="16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3" fillId="2" borderId="19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26" fillId="0" borderId="1" xfId="0" applyFont="1" applyBorder="1"/>
    <xf numFmtId="0" fontId="26" fillId="0" borderId="1" xfId="0" applyFont="1" applyFill="1" applyBorder="1"/>
    <xf numFmtId="0" fontId="9" fillId="0" borderId="1" xfId="0" applyFont="1" applyBorder="1"/>
    <xf numFmtId="0" fontId="3" fillId="2" borderId="4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21" fillId="11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1" fontId="4" fillId="12" borderId="5" xfId="0" applyNumberFormat="1" applyFont="1" applyFill="1" applyBorder="1" applyAlignment="1">
      <alignment horizontal="center" vertical="center" wrapText="1"/>
    </xf>
    <xf numFmtId="1" fontId="4" fillId="12" borderId="12" xfId="0" applyNumberFormat="1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 wrapText="1"/>
    </xf>
    <xf numFmtId="1" fontId="4" fillId="13" borderId="5" xfId="0" applyNumberFormat="1" applyFont="1" applyFill="1" applyBorder="1" applyAlignment="1">
      <alignment horizontal="center" vertical="center"/>
    </xf>
    <xf numFmtId="1" fontId="4" fillId="13" borderId="12" xfId="0" applyNumberFormat="1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>
      <alignment horizontal="center" vertical="center"/>
    </xf>
    <xf numFmtId="1" fontId="4" fillId="8" borderId="5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1" fontId="4" fillId="8" borderId="8" xfId="0" applyNumberFormat="1" applyFont="1" applyFill="1" applyBorder="1" applyAlignment="1">
      <alignment horizontal="center" vertical="center"/>
    </xf>
    <xf numFmtId="1" fontId="4" fillId="9" borderId="5" xfId="0" applyNumberFormat="1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center" vertical="center"/>
    </xf>
    <xf numFmtId="1" fontId="4" fillId="9" borderId="8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1" fontId="4" fillId="5" borderId="12" xfId="0" applyNumberFormat="1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 wrapText="1"/>
    </xf>
    <xf numFmtId="1" fontId="15" fillId="5" borderId="1" xfId="0" applyNumberFormat="1" applyFont="1" applyFill="1" applyBorder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12" borderId="1" xfId="0" applyNumberFormat="1" applyFont="1" applyFill="1" applyBorder="1" applyAlignment="1">
      <alignment horizontal="center" vertical="center"/>
    </xf>
    <xf numFmtId="1" fontId="4" fillId="13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CD"/>
      <color rgb="FFEF9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11</xdr:row>
      <xdr:rowOff>145676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7603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71438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8580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45243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9844" y="71438"/>
          <a:ext cx="1104900" cy="5810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10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13</xdr:row>
      <xdr:rowOff>183776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945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1685925</xdr:colOff>
      <xdr:row>0</xdr:row>
      <xdr:rowOff>59532</xdr:rowOff>
    </xdr:from>
    <xdr:to>
      <xdr:col>1</xdr:col>
      <xdr:colOff>542925</xdr:colOff>
      <xdr:row>4</xdr:row>
      <xdr:rowOff>66675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9532"/>
          <a:ext cx="552450" cy="9977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228600</xdr:colOff>
      <xdr:row>0</xdr:row>
      <xdr:rowOff>71439</xdr:rowOff>
    </xdr:from>
    <xdr:to>
      <xdr:col>12</xdr:col>
      <xdr:colOff>807244</xdr:colOff>
      <xdr:row>4</xdr:row>
      <xdr:rowOff>114301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71439"/>
          <a:ext cx="578644" cy="103346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2</xdr:row>
      <xdr:rowOff>79001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285749</xdr:colOff>
      <xdr:row>0</xdr:row>
      <xdr:rowOff>119063</xdr:rowOff>
    </xdr:from>
    <xdr:to>
      <xdr:col>12</xdr:col>
      <xdr:colOff>200023</xdr:colOff>
      <xdr:row>3</xdr:row>
      <xdr:rowOff>59532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343" y="119063"/>
          <a:ext cx="890587" cy="6548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1</xdr:row>
      <xdr:rowOff>221876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5266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845342</xdr:colOff>
      <xdr:row>0</xdr:row>
      <xdr:rowOff>0</xdr:rowOff>
    </xdr:from>
    <xdr:to>
      <xdr:col>5</xdr:col>
      <xdr:colOff>381000</xdr:colOff>
      <xdr:row>3</xdr:row>
      <xdr:rowOff>11906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6" y="0"/>
          <a:ext cx="833439" cy="726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4</xdr:row>
      <xdr:rowOff>35019</xdr:rowOff>
    </xdr:from>
    <xdr:to>
      <xdr:col>1</xdr:col>
      <xdr:colOff>41322</xdr:colOff>
      <xdr:row>5</xdr:row>
      <xdr:rowOff>299757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41322</xdr:colOff>
      <xdr:row>4</xdr:row>
      <xdr:rowOff>35019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1654969</xdr:colOff>
      <xdr:row>0</xdr:row>
      <xdr:rowOff>59532</xdr:rowOff>
    </xdr:from>
    <xdr:to>
      <xdr:col>1</xdr:col>
      <xdr:colOff>497681</xdr:colOff>
      <xdr:row>2</xdr:row>
      <xdr:rowOff>109538</xdr:rowOff>
    </xdr:to>
    <xdr:pic>
      <xdr:nvPicPr>
        <xdr:cNvPr id="7" name="Picture 6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83343</xdr:rowOff>
    </xdr:to>
    <xdr:pic>
      <xdr:nvPicPr>
        <xdr:cNvPr id="8" name="Picture 7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6" name="Picture 5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672353</xdr:colOff>
      <xdr:row>0</xdr:row>
      <xdr:rowOff>0</xdr:rowOff>
    </xdr:from>
    <xdr:to>
      <xdr:col>0</xdr:col>
      <xdr:colOff>672353</xdr:colOff>
      <xdr:row>2</xdr:row>
      <xdr:rowOff>38520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68580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4" y="59532"/>
          <a:ext cx="690562" cy="62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178592</xdr:rowOff>
    </xdr:to>
    <xdr:pic>
      <xdr:nvPicPr>
        <xdr:cNvPr id="5" name="Picture 4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319" y="71438"/>
          <a:ext cx="1104900" cy="58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672353</xdr:colOff>
      <xdr:row>0</xdr:row>
      <xdr:rowOff>0</xdr:rowOff>
    </xdr:from>
    <xdr:to>
      <xdr:col>0</xdr:col>
      <xdr:colOff>672353</xdr:colOff>
      <xdr:row>3</xdr:row>
      <xdr:rowOff>48045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0"/>
          <a:ext cx="0" cy="619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714375</xdr:colOff>
      <xdr:row>2</xdr:row>
      <xdr:rowOff>152400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754856" cy="673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952500</xdr:colOff>
      <xdr:row>0</xdr:row>
      <xdr:rowOff>71438</xdr:rowOff>
    </xdr:from>
    <xdr:to>
      <xdr:col>12</xdr:col>
      <xdr:colOff>807244</xdr:colOff>
      <xdr:row>3</xdr:row>
      <xdr:rowOff>66675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71438"/>
          <a:ext cx="902494" cy="8143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12</xdr:row>
      <xdr:rowOff>50426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3</xdr:row>
      <xdr:rowOff>109538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3</xdr:row>
      <xdr:rowOff>83343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12</xdr:row>
      <xdr:rowOff>155201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7267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4</xdr:row>
      <xdr:rowOff>147638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850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4</xdr:row>
      <xdr:rowOff>121443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8120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1654969</xdr:colOff>
      <xdr:row>0</xdr:row>
      <xdr:rowOff>59532</xdr:rowOff>
    </xdr:from>
    <xdr:to>
      <xdr:col>1</xdr:col>
      <xdr:colOff>688181</xdr:colOff>
      <xdr:row>3</xdr:row>
      <xdr:rowOff>109537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4" y="59532"/>
          <a:ext cx="690562" cy="62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3</xdr:row>
      <xdr:rowOff>83342</xdr:rowOff>
    </xdr:to>
    <xdr:pic>
      <xdr:nvPicPr>
        <xdr:cNvPr id="3" name="Picture 2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6919" y="71438"/>
          <a:ext cx="1104900" cy="58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opLeftCell="A73" zoomScale="80" zoomScaleNormal="80" workbookViewId="0">
      <selection activeCell="J91" sqref="J91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7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" customHeight="1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5" customHeight="1" x14ac:dyDescent="0.3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5" customHeight="1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8.5" customHeight="1" x14ac:dyDescent="0.3">
      <c r="A5" s="148" t="s">
        <v>586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5" customHeight="1" x14ac:dyDescent="0.3">
      <c r="A6" s="144" t="s">
        <v>51</v>
      </c>
      <c r="B6" s="144"/>
      <c r="C6" s="89"/>
      <c r="D6" s="89"/>
      <c r="E6" s="89"/>
      <c r="F6" s="89"/>
      <c r="G6" s="89"/>
      <c r="H6" s="89"/>
      <c r="I6" s="144" t="s">
        <v>63</v>
      </c>
      <c r="J6" s="144"/>
      <c r="K6" s="144"/>
      <c r="L6" s="89" t="s">
        <v>585</v>
      </c>
      <c r="M6" s="89"/>
    </row>
    <row r="7" spans="1:13" ht="15" customHeight="1" x14ac:dyDescent="0.3">
      <c r="A7" s="144" t="s">
        <v>71</v>
      </c>
      <c r="B7" s="144"/>
      <c r="C7" s="144"/>
      <c r="D7" s="144"/>
      <c r="E7" s="89"/>
      <c r="F7" s="89"/>
      <c r="G7" s="89"/>
      <c r="H7" s="89"/>
      <c r="I7" s="89"/>
      <c r="J7" s="89" t="s">
        <v>64</v>
      </c>
      <c r="K7" s="89"/>
      <c r="L7" s="89" t="s">
        <v>72</v>
      </c>
      <c r="M7" s="89"/>
    </row>
    <row r="8" spans="1:13" ht="15" customHeight="1" x14ac:dyDescent="0.3">
      <c r="A8" s="89"/>
      <c r="B8" s="89"/>
      <c r="C8" s="89"/>
      <c r="D8" s="144" t="s">
        <v>587</v>
      </c>
      <c r="E8" s="144"/>
      <c r="F8" s="144"/>
      <c r="G8" s="144"/>
      <c r="H8" s="144"/>
      <c r="I8" s="144"/>
      <c r="J8" s="89"/>
      <c r="K8" s="89"/>
      <c r="L8" s="89"/>
      <c r="M8" s="89"/>
    </row>
    <row r="9" spans="1:13" ht="15" customHeight="1" x14ac:dyDescent="0.3">
      <c r="A9" s="89"/>
      <c r="B9" s="89"/>
      <c r="C9" s="89"/>
      <c r="D9" s="144" t="s">
        <v>218</v>
      </c>
      <c r="E9" s="144"/>
      <c r="F9" s="144"/>
      <c r="G9" s="144"/>
      <c r="H9" s="144"/>
      <c r="I9" s="144"/>
      <c r="J9" s="89"/>
      <c r="K9" s="89"/>
      <c r="L9" s="89"/>
      <c r="M9" s="89"/>
    </row>
    <row r="10" spans="1:13" ht="18.75" x14ac:dyDescent="0.3">
      <c r="A10" s="50"/>
      <c r="B10" s="50"/>
      <c r="C10" s="145"/>
      <c r="D10" s="145"/>
      <c r="E10" s="145"/>
      <c r="F10" s="145"/>
      <c r="G10" s="145"/>
      <c r="H10" s="145"/>
      <c r="I10" s="145"/>
      <c r="J10" s="145"/>
      <c r="K10" s="145"/>
      <c r="L10" s="48"/>
      <c r="M10" s="49"/>
    </row>
    <row r="11" spans="1:13" ht="18.75" x14ac:dyDescent="0.3">
      <c r="A11" s="151"/>
      <c r="B11" s="152"/>
      <c r="C11" s="161" t="s">
        <v>36</v>
      </c>
      <c r="D11" s="162"/>
      <c r="E11" s="162"/>
      <c r="F11" s="162"/>
      <c r="G11" s="162"/>
      <c r="H11" s="162" t="s">
        <v>37</v>
      </c>
      <c r="I11" s="162"/>
      <c r="J11" s="162"/>
      <c r="K11" s="83" t="s">
        <v>38</v>
      </c>
      <c r="L11" s="48"/>
      <c r="M11" s="49"/>
    </row>
    <row r="12" spans="1:13" s="13" customFormat="1" ht="15.75" x14ac:dyDescent="0.25">
      <c r="A12" s="153" t="s">
        <v>20</v>
      </c>
      <c r="B12" s="154"/>
      <c r="C12" s="37">
        <v>1</v>
      </c>
      <c r="D12" s="37">
        <v>2</v>
      </c>
      <c r="E12" s="37">
        <v>3</v>
      </c>
      <c r="F12" s="37">
        <v>4</v>
      </c>
      <c r="G12" s="37">
        <v>5</v>
      </c>
      <c r="H12" s="37">
        <v>6</v>
      </c>
      <c r="I12" s="37">
        <v>7</v>
      </c>
      <c r="J12" s="37">
        <v>8</v>
      </c>
      <c r="K12" s="37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41" t="s">
        <v>1</v>
      </c>
      <c r="D13" s="141" t="s">
        <v>1</v>
      </c>
      <c r="E13" s="141" t="s">
        <v>2</v>
      </c>
      <c r="F13" s="141" t="s">
        <v>2</v>
      </c>
      <c r="G13" s="141" t="s">
        <v>0</v>
      </c>
      <c r="H13" s="141" t="s">
        <v>2</v>
      </c>
      <c r="I13" s="141" t="s">
        <v>0</v>
      </c>
      <c r="J13" s="141" t="s">
        <v>1</v>
      </c>
      <c r="K13" s="141" t="s">
        <v>2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37">
        <v>5</v>
      </c>
      <c r="D14" s="37">
        <v>5</v>
      </c>
      <c r="E14" s="37">
        <v>5</v>
      </c>
      <c r="F14" s="37">
        <v>5</v>
      </c>
      <c r="G14" s="37">
        <v>5</v>
      </c>
      <c r="H14" s="37">
        <v>10</v>
      </c>
      <c r="I14" s="37">
        <v>10</v>
      </c>
      <c r="J14" s="37">
        <v>10</v>
      </c>
      <c r="K14" s="37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5">
        <f>L14*0.4</f>
        <v>20</v>
      </c>
      <c r="M15" s="28"/>
    </row>
    <row r="16" spans="1:13" s="13" customFormat="1" x14ac:dyDescent="0.25">
      <c r="A16" s="124" t="s">
        <v>145</v>
      </c>
      <c r="B16" s="107" t="s">
        <v>73</v>
      </c>
      <c r="C16" s="134">
        <v>2</v>
      </c>
      <c r="D16" s="135">
        <v>3</v>
      </c>
      <c r="E16" s="135">
        <v>3</v>
      </c>
      <c r="F16" s="135"/>
      <c r="G16" s="135"/>
      <c r="H16" s="135"/>
      <c r="I16" s="135">
        <v>6</v>
      </c>
      <c r="J16" s="135">
        <v>5</v>
      </c>
      <c r="K16" s="135">
        <v>10</v>
      </c>
      <c r="L16" s="136">
        <v>33</v>
      </c>
      <c r="M16" s="22">
        <f>SUM(C16:K16)</f>
        <v>29</v>
      </c>
    </row>
    <row r="17" spans="1:13" s="13" customFormat="1" x14ac:dyDescent="0.25">
      <c r="A17" s="124" t="s">
        <v>146</v>
      </c>
      <c r="B17" s="107" t="s">
        <v>74</v>
      </c>
      <c r="C17" s="135">
        <v>0</v>
      </c>
      <c r="D17" s="135">
        <v>0</v>
      </c>
      <c r="E17" s="135"/>
      <c r="F17" s="135"/>
      <c r="G17" s="135">
        <v>4</v>
      </c>
      <c r="H17" s="135"/>
      <c r="I17" s="135">
        <v>2</v>
      </c>
      <c r="J17" s="135">
        <v>5</v>
      </c>
      <c r="K17" s="135">
        <v>10</v>
      </c>
      <c r="L17" s="136">
        <v>25</v>
      </c>
      <c r="M17" s="22">
        <f t="shared" ref="M17:M80" si="1">SUM(C17:K17)</f>
        <v>21</v>
      </c>
    </row>
    <row r="18" spans="1:13" s="13" customFormat="1" x14ac:dyDescent="0.25">
      <c r="A18" s="124" t="s">
        <v>147</v>
      </c>
      <c r="B18" s="107" t="s">
        <v>75</v>
      </c>
      <c r="C18" s="134">
        <v>4</v>
      </c>
      <c r="D18" s="135">
        <v>5</v>
      </c>
      <c r="E18" s="135">
        <v>5</v>
      </c>
      <c r="F18" s="135"/>
      <c r="G18" s="135"/>
      <c r="H18" s="135">
        <v>3</v>
      </c>
      <c r="I18" s="135"/>
      <c r="J18" s="135">
        <v>7</v>
      </c>
      <c r="K18" s="135">
        <v>13</v>
      </c>
      <c r="L18" s="136">
        <v>37</v>
      </c>
      <c r="M18" s="22">
        <f t="shared" si="1"/>
        <v>37</v>
      </c>
    </row>
    <row r="19" spans="1:13" s="13" customFormat="1" x14ac:dyDescent="0.25">
      <c r="A19" s="125" t="s">
        <v>148</v>
      </c>
      <c r="B19" s="108" t="s">
        <v>76</v>
      </c>
      <c r="C19" s="137"/>
      <c r="D19" s="137"/>
      <c r="E19" s="137">
        <v>2</v>
      </c>
      <c r="F19" s="137">
        <v>1</v>
      </c>
      <c r="G19" s="137">
        <v>1</v>
      </c>
      <c r="H19" s="135">
        <v>0</v>
      </c>
      <c r="I19" s="135">
        <v>6</v>
      </c>
      <c r="J19" s="135"/>
      <c r="K19" s="135">
        <v>10</v>
      </c>
      <c r="L19" s="136">
        <v>31</v>
      </c>
      <c r="M19" s="22">
        <f t="shared" si="1"/>
        <v>20</v>
      </c>
    </row>
    <row r="20" spans="1:13" s="13" customFormat="1" x14ac:dyDescent="0.25">
      <c r="A20" s="124" t="s">
        <v>149</v>
      </c>
      <c r="B20" s="107" t="s">
        <v>77</v>
      </c>
      <c r="C20" s="137"/>
      <c r="D20" s="137">
        <v>3</v>
      </c>
      <c r="E20" s="137">
        <v>3</v>
      </c>
      <c r="F20" s="137">
        <v>3</v>
      </c>
      <c r="G20" s="137"/>
      <c r="H20" s="135"/>
      <c r="I20" s="135">
        <v>6</v>
      </c>
      <c r="J20" s="135">
        <v>6</v>
      </c>
      <c r="K20" s="135">
        <v>10</v>
      </c>
      <c r="L20" s="136">
        <v>35</v>
      </c>
      <c r="M20" s="22">
        <f t="shared" si="1"/>
        <v>31</v>
      </c>
    </row>
    <row r="21" spans="1:13" s="13" customFormat="1" x14ac:dyDescent="0.25">
      <c r="A21" s="124" t="s">
        <v>150</v>
      </c>
      <c r="B21" s="107" t="s">
        <v>78</v>
      </c>
      <c r="C21" s="135"/>
      <c r="D21" s="135">
        <v>3</v>
      </c>
      <c r="E21" s="135">
        <v>3</v>
      </c>
      <c r="F21" s="135"/>
      <c r="G21" s="135">
        <v>3</v>
      </c>
      <c r="H21" s="135">
        <v>1</v>
      </c>
      <c r="I21" s="135">
        <v>7</v>
      </c>
      <c r="J21" s="135"/>
      <c r="K21" s="135">
        <v>11</v>
      </c>
      <c r="L21" s="136">
        <v>31</v>
      </c>
      <c r="M21" s="22">
        <f t="shared" si="1"/>
        <v>28</v>
      </c>
    </row>
    <row r="22" spans="1:13" s="13" customFormat="1" x14ac:dyDescent="0.25">
      <c r="A22" s="124" t="s">
        <v>151</v>
      </c>
      <c r="B22" s="107" t="s">
        <v>79</v>
      </c>
      <c r="C22" s="134">
        <v>3</v>
      </c>
      <c r="D22" s="135">
        <v>2</v>
      </c>
      <c r="E22" s="135"/>
      <c r="F22" s="135"/>
      <c r="G22" s="135">
        <v>3</v>
      </c>
      <c r="H22" s="135"/>
      <c r="I22" s="135">
        <v>5</v>
      </c>
      <c r="J22" s="135">
        <v>5</v>
      </c>
      <c r="K22" s="135">
        <v>8</v>
      </c>
      <c r="L22" s="136">
        <v>34</v>
      </c>
      <c r="M22" s="22">
        <f t="shared" si="1"/>
        <v>26</v>
      </c>
    </row>
    <row r="23" spans="1:13" s="13" customFormat="1" x14ac:dyDescent="0.25">
      <c r="A23" s="124" t="s">
        <v>153</v>
      </c>
      <c r="B23" s="107" t="s">
        <v>80</v>
      </c>
      <c r="C23" s="135">
        <v>2</v>
      </c>
      <c r="D23" s="135"/>
      <c r="E23" s="135">
        <v>3</v>
      </c>
      <c r="F23" s="135"/>
      <c r="G23" s="135">
        <v>2</v>
      </c>
      <c r="H23" s="135"/>
      <c r="I23" s="135">
        <v>6</v>
      </c>
      <c r="J23" s="135">
        <v>7</v>
      </c>
      <c r="K23" s="135">
        <v>12</v>
      </c>
      <c r="L23" s="136">
        <v>34</v>
      </c>
      <c r="M23" s="22">
        <f t="shared" si="1"/>
        <v>32</v>
      </c>
    </row>
    <row r="24" spans="1:13" s="13" customFormat="1" x14ac:dyDescent="0.25">
      <c r="A24" s="124" t="s">
        <v>154</v>
      </c>
      <c r="B24" s="107" t="s">
        <v>81</v>
      </c>
      <c r="C24" s="135"/>
      <c r="D24" s="135">
        <v>4</v>
      </c>
      <c r="E24" s="135"/>
      <c r="F24" s="135">
        <v>4</v>
      </c>
      <c r="G24" s="135">
        <v>5</v>
      </c>
      <c r="H24" s="135"/>
      <c r="I24" s="135">
        <v>7</v>
      </c>
      <c r="J24" s="135">
        <v>8</v>
      </c>
      <c r="K24" s="135">
        <v>13</v>
      </c>
      <c r="L24" s="136">
        <v>37</v>
      </c>
      <c r="M24" s="22">
        <f t="shared" si="1"/>
        <v>41</v>
      </c>
    </row>
    <row r="25" spans="1:13" s="13" customFormat="1" x14ac:dyDescent="0.25">
      <c r="A25" s="124" t="s">
        <v>155</v>
      </c>
      <c r="B25" s="107" t="s">
        <v>82</v>
      </c>
      <c r="C25" s="134">
        <v>2</v>
      </c>
      <c r="D25" s="135"/>
      <c r="E25" s="135"/>
      <c r="F25" s="135">
        <v>3</v>
      </c>
      <c r="G25" s="135">
        <v>2</v>
      </c>
      <c r="H25" s="135"/>
      <c r="I25" s="135">
        <v>5</v>
      </c>
      <c r="J25" s="135">
        <v>1</v>
      </c>
      <c r="K25" s="135">
        <v>10</v>
      </c>
      <c r="L25" s="136">
        <v>33</v>
      </c>
      <c r="M25" s="22">
        <f t="shared" si="1"/>
        <v>23</v>
      </c>
    </row>
    <row r="26" spans="1:13" s="13" customFormat="1" x14ac:dyDescent="0.25">
      <c r="A26" s="124" t="s">
        <v>156</v>
      </c>
      <c r="B26" s="107" t="s">
        <v>83</v>
      </c>
      <c r="C26" s="135">
        <v>2</v>
      </c>
      <c r="D26" s="135"/>
      <c r="E26" s="135">
        <v>1</v>
      </c>
      <c r="F26" s="135"/>
      <c r="G26" s="135">
        <v>1</v>
      </c>
      <c r="H26" s="135">
        <v>1</v>
      </c>
      <c r="I26" s="135">
        <v>0</v>
      </c>
      <c r="J26" s="135"/>
      <c r="K26" s="135">
        <v>10</v>
      </c>
      <c r="L26" s="136">
        <v>27</v>
      </c>
      <c r="M26" s="22">
        <f t="shared" si="1"/>
        <v>15</v>
      </c>
    </row>
    <row r="27" spans="1:13" s="13" customFormat="1" x14ac:dyDescent="0.25">
      <c r="A27" s="124" t="s">
        <v>157</v>
      </c>
      <c r="B27" s="107" t="s">
        <v>84</v>
      </c>
      <c r="C27" s="135">
        <v>2</v>
      </c>
      <c r="D27" s="135"/>
      <c r="E27" s="135"/>
      <c r="F27" s="135">
        <v>0</v>
      </c>
      <c r="G27" s="135">
        <v>2</v>
      </c>
      <c r="H27" s="135">
        <v>5</v>
      </c>
      <c r="I27" s="135"/>
      <c r="J27" s="135">
        <v>5</v>
      </c>
      <c r="K27" s="135">
        <v>9</v>
      </c>
      <c r="L27" s="136">
        <v>29</v>
      </c>
      <c r="M27" s="22">
        <f t="shared" si="1"/>
        <v>23</v>
      </c>
    </row>
    <row r="28" spans="1:13" s="13" customFormat="1" x14ac:dyDescent="0.25">
      <c r="A28" s="124" t="s">
        <v>158</v>
      </c>
      <c r="B28" s="107" t="s">
        <v>85</v>
      </c>
      <c r="C28" s="135"/>
      <c r="D28" s="135">
        <v>3</v>
      </c>
      <c r="E28" s="135">
        <v>4</v>
      </c>
      <c r="F28" s="135">
        <v>0</v>
      </c>
      <c r="G28" s="135">
        <v>3</v>
      </c>
      <c r="H28" s="135">
        <v>0</v>
      </c>
      <c r="I28" s="135">
        <v>6</v>
      </c>
      <c r="J28" s="135"/>
      <c r="K28" s="135">
        <v>12</v>
      </c>
      <c r="L28" s="136">
        <v>25</v>
      </c>
      <c r="M28" s="22">
        <f t="shared" si="1"/>
        <v>28</v>
      </c>
    </row>
    <row r="29" spans="1:13" s="13" customFormat="1" x14ac:dyDescent="0.25">
      <c r="A29" s="124" t="s">
        <v>159</v>
      </c>
      <c r="B29" s="107" t="s">
        <v>86</v>
      </c>
      <c r="C29" s="135"/>
      <c r="D29" s="135">
        <v>4</v>
      </c>
      <c r="E29" s="135">
        <v>4</v>
      </c>
      <c r="F29" s="135">
        <v>4</v>
      </c>
      <c r="G29" s="135"/>
      <c r="H29" s="135"/>
      <c r="I29" s="135">
        <v>1</v>
      </c>
      <c r="J29" s="135">
        <v>5</v>
      </c>
      <c r="K29" s="135">
        <v>12</v>
      </c>
      <c r="L29" s="136">
        <v>37</v>
      </c>
      <c r="M29" s="22">
        <f t="shared" si="1"/>
        <v>30</v>
      </c>
    </row>
    <row r="30" spans="1:13" s="13" customFormat="1" x14ac:dyDescent="0.25">
      <c r="A30" s="124" t="s">
        <v>160</v>
      </c>
      <c r="B30" s="107" t="s">
        <v>87</v>
      </c>
      <c r="C30" s="134"/>
      <c r="D30" s="135"/>
      <c r="E30" s="135">
        <v>3</v>
      </c>
      <c r="F30" s="135">
        <v>1</v>
      </c>
      <c r="G30" s="135">
        <v>2</v>
      </c>
      <c r="H30" s="135"/>
      <c r="I30" s="135">
        <v>6</v>
      </c>
      <c r="J30" s="135">
        <v>7</v>
      </c>
      <c r="K30" s="135">
        <v>10</v>
      </c>
      <c r="L30" s="136">
        <v>33</v>
      </c>
      <c r="M30" s="22">
        <f t="shared" si="1"/>
        <v>29</v>
      </c>
    </row>
    <row r="31" spans="1:13" s="13" customFormat="1" x14ac:dyDescent="0.25">
      <c r="A31" s="124" t="s">
        <v>161</v>
      </c>
      <c r="B31" s="107" t="s">
        <v>88</v>
      </c>
      <c r="C31" s="135">
        <v>5</v>
      </c>
      <c r="D31" s="135"/>
      <c r="E31" s="135">
        <v>1</v>
      </c>
      <c r="F31" s="135"/>
      <c r="G31" s="135">
        <v>4</v>
      </c>
      <c r="H31" s="135"/>
      <c r="I31" s="135">
        <v>6</v>
      </c>
      <c r="J31" s="135">
        <v>4</v>
      </c>
      <c r="K31" s="135">
        <v>8</v>
      </c>
      <c r="L31" s="136">
        <v>36</v>
      </c>
      <c r="M31" s="22">
        <f t="shared" si="1"/>
        <v>28</v>
      </c>
    </row>
    <row r="32" spans="1:13" s="13" customFormat="1" x14ac:dyDescent="0.25">
      <c r="A32" s="124" t="s">
        <v>162</v>
      </c>
      <c r="B32" s="107" t="s">
        <v>89</v>
      </c>
      <c r="C32" s="134">
        <v>3</v>
      </c>
      <c r="D32" s="135">
        <v>3</v>
      </c>
      <c r="E32" s="135"/>
      <c r="F32" s="135">
        <v>2</v>
      </c>
      <c r="G32" s="135">
        <v>3</v>
      </c>
      <c r="H32" s="135"/>
      <c r="I32" s="135">
        <v>6</v>
      </c>
      <c r="J32" s="135">
        <v>5</v>
      </c>
      <c r="K32" s="135">
        <v>9</v>
      </c>
      <c r="L32" s="136">
        <v>35</v>
      </c>
      <c r="M32" s="22">
        <f t="shared" si="1"/>
        <v>31</v>
      </c>
    </row>
    <row r="33" spans="1:13" s="13" customFormat="1" x14ac:dyDescent="0.25">
      <c r="A33" s="124" t="s">
        <v>163</v>
      </c>
      <c r="B33" s="107" t="s">
        <v>90</v>
      </c>
      <c r="C33" s="135">
        <v>3</v>
      </c>
      <c r="D33" s="135"/>
      <c r="E33" s="135"/>
      <c r="F33" s="135">
        <v>3</v>
      </c>
      <c r="G33" s="135">
        <v>4</v>
      </c>
      <c r="H33" s="135">
        <v>6</v>
      </c>
      <c r="I33" s="135">
        <v>2</v>
      </c>
      <c r="J33" s="135"/>
      <c r="K33" s="135">
        <v>9</v>
      </c>
      <c r="L33" s="136">
        <v>34</v>
      </c>
      <c r="M33" s="22">
        <f t="shared" si="1"/>
        <v>27</v>
      </c>
    </row>
    <row r="34" spans="1:13" s="13" customFormat="1" x14ac:dyDescent="0.25">
      <c r="A34" s="124" t="s">
        <v>164</v>
      </c>
      <c r="B34" s="107" t="s">
        <v>91</v>
      </c>
      <c r="C34" s="134">
        <v>4</v>
      </c>
      <c r="D34" s="135">
        <v>0</v>
      </c>
      <c r="E34" s="135">
        <v>2</v>
      </c>
      <c r="F34" s="135"/>
      <c r="G34" s="135">
        <v>2</v>
      </c>
      <c r="H34" s="135">
        <v>5</v>
      </c>
      <c r="I34" s="135">
        <v>6</v>
      </c>
      <c r="J34" s="135"/>
      <c r="K34" s="135">
        <v>10</v>
      </c>
      <c r="L34" s="136">
        <v>34</v>
      </c>
      <c r="M34" s="22">
        <f t="shared" si="1"/>
        <v>29</v>
      </c>
    </row>
    <row r="35" spans="1:13" s="13" customFormat="1" x14ac:dyDescent="0.25">
      <c r="A35" s="124" t="s">
        <v>165</v>
      </c>
      <c r="B35" s="107" t="s">
        <v>92</v>
      </c>
      <c r="C35" s="134">
        <v>1</v>
      </c>
      <c r="D35" s="135">
        <v>1</v>
      </c>
      <c r="E35" s="135"/>
      <c r="F35" s="135"/>
      <c r="G35" s="135">
        <v>1</v>
      </c>
      <c r="H35" s="135"/>
      <c r="I35" s="135">
        <v>2</v>
      </c>
      <c r="J35" s="135">
        <v>0</v>
      </c>
      <c r="K35" s="135">
        <v>8</v>
      </c>
      <c r="L35" s="136">
        <v>32</v>
      </c>
      <c r="M35" s="22">
        <f t="shared" si="1"/>
        <v>13</v>
      </c>
    </row>
    <row r="36" spans="1:13" s="13" customFormat="1" x14ac:dyDescent="0.25">
      <c r="A36" s="124" t="s">
        <v>166</v>
      </c>
      <c r="B36" s="107" t="s">
        <v>93</v>
      </c>
      <c r="C36" s="134"/>
      <c r="D36" s="135">
        <v>2</v>
      </c>
      <c r="E36" s="135"/>
      <c r="F36" s="135">
        <v>2</v>
      </c>
      <c r="G36" s="135">
        <v>2</v>
      </c>
      <c r="H36" s="135">
        <v>2</v>
      </c>
      <c r="I36" s="135"/>
      <c r="J36" s="135">
        <v>3</v>
      </c>
      <c r="K36" s="135">
        <v>8</v>
      </c>
      <c r="L36" s="136">
        <v>29</v>
      </c>
      <c r="M36" s="22">
        <f t="shared" si="1"/>
        <v>19</v>
      </c>
    </row>
    <row r="37" spans="1:13" s="13" customFormat="1" x14ac:dyDescent="0.25">
      <c r="A37" s="124" t="s">
        <v>167</v>
      </c>
      <c r="B37" s="107" t="s">
        <v>94</v>
      </c>
      <c r="C37" s="134"/>
      <c r="D37" s="135">
        <v>2</v>
      </c>
      <c r="E37" s="135">
        <v>1</v>
      </c>
      <c r="F37" s="135"/>
      <c r="G37" s="135">
        <v>4</v>
      </c>
      <c r="H37" s="135">
        <v>4</v>
      </c>
      <c r="I37" s="135">
        <v>6</v>
      </c>
      <c r="J37" s="135"/>
      <c r="K37" s="135">
        <v>7</v>
      </c>
      <c r="L37" s="136">
        <v>32</v>
      </c>
      <c r="M37" s="22">
        <f t="shared" si="1"/>
        <v>24</v>
      </c>
    </row>
    <row r="38" spans="1:13" s="13" customFormat="1" x14ac:dyDescent="0.25">
      <c r="A38" s="124" t="s">
        <v>168</v>
      </c>
      <c r="B38" s="107" t="s">
        <v>95</v>
      </c>
      <c r="C38" s="135">
        <v>4</v>
      </c>
      <c r="D38" s="135"/>
      <c r="E38" s="135">
        <v>3</v>
      </c>
      <c r="F38" s="135"/>
      <c r="G38" s="135">
        <v>5</v>
      </c>
      <c r="H38" s="135">
        <v>5</v>
      </c>
      <c r="I38" s="135">
        <v>6</v>
      </c>
      <c r="J38" s="135"/>
      <c r="K38" s="135">
        <v>12</v>
      </c>
      <c r="L38" s="136">
        <v>35</v>
      </c>
      <c r="M38" s="22">
        <f t="shared" si="1"/>
        <v>35</v>
      </c>
    </row>
    <row r="39" spans="1:13" s="13" customFormat="1" x14ac:dyDescent="0.25">
      <c r="A39" s="124" t="s">
        <v>169</v>
      </c>
      <c r="B39" s="107" t="s">
        <v>96</v>
      </c>
      <c r="C39" s="134">
        <v>2</v>
      </c>
      <c r="D39" s="135">
        <v>2</v>
      </c>
      <c r="E39" s="135"/>
      <c r="F39" s="135"/>
      <c r="G39" s="135">
        <v>3</v>
      </c>
      <c r="H39" s="135"/>
      <c r="I39" s="135">
        <v>3</v>
      </c>
      <c r="J39" s="135">
        <v>5</v>
      </c>
      <c r="K39" s="135">
        <v>10</v>
      </c>
      <c r="L39" s="136">
        <v>32</v>
      </c>
      <c r="M39" s="22">
        <f t="shared" si="1"/>
        <v>25</v>
      </c>
    </row>
    <row r="40" spans="1:13" s="13" customFormat="1" x14ac:dyDescent="0.25">
      <c r="A40" s="124" t="s">
        <v>170</v>
      </c>
      <c r="B40" s="107" t="s">
        <v>97</v>
      </c>
      <c r="C40" s="135">
        <v>4</v>
      </c>
      <c r="D40" s="135"/>
      <c r="E40" s="135"/>
      <c r="F40" s="135">
        <v>5</v>
      </c>
      <c r="G40" s="135">
        <v>4</v>
      </c>
      <c r="H40" s="135"/>
      <c r="I40" s="135">
        <v>6</v>
      </c>
      <c r="J40" s="135">
        <v>7</v>
      </c>
      <c r="K40" s="135">
        <v>12</v>
      </c>
      <c r="L40" s="136">
        <v>35</v>
      </c>
      <c r="M40" s="22">
        <f t="shared" si="1"/>
        <v>38</v>
      </c>
    </row>
    <row r="41" spans="1:13" s="13" customFormat="1" x14ac:dyDescent="0.25">
      <c r="A41" s="124" t="s">
        <v>171</v>
      </c>
      <c r="B41" s="107" t="s">
        <v>98</v>
      </c>
      <c r="C41" s="134">
        <v>5</v>
      </c>
      <c r="D41" s="135"/>
      <c r="E41" s="135">
        <v>0</v>
      </c>
      <c r="F41" s="135"/>
      <c r="G41" s="135">
        <v>3</v>
      </c>
      <c r="H41" s="135">
        <v>3</v>
      </c>
      <c r="I41" s="135">
        <v>6</v>
      </c>
      <c r="J41" s="135"/>
      <c r="K41" s="135">
        <v>9</v>
      </c>
      <c r="L41" s="136">
        <v>32</v>
      </c>
      <c r="M41" s="22">
        <f t="shared" si="1"/>
        <v>26</v>
      </c>
    </row>
    <row r="42" spans="1:13" s="13" customFormat="1" x14ac:dyDescent="0.25">
      <c r="A42" s="124" t="s">
        <v>172</v>
      </c>
      <c r="B42" s="107" t="s">
        <v>99</v>
      </c>
      <c r="C42" s="135">
        <v>2</v>
      </c>
      <c r="D42" s="135">
        <v>2</v>
      </c>
      <c r="E42" s="135">
        <v>2</v>
      </c>
      <c r="F42" s="135"/>
      <c r="G42" s="135"/>
      <c r="H42" s="135"/>
      <c r="I42" s="135">
        <v>4</v>
      </c>
      <c r="J42" s="135">
        <v>6</v>
      </c>
      <c r="K42" s="135">
        <v>10</v>
      </c>
      <c r="L42" s="136">
        <v>36</v>
      </c>
      <c r="M42" s="22">
        <f t="shared" si="1"/>
        <v>26</v>
      </c>
    </row>
    <row r="43" spans="1:13" s="13" customFormat="1" x14ac:dyDescent="0.25">
      <c r="A43" s="124" t="s">
        <v>173</v>
      </c>
      <c r="B43" s="107" t="s">
        <v>100</v>
      </c>
      <c r="C43" s="135">
        <v>2</v>
      </c>
      <c r="D43" s="135">
        <v>0</v>
      </c>
      <c r="E43" s="135"/>
      <c r="F43" s="135">
        <v>3</v>
      </c>
      <c r="G43" s="135"/>
      <c r="H43" s="135">
        <v>0</v>
      </c>
      <c r="I43" s="135">
        <v>0</v>
      </c>
      <c r="J43" s="135"/>
      <c r="K43" s="135">
        <v>8</v>
      </c>
      <c r="L43" s="136">
        <v>28</v>
      </c>
      <c r="M43" s="22">
        <f t="shared" si="1"/>
        <v>13</v>
      </c>
    </row>
    <row r="44" spans="1:13" s="13" customFormat="1" x14ac:dyDescent="0.25">
      <c r="A44" s="124" t="s">
        <v>174</v>
      </c>
      <c r="B44" s="107" t="s">
        <v>101</v>
      </c>
      <c r="C44" s="135"/>
      <c r="D44" s="135"/>
      <c r="E44" s="135">
        <v>0</v>
      </c>
      <c r="F44" s="135">
        <v>0</v>
      </c>
      <c r="G44" s="135">
        <v>2</v>
      </c>
      <c r="H44" s="135"/>
      <c r="I44" s="135">
        <v>6</v>
      </c>
      <c r="J44" s="135">
        <v>5</v>
      </c>
      <c r="K44" s="135">
        <v>10</v>
      </c>
      <c r="L44" s="136">
        <v>27</v>
      </c>
      <c r="M44" s="22">
        <f t="shared" si="1"/>
        <v>23</v>
      </c>
    </row>
    <row r="45" spans="1:13" s="13" customFormat="1" x14ac:dyDescent="0.25">
      <c r="A45" s="124" t="s">
        <v>175</v>
      </c>
      <c r="B45" s="107" t="s">
        <v>102</v>
      </c>
      <c r="C45" s="135"/>
      <c r="D45" s="135">
        <v>2</v>
      </c>
      <c r="E45" s="135"/>
      <c r="F45" s="135">
        <v>0</v>
      </c>
      <c r="G45" s="135">
        <v>1</v>
      </c>
      <c r="H45" s="135">
        <v>1</v>
      </c>
      <c r="I45" s="135">
        <v>5</v>
      </c>
      <c r="J45" s="135"/>
      <c r="K45" s="135">
        <v>8</v>
      </c>
      <c r="L45" s="136">
        <v>32</v>
      </c>
      <c r="M45" s="22">
        <f t="shared" si="1"/>
        <v>17</v>
      </c>
    </row>
    <row r="46" spans="1:13" s="13" customFormat="1" x14ac:dyDescent="0.25">
      <c r="A46" s="124" t="s">
        <v>176</v>
      </c>
      <c r="B46" s="107" t="s">
        <v>103</v>
      </c>
      <c r="C46" s="134">
        <v>4</v>
      </c>
      <c r="D46" s="135">
        <v>3</v>
      </c>
      <c r="E46" s="135">
        <v>3</v>
      </c>
      <c r="F46" s="135"/>
      <c r="G46" s="135"/>
      <c r="H46" s="135"/>
      <c r="I46" s="135">
        <v>6</v>
      </c>
      <c r="J46" s="135">
        <v>8</v>
      </c>
      <c r="K46" s="135">
        <v>9</v>
      </c>
      <c r="L46" s="136">
        <v>33</v>
      </c>
      <c r="M46" s="22">
        <f t="shared" si="1"/>
        <v>33</v>
      </c>
    </row>
    <row r="47" spans="1:13" s="13" customFormat="1" x14ac:dyDescent="0.25">
      <c r="A47" s="124" t="s">
        <v>177</v>
      </c>
      <c r="B47" s="107" t="s">
        <v>104</v>
      </c>
      <c r="C47" s="135">
        <v>4</v>
      </c>
      <c r="D47" s="135">
        <v>4</v>
      </c>
      <c r="E47" s="135"/>
      <c r="F47" s="135"/>
      <c r="G47" s="135">
        <v>4</v>
      </c>
      <c r="H47" s="135">
        <v>8</v>
      </c>
      <c r="I47" s="135"/>
      <c r="J47" s="135">
        <v>6</v>
      </c>
      <c r="K47" s="135">
        <v>12</v>
      </c>
      <c r="L47" s="136">
        <v>34</v>
      </c>
      <c r="M47" s="22">
        <f t="shared" si="1"/>
        <v>38</v>
      </c>
    </row>
    <row r="48" spans="1:13" s="13" customFormat="1" x14ac:dyDescent="0.25">
      <c r="A48" s="124" t="s">
        <v>178</v>
      </c>
      <c r="B48" s="107" t="s">
        <v>105</v>
      </c>
      <c r="C48" s="135">
        <v>2</v>
      </c>
      <c r="D48" s="135"/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4</v>
      </c>
      <c r="K48" s="135">
        <v>10</v>
      </c>
      <c r="L48" s="136">
        <v>32</v>
      </c>
      <c r="M48" s="22">
        <f t="shared" si="1"/>
        <v>16</v>
      </c>
    </row>
    <row r="49" spans="1:13" s="13" customFormat="1" x14ac:dyDescent="0.25">
      <c r="A49" s="124" t="s">
        <v>179</v>
      </c>
      <c r="B49" s="107" t="s">
        <v>106</v>
      </c>
      <c r="C49" s="134">
        <v>2</v>
      </c>
      <c r="D49" s="135"/>
      <c r="E49" s="135">
        <v>0</v>
      </c>
      <c r="F49" s="135"/>
      <c r="G49" s="135">
        <v>0</v>
      </c>
      <c r="H49" s="135">
        <v>1</v>
      </c>
      <c r="I49" s="135">
        <v>1</v>
      </c>
      <c r="J49" s="135"/>
      <c r="K49" s="135">
        <v>6</v>
      </c>
      <c r="L49" s="136">
        <v>29</v>
      </c>
      <c r="M49" s="22">
        <f t="shared" si="1"/>
        <v>10</v>
      </c>
    </row>
    <row r="50" spans="1:13" s="13" customFormat="1" x14ac:dyDescent="0.25">
      <c r="A50" s="124" t="s">
        <v>180</v>
      </c>
      <c r="B50" s="107" t="s">
        <v>107</v>
      </c>
      <c r="C50" s="134">
        <v>1</v>
      </c>
      <c r="D50" s="135">
        <v>2</v>
      </c>
      <c r="E50" s="135"/>
      <c r="F50" s="135">
        <v>3</v>
      </c>
      <c r="G50" s="135">
        <v>0</v>
      </c>
      <c r="H50" s="135">
        <v>1</v>
      </c>
      <c r="I50" s="135">
        <v>2</v>
      </c>
      <c r="J50" s="135"/>
      <c r="K50" s="135">
        <v>7</v>
      </c>
      <c r="L50" s="136">
        <v>32</v>
      </c>
      <c r="M50" s="22">
        <f t="shared" si="1"/>
        <v>16</v>
      </c>
    </row>
    <row r="51" spans="1:13" s="13" customFormat="1" x14ac:dyDescent="0.25">
      <c r="A51" s="124" t="s">
        <v>181</v>
      </c>
      <c r="B51" s="107" t="s">
        <v>108</v>
      </c>
      <c r="C51" s="134">
        <v>4</v>
      </c>
      <c r="D51" s="135"/>
      <c r="E51" s="135">
        <v>0</v>
      </c>
      <c r="F51" s="135">
        <v>4</v>
      </c>
      <c r="G51" s="135"/>
      <c r="H51" s="135"/>
      <c r="I51" s="135">
        <v>4</v>
      </c>
      <c r="J51" s="135">
        <v>7</v>
      </c>
      <c r="K51" s="135">
        <v>12</v>
      </c>
      <c r="L51" s="136">
        <v>36</v>
      </c>
      <c r="M51" s="22">
        <f t="shared" si="1"/>
        <v>31</v>
      </c>
    </row>
    <row r="52" spans="1:13" s="13" customFormat="1" x14ac:dyDescent="0.25">
      <c r="A52" s="124" t="s">
        <v>182</v>
      </c>
      <c r="B52" s="107" t="s">
        <v>109</v>
      </c>
      <c r="C52" s="134">
        <v>2</v>
      </c>
      <c r="D52" s="135">
        <v>0</v>
      </c>
      <c r="E52" s="135"/>
      <c r="F52" s="135"/>
      <c r="G52" s="135">
        <v>1</v>
      </c>
      <c r="H52" s="135">
        <v>1</v>
      </c>
      <c r="I52" s="135">
        <v>6</v>
      </c>
      <c r="J52" s="135"/>
      <c r="K52" s="135">
        <v>10</v>
      </c>
      <c r="L52" s="136">
        <v>36</v>
      </c>
      <c r="M52" s="22">
        <f t="shared" si="1"/>
        <v>20</v>
      </c>
    </row>
    <row r="53" spans="1:13" s="13" customFormat="1" x14ac:dyDescent="0.25">
      <c r="A53" s="124" t="s">
        <v>183</v>
      </c>
      <c r="B53" s="107" t="s">
        <v>110</v>
      </c>
      <c r="C53" s="134">
        <v>0</v>
      </c>
      <c r="D53" s="135">
        <v>4</v>
      </c>
      <c r="E53" s="135"/>
      <c r="F53" s="135">
        <v>2</v>
      </c>
      <c r="G53" s="135"/>
      <c r="H53" s="135">
        <v>1</v>
      </c>
      <c r="I53" s="135">
        <v>4</v>
      </c>
      <c r="J53" s="135"/>
      <c r="K53" s="135">
        <v>4</v>
      </c>
      <c r="L53" s="136">
        <v>26</v>
      </c>
      <c r="M53" s="22">
        <f t="shared" si="1"/>
        <v>15</v>
      </c>
    </row>
    <row r="54" spans="1:13" s="13" customFormat="1" x14ac:dyDescent="0.25">
      <c r="A54" s="124" t="s">
        <v>184</v>
      </c>
      <c r="B54" s="107" t="s">
        <v>111</v>
      </c>
      <c r="C54" s="134">
        <v>2</v>
      </c>
      <c r="D54" s="135"/>
      <c r="E54" s="135">
        <v>0</v>
      </c>
      <c r="F54" s="135"/>
      <c r="G54" s="135">
        <v>0</v>
      </c>
      <c r="H54" s="135"/>
      <c r="I54" s="135">
        <v>2</v>
      </c>
      <c r="J54" s="135">
        <v>2</v>
      </c>
      <c r="K54" s="135">
        <v>2</v>
      </c>
      <c r="L54" s="136">
        <v>29</v>
      </c>
      <c r="M54" s="22">
        <f t="shared" si="1"/>
        <v>8</v>
      </c>
    </row>
    <row r="55" spans="1:13" s="13" customFormat="1" x14ac:dyDescent="0.25">
      <c r="A55" s="124" t="s">
        <v>185</v>
      </c>
      <c r="B55" s="107" t="s">
        <v>112</v>
      </c>
      <c r="C55" s="134"/>
      <c r="D55" s="135">
        <v>2</v>
      </c>
      <c r="E55" s="135">
        <v>3</v>
      </c>
      <c r="F55" s="135"/>
      <c r="G55" s="135">
        <v>5</v>
      </c>
      <c r="H55" s="135"/>
      <c r="I55" s="135">
        <v>6</v>
      </c>
      <c r="J55" s="135">
        <v>7</v>
      </c>
      <c r="K55" s="135">
        <v>5</v>
      </c>
      <c r="L55" s="136">
        <v>34</v>
      </c>
      <c r="M55" s="22">
        <f t="shared" si="1"/>
        <v>28</v>
      </c>
    </row>
    <row r="56" spans="1:13" s="13" customFormat="1" x14ac:dyDescent="0.25">
      <c r="A56" s="124" t="s">
        <v>186</v>
      </c>
      <c r="B56" s="107" t="s">
        <v>113</v>
      </c>
      <c r="C56" s="134">
        <v>1</v>
      </c>
      <c r="D56" s="135"/>
      <c r="E56" s="135">
        <v>0</v>
      </c>
      <c r="F56" s="135">
        <v>3</v>
      </c>
      <c r="G56" s="135">
        <v>4</v>
      </c>
      <c r="H56" s="135"/>
      <c r="I56" s="135">
        <v>5</v>
      </c>
      <c r="J56" s="135">
        <v>6</v>
      </c>
      <c r="K56" s="135">
        <v>12</v>
      </c>
      <c r="L56" s="136">
        <v>35</v>
      </c>
      <c r="M56" s="22">
        <f t="shared" si="1"/>
        <v>31</v>
      </c>
    </row>
    <row r="57" spans="1:13" s="13" customFormat="1" x14ac:dyDescent="0.25">
      <c r="A57" s="124" t="s">
        <v>187</v>
      </c>
      <c r="B57" s="107" t="s">
        <v>114</v>
      </c>
      <c r="C57" s="134"/>
      <c r="D57" s="135"/>
      <c r="E57" s="135">
        <v>0</v>
      </c>
      <c r="F57" s="135">
        <v>3</v>
      </c>
      <c r="G57" s="135">
        <v>3</v>
      </c>
      <c r="H57" s="135">
        <v>4</v>
      </c>
      <c r="I57" s="135">
        <v>5</v>
      </c>
      <c r="J57" s="135"/>
      <c r="K57" s="135">
        <v>10</v>
      </c>
      <c r="L57" s="136">
        <v>33</v>
      </c>
      <c r="M57" s="22">
        <f t="shared" si="1"/>
        <v>25</v>
      </c>
    </row>
    <row r="58" spans="1:13" s="13" customFormat="1" x14ac:dyDescent="0.25">
      <c r="A58" s="124" t="s">
        <v>188</v>
      </c>
      <c r="B58" s="107" t="s">
        <v>115</v>
      </c>
      <c r="C58" s="134">
        <v>1</v>
      </c>
      <c r="D58" s="135">
        <v>2</v>
      </c>
      <c r="E58" s="135"/>
      <c r="F58" s="135">
        <v>2</v>
      </c>
      <c r="G58" s="135">
        <v>2</v>
      </c>
      <c r="H58" s="135">
        <v>5</v>
      </c>
      <c r="I58" s="135">
        <v>6</v>
      </c>
      <c r="J58" s="135"/>
      <c r="K58" s="135">
        <v>10</v>
      </c>
      <c r="L58" s="136">
        <v>36</v>
      </c>
      <c r="M58" s="22">
        <f t="shared" si="1"/>
        <v>28</v>
      </c>
    </row>
    <row r="59" spans="1:13" s="13" customFormat="1" x14ac:dyDescent="0.25">
      <c r="A59" s="124" t="s">
        <v>189</v>
      </c>
      <c r="B59" s="107" t="s">
        <v>116</v>
      </c>
      <c r="C59" s="134">
        <v>3</v>
      </c>
      <c r="D59" s="135"/>
      <c r="E59" s="135">
        <v>1</v>
      </c>
      <c r="F59" s="135"/>
      <c r="G59" s="135">
        <v>3</v>
      </c>
      <c r="H59" s="135">
        <v>8</v>
      </c>
      <c r="I59" s="135">
        <v>6</v>
      </c>
      <c r="J59" s="135"/>
      <c r="K59" s="135">
        <v>10</v>
      </c>
      <c r="L59" s="136">
        <v>34</v>
      </c>
      <c r="M59" s="22">
        <f t="shared" si="1"/>
        <v>31</v>
      </c>
    </row>
    <row r="60" spans="1:13" s="13" customFormat="1" x14ac:dyDescent="0.25">
      <c r="A60" s="124" t="s">
        <v>190</v>
      </c>
      <c r="B60" s="107" t="s">
        <v>117</v>
      </c>
      <c r="C60" s="134">
        <v>2</v>
      </c>
      <c r="D60" s="135"/>
      <c r="E60" s="135"/>
      <c r="F60" s="135">
        <v>0</v>
      </c>
      <c r="G60" s="135">
        <v>1</v>
      </c>
      <c r="H60" s="135"/>
      <c r="I60" s="135">
        <v>4</v>
      </c>
      <c r="J60" s="135">
        <v>0</v>
      </c>
      <c r="K60" s="135">
        <v>8</v>
      </c>
      <c r="L60" s="136">
        <v>26</v>
      </c>
      <c r="M60" s="22">
        <f t="shared" si="1"/>
        <v>15</v>
      </c>
    </row>
    <row r="61" spans="1:13" s="13" customFormat="1" x14ac:dyDescent="0.25">
      <c r="A61" s="124" t="s">
        <v>191</v>
      </c>
      <c r="B61" s="107" t="s">
        <v>118</v>
      </c>
      <c r="C61" s="134"/>
      <c r="D61" s="135"/>
      <c r="E61" s="135">
        <v>2</v>
      </c>
      <c r="F61" s="135">
        <v>2</v>
      </c>
      <c r="G61" s="135">
        <v>3</v>
      </c>
      <c r="H61" s="135"/>
      <c r="I61" s="135">
        <v>6</v>
      </c>
      <c r="J61" s="135">
        <v>5</v>
      </c>
      <c r="K61" s="135">
        <v>8</v>
      </c>
      <c r="L61" s="136">
        <v>31</v>
      </c>
      <c r="M61" s="22">
        <f t="shared" si="1"/>
        <v>26</v>
      </c>
    </row>
    <row r="62" spans="1:13" s="13" customFormat="1" x14ac:dyDescent="0.25">
      <c r="A62" s="124" t="s">
        <v>192</v>
      </c>
      <c r="B62" s="107" t="s">
        <v>119</v>
      </c>
      <c r="C62" s="135"/>
      <c r="D62" s="135"/>
      <c r="E62" s="135">
        <v>0</v>
      </c>
      <c r="F62" s="135">
        <v>2</v>
      </c>
      <c r="G62" s="135">
        <v>1</v>
      </c>
      <c r="H62" s="135">
        <v>7</v>
      </c>
      <c r="I62" s="135">
        <v>7</v>
      </c>
      <c r="J62" s="135"/>
      <c r="K62" s="135">
        <v>10</v>
      </c>
      <c r="L62" s="136">
        <v>34</v>
      </c>
      <c r="M62" s="22">
        <f t="shared" si="1"/>
        <v>27</v>
      </c>
    </row>
    <row r="63" spans="1:13" s="13" customFormat="1" x14ac:dyDescent="0.25">
      <c r="A63" s="124" t="s">
        <v>193</v>
      </c>
      <c r="B63" s="107" t="s">
        <v>120</v>
      </c>
      <c r="C63" s="135">
        <v>2</v>
      </c>
      <c r="D63" s="135"/>
      <c r="E63" s="135"/>
      <c r="F63" s="135">
        <v>0</v>
      </c>
      <c r="G63" s="135">
        <v>1</v>
      </c>
      <c r="H63" s="135">
        <v>1</v>
      </c>
      <c r="I63" s="135">
        <v>2</v>
      </c>
      <c r="J63" s="135"/>
      <c r="K63" s="135">
        <v>8</v>
      </c>
      <c r="L63" s="136">
        <v>30</v>
      </c>
      <c r="M63" s="22">
        <f t="shared" si="1"/>
        <v>14</v>
      </c>
    </row>
    <row r="64" spans="1:13" s="13" customFormat="1" x14ac:dyDescent="0.25">
      <c r="A64" s="124" t="s">
        <v>194</v>
      </c>
      <c r="B64" s="107" t="s">
        <v>121</v>
      </c>
      <c r="C64" s="134"/>
      <c r="D64" s="135"/>
      <c r="E64" s="135">
        <v>0</v>
      </c>
      <c r="F64" s="135">
        <v>2</v>
      </c>
      <c r="G64" s="135">
        <v>0</v>
      </c>
      <c r="H64" s="135">
        <v>0</v>
      </c>
      <c r="I64" s="135">
        <v>1</v>
      </c>
      <c r="J64" s="135"/>
      <c r="K64" s="135">
        <v>8</v>
      </c>
      <c r="L64" s="136">
        <v>32</v>
      </c>
      <c r="M64" s="22">
        <f t="shared" si="1"/>
        <v>11</v>
      </c>
    </row>
    <row r="65" spans="1:13" s="13" customFormat="1" x14ac:dyDescent="0.25">
      <c r="A65" s="124" t="s">
        <v>195</v>
      </c>
      <c r="B65" s="107" t="s">
        <v>122</v>
      </c>
      <c r="C65" s="134">
        <v>1</v>
      </c>
      <c r="D65" s="135"/>
      <c r="E65" s="135">
        <v>1</v>
      </c>
      <c r="F65" s="135">
        <v>2</v>
      </c>
      <c r="G65" s="135"/>
      <c r="H65" s="135">
        <v>2</v>
      </c>
      <c r="I65" s="135"/>
      <c r="J65" s="135">
        <v>2</v>
      </c>
      <c r="K65" s="135">
        <v>8</v>
      </c>
      <c r="L65" s="136">
        <v>35</v>
      </c>
      <c r="M65" s="22">
        <f t="shared" si="1"/>
        <v>16</v>
      </c>
    </row>
    <row r="66" spans="1:13" s="13" customFormat="1" x14ac:dyDescent="0.25">
      <c r="A66" s="124" t="s">
        <v>196</v>
      </c>
      <c r="B66" s="107" t="s">
        <v>123</v>
      </c>
      <c r="C66" s="134"/>
      <c r="D66" s="135"/>
      <c r="E66" s="135">
        <v>0</v>
      </c>
      <c r="F66" s="135">
        <v>0</v>
      </c>
      <c r="G66" s="135">
        <v>0</v>
      </c>
      <c r="H66" s="135"/>
      <c r="I66" s="135">
        <v>0</v>
      </c>
      <c r="J66" s="135">
        <v>0</v>
      </c>
      <c r="K66" s="135">
        <v>8</v>
      </c>
      <c r="L66" s="136">
        <v>28</v>
      </c>
      <c r="M66" s="22">
        <f t="shared" si="1"/>
        <v>8</v>
      </c>
    </row>
    <row r="67" spans="1:13" s="13" customFormat="1" x14ac:dyDescent="0.25">
      <c r="A67" s="124" t="s">
        <v>197</v>
      </c>
      <c r="B67" s="107" t="s">
        <v>124</v>
      </c>
      <c r="C67" s="135"/>
      <c r="D67" s="135">
        <v>4</v>
      </c>
      <c r="E67" s="135">
        <v>3</v>
      </c>
      <c r="F67" s="135"/>
      <c r="G67" s="135">
        <v>4</v>
      </c>
      <c r="H67" s="135">
        <v>2</v>
      </c>
      <c r="I67" s="135"/>
      <c r="J67" s="135">
        <v>7</v>
      </c>
      <c r="K67" s="135">
        <v>12</v>
      </c>
      <c r="L67" s="136">
        <v>28</v>
      </c>
      <c r="M67" s="22">
        <f t="shared" si="1"/>
        <v>32</v>
      </c>
    </row>
    <row r="68" spans="1:13" s="13" customFormat="1" x14ac:dyDescent="0.25">
      <c r="A68" s="124" t="s">
        <v>198</v>
      </c>
      <c r="B68" s="107" t="s">
        <v>125</v>
      </c>
      <c r="C68" s="135">
        <v>2</v>
      </c>
      <c r="D68" s="135"/>
      <c r="E68" s="135">
        <v>0</v>
      </c>
      <c r="F68" s="135">
        <v>2</v>
      </c>
      <c r="G68" s="135"/>
      <c r="H68" s="135">
        <v>1</v>
      </c>
      <c r="I68" s="135">
        <v>0</v>
      </c>
      <c r="J68" s="135"/>
      <c r="K68" s="135">
        <v>8</v>
      </c>
      <c r="L68" s="136">
        <v>28</v>
      </c>
      <c r="M68" s="22">
        <f t="shared" si="1"/>
        <v>13</v>
      </c>
    </row>
    <row r="69" spans="1:13" s="13" customFormat="1" x14ac:dyDescent="0.25">
      <c r="A69" s="124" t="s">
        <v>199</v>
      </c>
      <c r="B69" s="107" t="s">
        <v>126</v>
      </c>
      <c r="C69" s="135"/>
      <c r="D69" s="135">
        <v>0</v>
      </c>
      <c r="E69" s="135">
        <v>1</v>
      </c>
      <c r="F69" s="135"/>
      <c r="G69" s="135">
        <v>4</v>
      </c>
      <c r="H69" s="135"/>
      <c r="I69" s="135">
        <v>0</v>
      </c>
      <c r="J69" s="135">
        <v>5</v>
      </c>
      <c r="K69" s="135">
        <v>9</v>
      </c>
      <c r="L69" s="136">
        <v>34</v>
      </c>
      <c r="M69" s="22">
        <f t="shared" si="1"/>
        <v>19</v>
      </c>
    </row>
    <row r="70" spans="1:13" s="13" customFormat="1" x14ac:dyDescent="0.25">
      <c r="A70" s="124" t="s">
        <v>200</v>
      </c>
      <c r="B70" s="107" t="s">
        <v>127</v>
      </c>
      <c r="C70" s="134">
        <v>0</v>
      </c>
      <c r="D70" s="135"/>
      <c r="E70" s="135"/>
      <c r="F70" s="135">
        <v>2</v>
      </c>
      <c r="G70" s="135">
        <v>0</v>
      </c>
      <c r="H70" s="135">
        <v>1</v>
      </c>
      <c r="I70" s="135">
        <v>3</v>
      </c>
      <c r="J70" s="135"/>
      <c r="K70" s="135">
        <v>7</v>
      </c>
      <c r="L70" s="136">
        <v>33</v>
      </c>
      <c r="M70" s="22">
        <f t="shared" si="1"/>
        <v>13</v>
      </c>
    </row>
    <row r="71" spans="1:13" s="13" customFormat="1" x14ac:dyDescent="0.25">
      <c r="A71" s="124" t="s">
        <v>201</v>
      </c>
      <c r="B71" s="107" t="s">
        <v>128</v>
      </c>
      <c r="C71" s="134">
        <v>2</v>
      </c>
      <c r="D71" s="135"/>
      <c r="E71" s="135">
        <v>2</v>
      </c>
      <c r="F71" s="135">
        <v>1</v>
      </c>
      <c r="G71" s="135"/>
      <c r="H71" s="135">
        <v>6</v>
      </c>
      <c r="I71" s="135">
        <v>5</v>
      </c>
      <c r="J71" s="135"/>
      <c r="K71" s="135">
        <v>8</v>
      </c>
      <c r="L71" s="136">
        <v>36</v>
      </c>
      <c r="M71" s="22">
        <f t="shared" si="1"/>
        <v>24</v>
      </c>
    </row>
    <row r="72" spans="1:13" s="13" customFormat="1" x14ac:dyDescent="0.25">
      <c r="A72" s="124" t="s">
        <v>202</v>
      </c>
      <c r="B72" s="107" t="s">
        <v>129</v>
      </c>
      <c r="C72" s="134">
        <v>4</v>
      </c>
      <c r="D72" s="135">
        <v>4</v>
      </c>
      <c r="E72" s="135"/>
      <c r="F72" s="135"/>
      <c r="G72" s="135">
        <v>2</v>
      </c>
      <c r="H72" s="135">
        <v>0</v>
      </c>
      <c r="I72" s="135"/>
      <c r="J72" s="135">
        <v>7</v>
      </c>
      <c r="K72" s="135">
        <v>6</v>
      </c>
      <c r="L72" s="136">
        <v>35</v>
      </c>
      <c r="M72" s="22">
        <f t="shared" si="1"/>
        <v>23</v>
      </c>
    </row>
    <row r="73" spans="1:13" s="13" customFormat="1" x14ac:dyDescent="0.25">
      <c r="A73" s="124" t="s">
        <v>203</v>
      </c>
      <c r="B73" s="107" t="s">
        <v>130</v>
      </c>
      <c r="C73" s="135">
        <v>2</v>
      </c>
      <c r="D73" s="135">
        <v>2</v>
      </c>
      <c r="E73" s="135"/>
      <c r="F73" s="135"/>
      <c r="G73" s="135">
        <v>2</v>
      </c>
      <c r="H73" s="135"/>
      <c r="I73" s="135">
        <v>4</v>
      </c>
      <c r="J73" s="135">
        <v>5</v>
      </c>
      <c r="K73" s="135">
        <v>9</v>
      </c>
      <c r="L73" s="136">
        <v>31</v>
      </c>
      <c r="M73" s="22">
        <f t="shared" si="1"/>
        <v>24</v>
      </c>
    </row>
    <row r="74" spans="1:13" s="13" customFormat="1" x14ac:dyDescent="0.25">
      <c r="A74" s="124" t="s">
        <v>204</v>
      </c>
      <c r="B74" s="107" t="s">
        <v>131</v>
      </c>
      <c r="C74" s="135"/>
      <c r="D74" s="135">
        <v>2</v>
      </c>
      <c r="E74" s="135">
        <v>3</v>
      </c>
      <c r="F74" s="135"/>
      <c r="G74" s="135">
        <v>2</v>
      </c>
      <c r="H74" s="135">
        <v>4</v>
      </c>
      <c r="I74" s="135">
        <v>5</v>
      </c>
      <c r="J74" s="135"/>
      <c r="K74" s="135">
        <v>8</v>
      </c>
      <c r="L74" s="136">
        <v>33</v>
      </c>
      <c r="M74" s="22">
        <f t="shared" si="1"/>
        <v>24</v>
      </c>
    </row>
    <row r="75" spans="1:13" s="13" customFormat="1" x14ac:dyDescent="0.25">
      <c r="A75" s="124" t="s">
        <v>205</v>
      </c>
      <c r="B75" s="107" t="s">
        <v>132</v>
      </c>
      <c r="C75" s="135"/>
      <c r="D75" s="135"/>
      <c r="E75" s="135">
        <v>3</v>
      </c>
      <c r="F75" s="135">
        <v>1</v>
      </c>
      <c r="G75" s="135">
        <v>0</v>
      </c>
      <c r="H75" s="135"/>
      <c r="I75" s="135">
        <v>4</v>
      </c>
      <c r="J75" s="135">
        <v>1</v>
      </c>
      <c r="K75" s="135">
        <v>9</v>
      </c>
      <c r="L75" s="136">
        <v>26</v>
      </c>
      <c r="M75" s="22">
        <f t="shared" si="1"/>
        <v>18</v>
      </c>
    </row>
    <row r="76" spans="1:13" s="13" customFormat="1" x14ac:dyDescent="0.25">
      <c r="A76" s="124" t="s">
        <v>206</v>
      </c>
      <c r="B76" s="107" t="s">
        <v>133</v>
      </c>
      <c r="C76" s="135"/>
      <c r="D76" s="135">
        <v>0</v>
      </c>
      <c r="E76" s="135">
        <v>2</v>
      </c>
      <c r="F76" s="135"/>
      <c r="G76" s="135">
        <v>2</v>
      </c>
      <c r="H76" s="135"/>
      <c r="I76" s="135">
        <v>5</v>
      </c>
      <c r="J76" s="135">
        <v>3</v>
      </c>
      <c r="K76" s="135">
        <v>9</v>
      </c>
      <c r="L76" s="136">
        <v>34</v>
      </c>
      <c r="M76" s="22">
        <f t="shared" si="1"/>
        <v>21</v>
      </c>
    </row>
    <row r="77" spans="1:13" s="13" customFormat="1" x14ac:dyDescent="0.25">
      <c r="A77" s="124" t="s">
        <v>207</v>
      </c>
      <c r="B77" s="107" t="s">
        <v>134</v>
      </c>
      <c r="C77" s="135">
        <v>2</v>
      </c>
      <c r="D77" s="135"/>
      <c r="E77" s="135"/>
      <c r="F77" s="135">
        <v>2</v>
      </c>
      <c r="G77" s="135">
        <v>0</v>
      </c>
      <c r="H77" s="135">
        <v>1</v>
      </c>
      <c r="I77" s="135">
        <v>1</v>
      </c>
      <c r="J77" s="135">
        <v>0</v>
      </c>
      <c r="K77" s="135">
        <v>4</v>
      </c>
      <c r="L77" s="136">
        <v>31</v>
      </c>
      <c r="M77" s="22">
        <f t="shared" si="1"/>
        <v>10</v>
      </c>
    </row>
    <row r="78" spans="1:13" s="13" customFormat="1" x14ac:dyDescent="0.25">
      <c r="A78" s="124" t="s">
        <v>208</v>
      </c>
      <c r="B78" s="107" t="s">
        <v>135</v>
      </c>
      <c r="C78" s="135"/>
      <c r="D78" s="135"/>
      <c r="E78" s="135">
        <v>2</v>
      </c>
      <c r="F78" s="135">
        <v>0</v>
      </c>
      <c r="G78" s="135">
        <v>5</v>
      </c>
      <c r="H78" s="135"/>
      <c r="I78" s="135">
        <v>4</v>
      </c>
      <c r="J78" s="135">
        <v>0</v>
      </c>
      <c r="K78" s="135">
        <v>8</v>
      </c>
      <c r="L78" s="136">
        <v>22</v>
      </c>
      <c r="M78" s="22">
        <f t="shared" si="1"/>
        <v>19</v>
      </c>
    </row>
    <row r="79" spans="1:13" s="13" customFormat="1" x14ac:dyDescent="0.25">
      <c r="A79" s="124" t="s">
        <v>209</v>
      </c>
      <c r="B79" s="107" t="s">
        <v>136</v>
      </c>
      <c r="C79" s="135"/>
      <c r="D79" s="135"/>
      <c r="E79" s="135">
        <v>1</v>
      </c>
      <c r="F79" s="135">
        <v>2</v>
      </c>
      <c r="G79" s="135">
        <v>0</v>
      </c>
      <c r="H79" s="135"/>
      <c r="I79" s="135">
        <v>3</v>
      </c>
      <c r="J79" s="135">
        <v>4</v>
      </c>
      <c r="K79" s="135">
        <v>8</v>
      </c>
      <c r="L79" s="136">
        <v>26</v>
      </c>
      <c r="M79" s="22">
        <f t="shared" si="1"/>
        <v>18</v>
      </c>
    </row>
    <row r="80" spans="1:13" s="13" customFormat="1" x14ac:dyDescent="0.25">
      <c r="A80" s="124" t="s">
        <v>210</v>
      </c>
      <c r="B80" s="107" t="s">
        <v>137</v>
      </c>
      <c r="C80" s="135"/>
      <c r="D80" s="135"/>
      <c r="E80" s="135">
        <v>0</v>
      </c>
      <c r="F80" s="135">
        <v>0</v>
      </c>
      <c r="G80" s="135">
        <v>0</v>
      </c>
      <c r="H80" s="135">
        <v>1</v>
      </c>
      <c r="I80" s="135">
        <v>5</v>
      </c>
      <c r="J80" s="135"/>
      <c r="K80" s="135">
        <v>8</v>
      </c>
      <c r="L80" s="136">
        <v>25</v>
      </c>
      <c r="M80" s="22">
        <f t="shared" si="1"/>
        <v>14</v>
      </c>
    </row>
    <row r="81" spans="1:14" s="13" customFormat="1" x14ac:dyDescent="0.25">
      <c r="A81" s="124" t="s">
        <v>211</v>
      </c>
      <c r="B81" s="107" t="s">
        <v>138</v>
      </c>
      <c r="C81" s="135"/>
      <c r="D81" s="135"/>
      <c r="E81" s="135">
        <v>2</v>
      </c>
      <c r="F81" s="135">
        <v>1</v>
      </c>
      <c r="G81" s="135">
        <v>0</v>
      </c>
      <c r="H81" s="135"/>
      <c r="I81" s="135">
        <v>6</v>
      </c>
      <c r="J81" s="135">
        <v>1</v>
      </c>
      <c r="K81" s="135">
        <v>8</v>
      </c>
      <c r="L81" s="136">
        <v>21</v>
      </c>
      <c r="M81" s="22">
        <f t="shared" ref="M81:M87" si="2">SUM(C81:K81)</f>
        <v>18</v>
      </c>
    </row>
    <row r="82" spans="1:14" s="13" customFormat="1" x14ac:dyDescent="0.25">
      <c r="A82" s="124" t="s">
        <v>212</v>
      </c>
      <c r="B82" s="107" t="s">
        <v>139</v>
      </c>
      <c r="C82" s="135"/>
      <c r="D82" s="135"/>
      <c r="E82" s="135">
        <v>3</v>
      </c>
      <c r="F82" s="135">
        <v>2</v>
      </c>
      <c r="G82" s="135">
        <v>4</v>
      </c>
      <c r="H82" s="135">
        <v>2</v>
      </c>
      <c r="I82" s="135">
        <v>6</v>
      </c>
      <c r="J82" s="135"/>
      <c r="K82" s="135">
        <v>10</v>
      </c>
      <c r="L82" s="136">
        <v>31</v>
      </c>
      <c r="M82" s="22">
        <f t="shared" si="2"/>
        <v>27</v>
      </c>
    </row>
    <row r="83" spans="1:14" s="13" customFormat="1" x14ac:dyDescent="0.25">
      <c r="A83" s="124" t="s">
        <v>213</v>
      </c>
      <c r="B83" s="107" t="s">
        <v>140</v>
      </c>
      <c r="C83" s="135"/>
      <c r="D83" s="135">
        <v>0</v>
      </c>
      <c r="E83" s="135"/>
      <c r="F83" s="135">
        <v>0</v>
      </c>
      <c r="G83" s="135">
        <v>2</v>
      </c>
      <c r="H83" s="135">
        <v>5</v>
      </c>
      <c r="I83" s="135">
        <v>6</v>
      </c>
      <c r="J83" s="135"/>
      <c r="K83" s="135">
        <v>8</v>
      </c>
      <c r="L83" s="136">
        <v>30</v>
      </c>
      <c r="M83" s="22">
        <f t="shared" si="2"/>
        <v>21</v>
      </c>
    </row>
    <row r="84" spans="1:14" s="13" customFormat="1" x14ac:dyDescent="0.25">
      <c r="A84" s="124" t="s">
        <v>214</v>
      </c>
      <c r="B84" s="107" t="s">
        <v>141</v>
      </c>
      <c r="C84" s="135"/>
      <c r="D84" s="135"/>
      <c r="E84" s="135">
        <v>0</v>
      </c>
      <c r="F84" s="135">
        <v>0</v>
      </c>
      <c r="G84" s="135">
        <v>2</v>
      </c>
      <c r="H84" s="135"/>
      <c r="I84" s="135">
        <v>6</v>
      </c>
      <c r="J84" s="135">
        <v>2</v>
      </c>
      <c r="K84" s="135">
        <v>9</v>
      </c>
      <c r="L84" s="136">
        <v>27</v>
      </c>
      <c r="M84" s="22">
        <f t="shared" si="2"/>
        <v>19</v>
      </c>
    </row>
    <row r="85" spans="1:14" s="13" customFormat="1" x14ac:dyDescent="0.25">
      <c r="A85" s="124" t="s">
        <v>215</v>
      </c>
      <c r="B85" s="107" t="s">
        <v>142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8">
        <v>0</v>
      </c>
      <c r="M85" s="22">
        <f t="shared" si="2"/>
        <v>0</v>
      </c>
    </row>
    <row r="86" spans="1:14" s="13" customFormat="1" x14ac:dyDescent="0.25">
      <c r="A86" s="124" t="s">
        <v>216</v>
      </c>
      <c r="B86" s="107" t="s">
        <v>143</v>
      </c>
      <c r="C86" s="135">
        <v>2</v>
      </c>
      <c r="D86" s="135"/>
      <c r="E86" s="135"/>
      <c r="F86" s="135">
        <v>3</v>
      </c>
      <c r="G86" s="135">
        <v>0</v>
      </c>
      <c r="H86" s="135">
        <v>0</v>
      </c>
      <c r="I86" s="135">
        <v>6</v>
      </c>
      <c r="J86" s="135"/>
      <c r="K86" s="135">
        <v>8</v>
      </c>
      <c r="L86" s="136">
        <v>30</v>
      </c>
      <c r="M86" s="22">
        <f t="shared" si="2"/>
        <v>19</v>
      </c>
    </row>
    <row r="87" spans="1:14" s="13" customFormat="1" x14ac:dyDescent="0.25">
      <c r="A87" s="124" t="s">
        <v>217</v>
      </c>
      <c r="B87" s="107" t="s">
        <v>144</v>
      </c>
      <c r="C87" s="135"/>
      <c r="D87" s="135">
        <v>0</v>
      </c>
      <c r="E87" s="135">
        <v>3</v>
      </c>
      <c r="F87" s="135"/>
      <c r="G87" s="135">
        <v>2</v>
      </c>
      <c r="H87" s="135"/>
      <c r="I87" s="135">
        <v>6</v>
      </c>
      <c r="J87" s="135">
        <v>6</v>
      </c>
      <c r="K87" s="135">
        <v>8</v>
      </c>
      <c r="L87" s="136">
        <v>28</v>
      </c>
      <c r="M87" s="140">
        <f t="shared" si="2"/>
        <v>25</v>
      </c>
    </row>
    <row r="88" spans="1:14" s="13" customFormat="1" ht="15.75" x14ac:dyDescent="0.25">
      <c r="A88" s="153" t="s">
        <v>588</v>
      </c>
      <c r="B88" s="154"/>
      <c r="C88" s="29">
        <f>COUNT(C16:C87)</f>
        <v>41</v>
      </c>
      <c r="D88" s="29">
        <f t="shared" ref="D88:K88" si="3">COUNT(D16:D87)</f>
        <v>33</v>
      </c>
      <c r="E88" s="29">
        <f t="shared" si="3"/>
        <v>45</v>
      </c>
      <c r="F88" s="29">
        <f t="shared" si="3"/>
        <v>42</v>
      </c>
      <c r="G88" s="29">
        <f t="shared" si="3"/>
        <v>59</v>
      </c>
      <c r="H88" s="29">
        <f t="shared" si="3"/>
        <v>38</v>
      </c>
      <c r="I88" s="29">
        <f t="shared" si="3"/>
        <v>64</v>
      </c>
      <c r="J88" s="29">
        <f t="shared" si="3"/>
        <v>42</v>
      </c>
      <c r="K88" s="29">
        <f t="shared" si="3"/>
        <v>71</v>
      </c>
      <c r="L88" s="139">
        <f>COUNT(L16:L87)</f>
        <v>72</v>
      </c>
      <c r="M88" s="97"/>
    </row>
    <row r="89" spans="1:14" s="13" customFormat="1" ht="15.75" x14ac:dyDescent="0.25">
      <c r="A89" s="153" t="s">
        <v>4</v>
      </c>
      <c r="B89" s="154"/>
      <c r="C89" s="36">
        <f>COUNTIF(C16:C87,"&gt;="&amp;C15)</f>
        <v>14</v>
      </c>
      <c r="D89" s="129">
        <f t="shared" ref="D89:L89" si="4">COUNTIF(D16:D87,"&gt;="&amp;D15)</f>
        <v>13</v>
      </c>
      <c r="E89" s="129">
        <f t="shared" si="4"/>
        <v>16</v>
      </c>
      <c r="F89" s="129">
        <f t="shared" si="4"/>
        <v>12</v>
      </c>
      <c r="G89" s="129">
        <f t="shared" si="4"/>
        <v>23</v>
      </c>
      <c r="H89" s="129">
        <f t="shared" si="4"/>
        <v>5</v>
      </c>
      <c r="I89" s="129">
        <f t="shared" si="4"/>
        <v>29</v>
      </c>
      <c r="J89" s="129">
        <f t="shared" si="4"/>
        <v>15</v>
      </c>
      <c r="K89" s="129">
        <f t="shared" si="4"/>
        <v>40</v>
      </c>
      <c r="L89" s="129">
        <f t="shared" si="4"/>
        <v>71</v>
      </c>
      <c r="M89" s="97"/>
      <c r="N89" s="123"/>
    </row>
    <row r="90" spans="1:14" s="13" customFormat="1" ht="15.75" x14ac:dyDescent="0.25">
      <c r="A90" s="153" t="s">
        <v>48</v>
      </c>
      <c r="B90" s="154"/>
      <c r="C90" s="36">
        <f t="shared" ref="C90:K90" si="5">ROUND(C89*100/C88,0)</f>
        <v>34</v>
      </c>
      <c r="D90" s="36">
        <f t="shared" si="5"/>
        <v>39</v>
      </c>
      <c r="E90" s="37">
        <f t="shared" si="5"/>
        <v>36</v>
      </c>
      <c r="F90" s="37">
        <f t="shared" si="5"/>
        <v>29</v>
      </c>
      <c r="G90" s="37">
        <f t="shared" si="5"/>
        <v>39</v>
      </c>
      <c r="H90" s="37">
        <f t="shared" si="5"/>
        <v>13</v>
      </c>
      <c r="I90" s="37">
        <f t="shared" si="5"/>
        <v>45</v>
      </c>
      <c r="J90" s="37">
        <f t="shared" si="5"/>
        <v>36</v>
      </c>
      <c r="K90" s="37">
        <f t="shared" si="5"/>
        <v>56</v>
      </c>
      <c r="L90" s="133">
        <f>ROUND(L89*100/L88,0)</f>
        <v>99</v>
      </c>
      <c r="M90" s="97"/>
    </row>
    <row r="91" spans="1:14" s="13" customFormat="1" x14ac:dyDescent="0.25">
      <c r="A91" s="157" t="s">
        <v>14</v>
      </c>
      <c r="B91" s="158"/>
      <c r="C91" s="36" t="str">
        <f>IF(C90&gt;=70,"3",IF(C90&gt;=60,"2",IF(C90&gt;=50,"1","-")))</f>
        <v>-</v>
      </c>
      <c r="D91" s="129" t="str">
        <f t="shared" ref="D91:L91" si="6">IF(D90&gt;=70,"3",IF(D90&gt;=60,"2",IF(D90&gt;=50,"1","-")))</f>
        <v>-</v>
      </c>
      <c r="E91" s="129" t="str">
        <f t="shared" si="6"/>
        <v>-</v>
      </c>
      <c r="F91" s="129" t="str">
        <f t="shared" si="6"/>
        <v>-</v>
      </c>
      <c r="G91" s="129" t="str">
        <f t="shared" si="6"/>
        <v>-</v>
      </c>
      <c r="H91" s="129" t="str">
        <f t="shared" si="6"/>
        <v>-</v>
      </c>
      <c r="I91" s="129" t="str">
        <f t="shared" si="6"/>
        <v>-</v>
      </c>
      <c r="J91" s="129" t="str">
        <f t="shared" si="6"/>
        <v>-</v>
      </c>
      <c r="K91" s="129" t="str">
        <f t="shared" si="6"/>
        <v>1</v>
      </c>
      <c r="L91" s="129" t="str">
        <f t="shared" si="6"/>
        <v>3</v>
      </c>
      <c r="M91" s="97"/>
    </row>
    <row r="92" spans="1:14" s="13" customFormat="1" ht="15.75" x14ac:dyDescent="0.25">
      <c r="A92" s="9"/>
      <c r="B92" s="9"/>
      <c r="C92" s="141" t="s">
        <v>1</v>
      </c>
      <c r="D92" s="141" t="s">
        <v>1</v>
      </c>
      <c r="E92" s="141" t="s">
        <v>2</v>
      </c>
      <c r="F92" s="141" t="s">
        <v>2</v>
      </c>
      <c r="G92" s="141" t="s">
        <v>0</v>
      </c>
      <c r="H92" s="141" t="s">
        <v>2</v>
      </c>
      <c r="I92" s="141" t="s">
        <v>0</v>
      </c>
      <c r="J92" s="141" t="s">
        <v>1</v>
      </c>
      <c r="K92" s="141" t="s">
        <v>2</v>
      </c>
      <c r="L92" s="46"/>
      <c r="M92" s="97"/>
    </row>
    <row r="93" spans="1:14" s="13" customFormat="1" ht="18.75" x14ac:dyDescent="0.3">
      <c r="A93" s="9"/>
      <c r="B93" s="9"/>
      <c r="C93" s="10"/>
      <c r="D93" s="10"/>
      <c r="E93" s="11"/>
      <c r="F93" s="159"/>
      <c r="G93" s="160"/>
      <c r="H93" s="149" t="s">
        <v>15</v>
      </c>
      <c r="I93" s="150"/>
      <c r="J93" s="14" t="s">
        <v>18</v>
      </c>
      <c r="K93" s="14"/>
      <c r="L93" s="46"/>
      <c r="M93" s="97"/>
    </row>
    <row r="94" spans="1:14" s="13" customFormat="1" ht="20.25" x14ac:dyDescent="0.3">
      <c r="A94" s="9"/>
      <c r="B94" s="9"/>
      <c r="C94" s="15"/>
      <c r="D94" s="16"/>
      <c r="E94" s="12"/>
      <c r="F94" s="163" t="s">
        <v>16</v>
      </c>
      <c r="G94" s="164"/>
      <c r="H94" s="17" t="s">
        <v>35</v>
      </c>
      <c r="I94" s="17" t="s">
        <v>14</v>
      </c>
      <c r="J94" s="17" t="s">
        <v>35</v>
      </c>
      <c r="K94" s="17" t="s">
        <v>14</v>
      </c>
      <c r="L94" s="46"/>
      <c r="M94" s="97"/>
    </row>
    <row r="95" spans="1:14" s="13" customFormat="1" ht="20.25" x14ac:dyDescent="0.3">
      <c r="A95" s="9"/>
      <c r="B95" s="9"/>
      <c r="C95" s="15"/>
      <c r="D95" s="15"/>
      <c r="E95" s="12"/>
      <c r="F95" s="163" t="s">
        <v>31</v>
      </c>
      <c r="G95" s="164"/>
      <c r="H95" s="44">
        <f>AVERAGE(G90,I90)</f>
        <v>42</v>
      </c>
      <c r="I95" s="37" t="str">
        <f>IF(H95&gt;=70,"3",IF(H95&gt;=60,"2",IF(H95&gt;=50,"1",IF(H95&lt;=49,"-"))))</f>
        <v>-</v>
      </c>
      <c r="J95" s="37">
        <f>(H95*0.5)+($L$90*0.5)</f>
        <v>70.5</v>
      </c>
      <c r="K95" s="37" t="str">
        <f t="shared" ref="K95:K99" si="7">IF(J95&gt;=80,"3",IF(J95&gt;=70,"2",IF(J95&gt;=60,"1",IF(J95&lt;59,"-"))))</f>
        <v>2</v>
      </c>
      <c r="L95" s="46"/>
      <c r="M95" s="97"/>
    </row>
    <row r="96" spans="1:14" s="13" customFormat="1" ht="20.25" x14ac:dyDescent="0.3">
      <c r="A96" s="9"/>
      <c r="B96" s="9"/>
      <c r="C96" s="10"/>
      <c r="D96" s="10"/>
      <c r="E96" s="11"/>
      <c r="F96" s="163" t="s">
        <v>32</v>
      </c>
      <c r="G96" s="164"/>
      <c r="H96" s="44">
        <f>AVERAGE(D90,J90,C90)</f>
        <v>36.333333333333336</v>
      </c>
      <c r="I96" s="44" t="str">
        <f t="shared" ref="I96:I99" si="8">IF(H96&gt;=70,"3",IF(H96&gt;=60,"2",IF(H96&gt;=50,"1",IF(H96&lt;=49,"-"))))</f>
        <v>-</v>
      </c>
      <c r="J96" s="44">
        <f t="shared" ref="J96:J97" si="9">(H96*0.5)+($L$90*0.5)</f>
        <v>67.666666666666671</v>
      </c>
      <c r="K96" s="37" t="str">
        <f t="shared" si="7"/>
        <v>1</v>
      </c>
      <c r="L96" s="46"/>
      <c r="M96" s="97"/>
    </row>
    <row r="97" spans="1:13" s="13" customFormat="1" ht="20.25" x14ac:dyDescent="0.3">
      <c r="A97" s="9"/>
      <c r="B97" s="9"/>
      <c r="C97" s="10"/>
      <c r="D97" s="10"/>
      <c r="E97" s="11"/>
      <c r="F97" s="163" t="s">
        <v>33</v>
      </c>
      <c r="G97" s="164"/>
      <c r="H97" s="44">
        <f>AVERAGE(E90,F90,H90,K90)</f>
        <v>33.5</v>
      </c>
      <c r="I97" s="44" t="str">
        <f t="shared" si="8"/>
        <v>-</v>
      </c>
      <c r="J97" s="44">
        <f t="shared" si="9"/>
        <v>66.25</v>
      </c>
      <c r="K97" s="37" t="str">
        <f t="shared" si="7"/>
        <v>1</v>
      </c>
      <c r="L97" s="46"/>
      <c r="M97" s="97"/>
    </row>
    <row r="98" spans="1:13" s="13" customFormat="1" ht="20.25" x14ac:dyDescent="0.3">
      <c r="A98" s="9"/>
      <c r="B98" s="9"/>
      <c r="C98" s="10"/>
      <c r="D98" s="10"/>
      <c r="E98" s="11"/>
      <c r="F98" s="163" t="s">
        <v>34</v>
      </c>
      <c r="G98" s="164"/>
      <c r="H98" s="44"/>
      <c r="I98" s="44" t="str">
        <f t="shared" si="8"/>
        <v>-</v>
      </c>
      <c r="J98" s="44">
        <f>(H98*0)+($L$90*1)</f>
        <v>99</v>
      </c>
      <c r="K98" s="37" t="str">
        <f t="shared" si="7"/>
        <v>3</v>
      </c>
      <c r="L98" s="46"/>
      <c r="M98" s="97"/>
    </row>
    <row r="99" spans="1:13" s="13" customFormat="1" ht="20.25" x14ac:dyDescent="0.3">
      <c r="A99" s="9"/>
      <c r="B99" s="9"/>
      <c r="C99" s="10"/>
      <c r="D99" s="10"/>
      <c r="E99" s="10"/>
      <c r="F99" s="163" t="s">
        <v>55</v>
      </c>
      <c r="G99" s="164"/>
      <c r="H99" s="44"/>
      <c r="I99" s="44" t="str">
        <f t="shared" si="8"/>
        <v>-</v>
      </c>
      <c r="J99" s="44">
        <f>(H99*0)+($L$90*1)</f>
        <v>99</v>
      </c>
      <c r="K99" s="42" t="str">
        <f t="shared" si="7"/>
        <v>3</v>
      </c>
      <c r="L99" s="46"/>
      <c r="M99" s="97"/>
    </row>
  </sheetData>
  <mergeCells count="29">
    <mergeCell ref="F99:G99"/>
    <mergeCell ref="F94:G94"/>
    <mergeCell ref="F95:G95"/>
    <mergeCell ref="F96:G96"/>
    <mergeCell ref="F97:G97"/>
    <mergeCell ref="F98:G98"/>
    <mergeCell ref="H93:I93"/>
    <mergeCell ref="A11:B11"/>
    <mergeCell ref="A12:B12"/>
    <mergeCell ref="A13:B13"/>
    <mergeCell ref="A14:B14"/>
    <mergeCell ref="A88:B88"/>
    <mergeCell ref="A89:B89"/>
    <mergeCell ref="A90:B90"/>
    <mergeCell ref="A91:B91"/>
    <mergeCell ref="F93:G93"/>
    <mergeCell ref="C11:G11"/>
    <mergeCell ref="H11:J11"/>
    <mergeCell ref="D9:I9"/>
    <mergeCell ref="C10:K10"/>
    <mergeCell ref="A1:M1"/>
    <mergeCell ref="A2:M2"/>
    <mergeCell ref="A3:M3"/>
    <mergeCell ref="A4:M4"/>
    <mergeCell ref="A5:M5"/>
    <mergeCell ref="A6:B6"/>
    <mergeCell ref="A7:D7"/>
    <mergeCell ref="I6:K6"/>
    <mergeCell ref="D8:I8"/>
  </mergeCells>
  <conditionalFormatting sqref="B16:B46">
    <cfRule type="duplicateValues" dxfId="14" priority="1"/>
  </conditionalFormatting>
  <dataValidations count="3">
    <dataValidation type="decimal" allowBlank="1" showInputMessage="1" showErrorMessage="1" sqref="C16:G87">
      <formula1>0</formula1>
      <formula2>5.01</formula2>
    </dataValidation>
    <dataValidation type="decimal" allowBlank="1" showInputMessage="1" showErrorMessage="1" sqref="H16:J87">
      <formula1>0</formula1>
      <formula2>10.01</formula2>
    </dataValidation>
    <dataValidation type="decimal" allowBlank="1" showInputMessage="1" showErrorMessage="1" sqref="K16:K87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3" workbookViewId="0">
      <selection activeCell="B24" sqref="B24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16384" width="9.140625" style="5"/>
  </cols>
  <sheetData>
    <row r="1" spans="1:13" ht="28.5" customHeight="1" x14ac:dyDescent="0.3">
      <c r="A1" s="84" t="str">
        <f>'21MBA241'!A5:M5</f>
        <v xml:space="preserve"> International Business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'21MBA241'!H200</f>
        <v>87.666666666666671</v>
      </c>
      <c r="E5" s="24" t="str">
        <f>'21MBA241'!I200</f>
        <v>3</v>
      </c>
      <c r="F5" s="24">
        <f>'21MBA241'!J200</f>
        <v>93.333333333333343</v>
      </c>
      <c r="G5" s="24" t="str">
        <f>'21MBA241'!K200</f>
        <v>3</v>
      </c>
    </row>
    <row r="6" spans="1:13" x14ac:dyDescent="0.25">
      <c r="C6" s="56" t="s">
        <v>1</v>
      </c>
      <c r="D6" s="24">
        <f>'21MBA241'!H201</f>
        <v>82.5</v>
      </c>
      <c r="E6" s="24" t="str">
        <f>'21MBA241'!I201</f>
        <v>3</v>
      </c>
      <c r="F6" s="24">
        <f>'21MBA241'!J201</f>
        <v>90.75</v>
      </c>
      <c r="G6" s="24" t="str">
        <f>'21MBA241'!K201</f>
        <v>3</v>
      </c>
    </row>
    <row r="7" spans="1:13" x14ac:dyDescent="0.25">
      <c r="C7" s="56" t="s">
        <v>2</v>
      </c>
      <c r="D7" s="24">
        <f>'21MBA241'!H202</f>
        <v>79.5</v>
      </c>
      <c r="E7" s="24" t="str">
        <f>'21MBA241'!I202</f>
        <v>3</v>
      </c>
      <c r="F7" s="24">
        <f>'21MBA241'!J202</f>
        <v>89.25</v>
      </c>
      <c r="G7" s="24" t="str">
        <f>'21MBA241'!K202</f>
        <v>3</v>
      </c>
    </row>
    <row r="8" spans="1:13" x14ac:dyDescent="0.25">
      <c r="C8" s="56" t="s">
        <v>3</v>
      </c>
      <c r="D8" s="24">
        <f>'21MBA241'!H203</f>
        <v>0</v>
      </c>
      <c r="E8" s="24" t="str">
        <f>'21MBA241'!I203</f>
        <v>-</v>
      </c>
      <c r="F8" s="24">
        <f>'21MBA241'!J203</f>
        <v>99</v>
      </c>
      <c r="G8" s="24" t="str">
        <f>'21MBA241'!K203</f>
        <v>3</v>
      </c>
    </row>
    <row r="9" spans="1:13" x14ac:dyDescent="0.25">
      <c r="C9" s="56" t="s">
        <v>54</v>
      </c>
      <c r="D9" s="24">
        <f>'21MBA241'!H204</f>
        <v>0</v>
      </c>
      <c r="E9" s="24" t="str">
        <f>'21MBA241'!I204</f>
        <v>-</v>
      </c>
      <c r="F9" s="24">
        <f>'21MBA241'!J204</f>
        <v>99</v>
      </c>
      <c r="G9" s="24" t="str">
        <f>'21MBA241'!K204</f>
        <v>3</v>
      </c>
    </row>
    <row r="13" spans="1:13" ht="15.75" thickBot="1" x14ac:dyDescent="0.3">
      <c r="B13" s="57"/>
      <c r="C13" s="58" t="s">
        <v>6</v>
      </c>
      <c r="D13" s="58" t="s">
        <v>7</v>
      </c>
      <c r="E13" s="58" t="s">
        <v>5</v>
      </c>
      <c r="F13" s="58" t="s">
        <v>12</v>
      </c>
      <c r="G13" s="58" t="s">
        <v>13</v>
      </c>
      <c r="H13" s="58" t="s">
        <v>44</v>
      </c>
      <c r="I13" s="58" t="s">
        <v>45</v>
      </c>
      <c r="J13" s="58" t="s">
        <v>46</v>
      </c>
      <c r="K13" s="58" t="s">
        <v>47</v>
      </c>
      <c r="L13" s="68" t="s">
        <v>58</v>
      </c>
      <c r="M13" s="68" t="s">
        <v>59</v>
      </c>
    </row>
    <row r="14" spans="1:13" ht="15.75" thickBot="1" x14ac:dyDescent="0.3">
      <c r="B14" s="58" t="s">
        <v>8</v>
      </c>
      <c r="C14" s="85"/>
      <c r="D14" s="86">
        <v>1</v>
      </c>
      <c r="E14" s="86">
        <v>1</v>
      </c>
      <c r="F14" s="86">
        <v>3</v>
      </c>
      <c r="G14" s="86"/>
      <c r="H14" s="86">
        <v>2</v>
      </c>
      <c r="I14" s="86"/>
      <c r="J14" s="86"/>
      <c r="K14" s="86">
        <v>2</v>
      </c>
      <c r="L14" s="86"/>
      <c r="M14" s="86"/>
    </row>
    <row r="15" spans="1:13" ht="15.75" thickBot="1" x14ac:dyDescent="0.3">
      <c r="B15" s="58" t="s">
        <v>9</v>
      </c>
      <c r="C15" s="87"/>
      <c r="D15" s="88"/>
      <c r="E15" s="88">
        <v>1</v>
      </c>
      <c r="F15" s="88"/>
      <c r="G15" s="88">
        <v>1</v>
      </c>
      <c r="H15" s="88"/>
      <c r="I15" s="88"/>
      <c r="J15" s="88">
        <v>3</v>
      </c>
      <c r="K15" s="88"/>
      <c r="L15" s="88">
        <v>1</v>
      </c>
      <c r="M15" s="88"/>
    </row>
    <row r="16" spans="1:13" ht="15.75" thickBot="1" x14ac:dyDescent="0.3">
      <c r="B16" s="58" t="s">
        <v>10</v>
      </c>
      <c r="C16" s="87">
        <v>3</v>
      </c>
      <c r="D16" s="88"/>
      <c r="E16" s="88"/>
      <c r="F16" s="88"/>
      <c r="G16" s="88"/>
      <c r="H16" s="88"/>
      <c r="I16" s="88"/>
      <c r="J16" s="88">
        <v>1</v>
      </c>
      <c r="K16" s="88"/>
      <c r="L16" s="88">
        <v>1</v>
      </c>
      <c r="M16" s="88"/>
    </row>
    <row r="17" spans="1:13" ht="15.75" thickBot="1" x14ac:dyDescent="0.3">
      <c r="B17" s="58" t="s">
        <v>11</v>
      </c>
      <c r="C17" s="87"/>
      <c r="D17" s="88">
        <v>1</v>
      </c>
      <c r="E17" s="88"/>
      <c r="F17" s="88">
        <v>1</v>
      </c>
      <c r="G17" s="88"/>
      <c r="H17" s="88">
        <v>3</v>
      </c>
      <c r="I17" s="88">
        <v>2</v>
      </c>
      <c r="J17" s="88">
        <v>1</v>
      </c>
      <c r="K17" s="88">
        <v>1</v>
      </c>
      <c r="L17" s="88">
        <v>3</v>
      </c>
      <c r="M17" s="88">
        <v>1</v>
      </c>
    </row>
    <row r="18" spans="1:13" ht="15.75" thickBot="1" x14ac:dyDescent="0.3">
      <c r="B18" s="58" t="s">
        <v>53</v>
      </c>
      <c r="C18" s="87">
        <v>1</v>
      </c>
      <c r="D18" s="88">
        <v>1</v>
      </c>
      <c r="E18" s="88"/>
      <c r="F18" s="88">
        <v>1</v>
      </c>
      <c r="G18" s="88"/>
      <c r="H18" s="88">
        <v>1</v>
      </c>
      <c r="I18" s="88">
        <v>3</v>
      </c>
      <c r="J18" s="88">
        <v>1</v>
      </c>
      <c r="K18" s="88"/>
      <c r="L18" s="88"/>
      <c r="M18" s="88"/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68" t="s">
        <v>29</v>
      </c>
      <c r="B22" s="168"/>
      <c r="C22" s="165" t="s">
        <v>6</v>
      </c>
      <c r="D22" s="165" t="s">
        <v>7</v>
      </c>
      <c r="E22" s="165" t="s">
        <v>5</v>
      </c>
      <c r="F22" s="165" t="s">
        <v>12</v>
      </c>
      <c r="G22" s="165" t="s">
        <v>13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58</v>
      </c>
      <c r="M22" s="165" t="s">
        <v>59</v>
      </c>
    </row>
    <row r="23" spans="1:13" x14ac:dyDescent="0.25">
      <c r="A23" s="167" t="s">
        <v>28</v>
      </c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58" t="s">
        <v>8</v>
      </c>
      <c r="B24" s="20">
        <f>F5</f>
        <v>93.333333333333343</v>
      </c>
      <c r="C24" s="63">
        <f>C14*$B$24/3</f>
        <v>0</v>
      </c>
      <c r="D24" s="63">
        <f>D14*$B$24/3</f>
        <v>31.111111111111114</v>
      </c>
      <c r="E24" s="63">
        <f t="shared" ref="E24:M24" si="0">E14*$B$24/3</f>
        <v>31.111111111111114</v>
      </c>
      <c r="F24" s="63">
        <f t="shared" si="0"/>
        <v>93.333333333333329</v>
      </c>
      <c r="G24" s="63">
        <f t="shared" si="0"/>
        <v>0</v>
      </c>
      <c r="H24" s="63">
        <f t="shared" si="0"/>
        <v>62.222222222222229</v>
      </c>
      <c r="I24" s="63">
        <f t="shared" si="0"/>
        <v>0</v>
      </c>
      <c r="J24" s="63">
        <f t="shared" si="0"/>
        <v>0</v>
      </c>
      <c r="K24" s="63">
        <f t="shared" si="0"/>
        <v>62.222222222222229</v>
      </c>
      <c r="L24" s="63">
        <f t="shared" si="0"/>
        <v>0</v>
      </c>
      <c r="M24" s="63">
        <f t="shared" si="0"/>
        <v>0</v>
      </c>
    </row>
    <row r="25" spans="1:13" x14ac:dyDescent="0.25">
      <c r="A25" s="58" t="s">
        <v>9</v>
      </c>
      <c r="B25" s="20">
        <f t="shared" ref="B25:B28" si="1">F6</f>
        <v>90.75</v>
      </c>
      <c r="C25" s="63">
        <f t="shared" ref="C25:M25" si="2">C15*$B$25/3</f>
        <v>0</v>
      </c>
      <c r="D25" s="63">
        <f t="shared" si="2"/>
        <v>0</v>
      </c>
      <c r="E25" s="63">
        <f t="shared" si="2"/>
        <v>30.25</v>
      </c>
      <c r="F25" s="63">
        <f t="shared" si="2"/>
        <v>0</v>
      </c>
      <c r="G25" s="63">
        <f t="shared" si="2"/>
        <v>30.25</v>
      </c>
      <c r="H25" s="63">
        <f t="shared" si="2"/>
        <v>0</v>
      </c>
      <c r="I25" s="63">
        <f t="shared" si="2"/>
        <v>0</v>
      </c>
      <c r="J25" s="63">
        <f t="shared" si="2"/>
        <v>90.75</v>
      </c>
      <c r="K25" s="63">
        <f t="shared" si="2"/>
        <v>0</v>
      </c>
      <c r="L25" s="63">
        <f t="shared" si="2"/>
        <v>30.25</v>
      </c>
      <c r="M25" s="63">
        <f t="shared" si="2"/>
        <v>0</v>
      </c>
    </row>
    <row r="26" spans="1:13" x14ac:dyDescent="0.25">
      <c r="A26" s="58" t="s">
        <v>10</v>
      </c>
      <c r="B26" s="20">
        <f t="shared" si="1"/>
        <v>89.25</v>
      </c>
      <c r="C26" s="63">
        <f t="shared" ref="C26:M26" si="3">C16*$B$26/3</f>
        <v>89.25</v>
      </c>
      <c r="D26" s="63">
        <f t="shared" si="3"/>
        <v>0</v>
      </c>
      <c r="E26" s="63">
        <f t="shared" si="3"/>
        <v>0</v>
      </c>
      <c r="F26" s="63">
        <f t="shared" si="3"/>
        <v>0</v>
      </c>
      <c r="G26" s="63">
        <f t="shared" si="3"/>
        <v>0</v>
      </c>
      <c r="H26" s="63">
        <f t="shared" si="3"/>
        <v>0</v>
      </c>
      <c r="I26" s="63">
        <f t="shared" si="3"/>
        <v>0</v>
      </c>
      <c r="J26" s="63">
        <f t="shared" si="3"/>
        <v>29.75</v>
      </c>
      <c r="K26" s="63">
        <f t="shared" si="3"/>
        <v>0</v>
      </c>
      <c r="L26" s="63">
        <f t="shared" si="3"/>
        <v>29.75</v>
      </c>
      <c r="M26" s="63">
        <f t="shared" si="3"/>
        <v>0</v>
      </c>
    </row>
    <row r="27" spans="1:13" x14ac:dyDescent="0.25">
      <c r="A27" s="58" t="s">
        <v>11</v>
      </c>
      <c r="B27" s="20">
        <f t="shared" si="1"/>
        <v>99</v>
      </c>
      <c r="C27" s="63">
        <f t="shared" ref="C27:M27" si="4">C17*$B$27/3</f>
        <v>0</v>
      </c>
      <c r="D27" s="63">
        <f t="shared" si="4"/>
        <v>33</v>
      </c>
      <c r="E27" s="63">
        <f t="shared" si="4"/>
        <v>0</v>
      </c>
      <c r="F27" s="63">
        <f t="shared" si="4"/>
        <v>33</v>
      </c>
      <c r="G27" s="63">
        <f t="shared" si="4"/>
        <v>0</v>
      </c>
      <c r="H27" s="63">
        <f t="shared" si="4"/>
        <v>99</v>
      </c>
      <c r="I27" s="63">
        <f t="shared" si="4"/>
        <v>66</v>
      </c>
      <c r="J27" s="63">
        <f t="shared" si="4"/>
        <v>33</v>
      </c>
      <c r="K27" s="63">
        <f t="shared" si="4"/>
        <v>33</v>
      </c>
      <c r="L27" s="63">
        <f t="shared" si="4"/>
        <v>99</v>
      </c>
      <c r="M27" s="63">
        <f t="shared" si="4"/>
        <v>33</v>
      </c>
    </row>
    <row r="28" spans="1:13" x14ac:dyDescent="0.25">
      <c r="A28" s="58" t="s">
        <v>53</v>
      </c>
      <c r="B28" s="20">
        <f t="shared" si="1"/>
        <v>99</v>
      </c>
      <c r="C28" s="63">
        <f t="shared" ref="C28:M28" si="5">C18*$B$28/3</f>
        <v>33</v>
      </c>
      <c r="D28" s="63">
        <f t="shared" si="5"/>
        <v>33</v>
      </c>
      <c r="E28" s="63">
        <f t="shared" si="5"/>
        <v>0</v>
      </c>
      <c r="F28" s="63">
        <f t="shared" si="5"/>
        <v>33</v>
      </c>
      <c r="G28" s="63">
        <f t="shared" si="5"/>
        <v>0</v>
      </c>
      <c r="H28" s="63">
        <f t="shared" si="5"/>
        <v>33</v>
      </c>
      <c r="I28" s="63">
        <f t="shared" si="5"/>
        <v>99</v>
      </c>
      <c r="J28" s="63">
        <f t="shared" si="5"/>
        <v>33</v>
      </c>
      <c r="K28" s="63">
        <f t="shared" si="5"/>
        <v>0</v>
      </c>
      <c r="L28" s="63">
        <f t="shared" si="5"/>
        <v>0</v>
      </c>
      <c r="M28" s="63">
        <f t="shared" si="5"/>
        <v>0</v>
      </c>
    </row>
    <row r="29" spans="1:13" x14ac:dyDescent="0.25">
      <c r="A29" s="58" t="s">
        <v>30</v>
      </c>
      <c r="B29" s="21"/>
      <c r="C29" s="65">
        <f t="shared" ref="C29:M29" si="6">AVERAGE(C24:C28)</f>
        <v>24.45</v>
      </c>
      <c r="D29" s="65">
        <f t="shared" si="6"/>
        <v>19.422222222222224</v>
      </c>
      <c r="E29" s="65">
        <f t="shared" si="6"/>
        <v>12.272222222222222</v>
      </c>
      <c r="F29" s="65">
        <f t="shared" si="6"/>
        <v>31.866666666666664</v>
      </c>
      <c r="G29" s="65">
        <f t="shared" si="6"/>
        <v>6.05</v>
      </c>
      <c r="H29" s="65">
        <f t="shared" si="6"/>
        <v>38.844444444444449</v>
      </c>
      <c r="I29" s="65">
        <f t="shared" si="6"/>
        <v>33</v>
      </c>
      <c r="J29" s="65">
        <f t="shared" si="6"/>
        <v>37.299999999999997</v>
      </c>
      <c r="K29" s="65">
        <f t="shared" si="6"/>
        <v>19.044444444444444</v>
      </c>
      <c r="L29" s="65">
        <f t="shared" si="6"/>
        <v>31.8</v>
      </c>
      <c r="M29" s="65">
        <f t="shared" si="6"/>
        <v>6.6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F22:F23"/>
    <mergeCell ref="G22:G23"/>
    <mergeCell ref="A23:B23"/>
    <mergeCell ref="A22:B22"/>
    <mergeCell ref="C22:C23"/>
    <mergeCell ref="D22:D23"/>
    <mergeCell ref="E22:E23"/>
    <mergeCell ref="M22:M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opLeftCell="A190" workbookViewId="0">
      <selection activeCell="K200" sqref="K200"/>
    </sheetView>
  </sheetViews>
  <sheetFormatPr defaultRowHeight="15" x14ac:dyDescent="0.25"/>
  <cols>
    <col min="1" max="1" width="25.42578125" style="1" customWidth="1"/>
    <col min="2" max="2" width="42.7109375" style="1" customWidth="1"/>
    <col min="3" max="3" width="14.7109375" style="2" customWidth="1"/>
    <col min="4" max="7" width="6" style="2" customWidth="1"/>
    <col min="8" max="8" width="9.5703125" style="2" customWidth="1"/>
    <col min="9" max="11" width="6" style="2" customWidth="1"/>
    <col min="12" max="12" width="15.7109375" style="34" bestFit="1" customWidth="1"/>
    <col min="13" max="13" width="19.5703125" style="2" customWidth="1"/>
    <col min="14" max="16384" width="9.140625" style="34"/>
  </cols>
  <sheetData>
    <row r="1" spans="1:13" ht="27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8.75" x14ac:dyDescent="0.3">
      <c r="A3" s="144" t="s">
        <v>68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8.75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2.5" x14ac:dyDescent="0.3">
      <c r="A5" s="148" t="s">
        <v>596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144" t="s">
        <v>51</v>
      </c>
      <c r="B6" s="144"/>
      <c r="C6" s="102"/>
      <c r="D6" s="102"/>
      <c r="E6" s="102"/>
      <c r="F6" s="102"/>
      <c r="G6" s="102"/>
      <c r="H6" s="102"/>
      <c r="I6" s="144" t="s">
        <v>63</v>
      </c>
      <c r="J6" s="144"/>
      <c r="K6" s="144"/>
      <c r="L6" s="102" t="s">
        <v>595</v>
      </c>
      <c r="M6" s="102"/>
    </row>
    <row r="7" spans="1:13" ht="18.75" x14ac:dyDescent="0.3">
      <c r="A7" s="144" t="s">
        <v>597</v>
      </c>
      <c r="B7" s="144"/>
      <c r="C7" s="144"/>
      <c r="D7" s="144"/>
      <c r="E7" s="102"/>
      <c r="F7" s="102"/>
      <c r="G7" s="102"/>
      <c r="H7" s="102"/>
      <c r="I7" s="102"/>
      <c r="J7" s="102" t="s">
        <v>64</v>
      </c>
      <c r="K7" s="102"/>
      <c r="L7" s="102" t="s">
        <v>65</v>
      </c>
      <c r="M7" s="102"/>
    </row>
    <row r="8" spans="1:13" ht="18.75" x14ac:dyDescent="0.3">
      <c r="A8" s="102"/>
      <c r="B8" s="102"/>
      <c r="C8" s="102"/>
      <c r="D8" s="144" t="s">
        <v>587</v>
      </c>
      <c r="E8" s="144"/>
      <c r="F8" s="144"/>
      <c r="G8" s="144"/>
      <c r="H8" s="144"/>
      <c r="I8" s="144"/>
      <c r="J8" s="102"/>
      <c r="K8" s="102"/>
      <c r="L8" s="102"/>
      <c r="M8" s="102"/>
    </row>
    <row r="9" spans="1:13" ht="18.75" x14ac:dyDescent="0.3">
      <c r="A9" s="102"/>
      <c r="B9" s="102"/>
      <c r="C9" s="102"/>
      <c r="D9" s="144" t="s">
        <v>218</v>
      </c>
      <c r="E9" s="144"/>
      <c r="F9" s="144"/>
      <c r="G9" s="144"/>
      <c r="H9" s="144"/>
      <c r="I9" s="144"/>
      <c r="J9" s="102"/>
      <c r="K9" s="102"/>
      <c r="L9" s="102"/>
      <c r="M9" s="102"/>
    </row>
    <row r="10" spans="1:13" ht="18.75" x14ac:dyDescent="0.3">
      <c r="A10" s="82"/>
      <c r="B10" s="51"/>
      <c r="C10" s="92"/>
      <c r="D10" s="92"/>
      <c r="E10" s="92"/>
      <c r="F10" s="92"/>
      <c r="G10" s="92"/>
      <c r="H10" s="102"/>
      <c r="I10" s="102"/>
      <c r="J10" s="102"/>
      <c r="K10" s="102"/>
      <c r="L10" s="102"/>
      <c r="M10" s="102"/>
    </row>
    <row r="11" spans="1:13" ht="18.75" x14ac:dyDescent="0.3">
      <c r="A11" s="165"/>
      <c r="B11" s="165"/>
      <c r="C11" s="176" t="s">
        <v>36</v>
      </c>
      <c r="D11" s="176"/>
      <c r="E11" s="176"/>
      <c r="F11" s="176"/>
      <c r="G11" s="176"/>
      <c r="H11" s="176"/>
      <c r="I11" s="176"/>
      <c r="J11" s="176" t="s">
        <v>37</v>
      </c>
      <c r="K11" s="176"/>
      <c r="L11" s="59"/>
      <c r="M11" s="67"/>
    </row>
    <row r="12" spans="1:13" s="13" customFormat="1" ht="15.75" x14ac:dyDescent="0.25">
      <c r="A12" s="153" t="s">
        <v>20</v>
      </c>
      <c r="B12" s="154"/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1</v>
      </c>
      <c r="D13" s="18" t="s">
        <v>0</v>
      </c>
      <c r="E13" s="18" t="s">
        <v>54</v>
      </c>
      <c r="F13" s="18" t="s">
        <v>2</v>
      </c>
      <c r="G13" s="18" t="s">
        <v>0</v>
      </c>
      <c r="H13" s="18" t="s">
        <v>54</v>
      </c>
      <c r="I13" s="18" t="s">
        <v>54</v>
      </c>
      <c r="J13" s="18" t="s">
        <v>1</v>
      </c>
      <c r="K13" s="18" t="s">
        <v>3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44">
        <v>5</v>
      </c>
      <c r="D14" s="44">
        <v>5</v>
      </c>
      <c r="E14" s="44">
        <v>5</v>
      </c>
      <c r="F14" s="44">
        <v>5</v>
      </c>
      <c r="G14" s="44">
        <v>5</v>
      </c>
      <c r="H14" s="44">
        <v>10</v>
      </c>
      <c r="I14" s="44">
        <v>10</v>
      </c>
      <c r="J14" s="44">
        <v>10</v>
      </c>
      <c r="K14" s="44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07" t="s">
        <v>452</v>
      </c>
      <c r="B16" s="107" t="s">
        <v>440</v>
      </c>
      <c r="C16" s="134">
        <v>4</v>
      </c>
      <c r="D16" s="135">
        <v>3</v>
      </c>
      <c r="E16" s="135">
        <v>4</v>
      </c>
      <c r="F16" s="135"/>
      <c r="G16" s="135"/>
      <c r="H16" s="135"/>
      <c r="I16" s="135">
        <v>9</v>
      </c>
      <c r="J16" s="135">
        <v>9</v>
      </c>
      <c r="K16" s="135">
        <v>10</v>
      </c>
      <c r="L16" s="136">
        <v>39</v>
      </c>
      <c r="M16" s="22">
        <f>SUM(C16:K16)</f>
        <v>39</v>
      </c>
    </row>
    <row r="17" spans="1:13" s="13" customFormat="1" x14ac:dyDescent="0.25">
      <c r="A17" s="107" t="s">
        <v>376</v>
      </c>
      <c r="B17" s="107" t="s">
        <v>315</v>
      </c>
      <c r="C17" s="135">
        <v>2</v>
      </c>
      <c r="D17" s="135"/>
      <c r="E17" s="135">
        <v>4</v>
      </c>
      <c r="F17" s="135"/>
      <c r="G17" s="135">
        <v>2</v>
      </c>
      <c r="H17" s="135"/>
      <c r="I17" s="135">
        <v>8</v>
      </c>
      <c r="J17" s="135">
        <v>7.5</v>
      </c>
      <c r="K17" s="135">
        <v>10</v>
      </c>
      <c r="L17" s="136">
        <v>33</v>
      </c>
      <c r="M17" s="22">
        <f t="shared" ref="M17:M80" si="1">SUM(C17:K17)</f>
        <v>33.5</v>
      </c>
    </row>
    <row r="18" spans="1:13" s="13" customFormat="1" x14ac:dyDescent="0.25">
      <c r="A18" s="107" t="s">
        <v>453</v>
      </c>
      <c r="B18" s="107" t="s">
        <v>441</v>
      </c>
      <c r="C18" s="134">
        <v>3</v>
      </c>
      <c r="D18" s="135">
        <v>4.5</v>
      </c>
      <c r="E18" s="135"/>
      <c r="F18" s="135"/>
      <c r="G18" s="135">
        <v>2.5</v>
      </c>
      <c r="H18" s="135">
        <v>9</v>
      </c>
      <c r="I18" s="135"/>
      <c r="J18" s="135">
        <v>8</v>
      </c>
      <c r="K18" s="135">
        <v>10</v>
      </c>
      <c r="L18" s="136">
        <v>36</v>
      </c>
      <c r="M18" s="22">
        <f t="shared" si="1"/>
        <v>37</v>
      </c>
    </row>
    <row r="19" spans="1:13" s="13" customFormat="1" x14ac:dyDescent="0.25">
      <c r="A19" s="107" t="s">
        <v>377</v>
      </c>
      <c r="B19" s="108" t="s">
        <v>316</v>
      </c>
      <c r="C19" s="137"/>
      <c r="D19" s="137">
        <v>4.5</v>
      </c>
      <c r="E19" s="137">
        <v>3</v>
      </c>
      <c r="F19" s="137"/>
      <c r="G19" s="137">
        <v>3</v>
      </c>
      <c r="H19" s="135">
        <v>6</v>
      </c>
      <c r="I19" s="135"/>
      <c r="J19" s="135">
        <v>9</v>
      </c>
      <c r="K19" s="135">
        <v>9</v>
      </c>
      <c r="L19" s="136">
        <v>29</v>
      </c>
      <c r="M19" s="22">
        <f t="shared" si="1"/>
        <v>34.5</v>
      </c>
    </row>
    <row r="20" spans="1:13" s="13" customFormat="1" x14ac:dyDescent="0.25">
      <c r="A20" s="107" t="s">
        <v>378</v>
      </c>
      <c r="B20" s="107" t="s">
        <v>317</v>
      </c>
      <c r="C20" s="137">
        <v>4</v>
      </c>
      <c r="D20" s="137"/>
      <c r="E20" s="137">
        <v>3</v>
      </c>
      <c r="F20" s="137"/>
      <c r="G20" s="137">
        <v>3</v>
      </c>
      <c r="H20" s="135">
        <v>8</v>
      </c>
      <c r="I20" s="135"/>
      <c r="J20" s="135">
        <v>7</v>
      </c>
      <c r="K20" s="135">
        <v>8</v>
      </c>
      <c r="L20" s="136">
        <v>36</v>
      </c>
      <c r="M20" s="22">
        <f t="shared" si="1"/>
        <v>33</v>
      </c>
    </row>
    <row r="21" spans="1:13" s="13" customFormat="1" x14ac:dyDescent="0.25">
      <c r="A21" s="107" t="s">
        <v>145</v>
      </c>
      <c r="B21" s="107" t="s">
        <v>442</v>
      </c>
      <c r="C21" s="135">
        <v>4</v>
      </c>
      <c r="D21" s="135">
        <v>4</v>
      </c>
      <c r="E21" s="135"/>
      <c r="F21" s="135"/>
      <c r="G21" s="135">
        <v>3</v>
      </c>
      <c r="H21" s="135">
        <v>8.5</v>
      </c>
      <c r="I21" s="135"/>
      <c r="J21" s="135">
        <v>9</v>
      </c>
      <c r="K21" s="135">
        <v>8</v>
      </c>
      <c r="L21" s="136">
        <v>37</v>
      </c>
      <c r="M21" s="22">
        <f t="shared" si="1"/>
        <v>36.5</v>
      </c>
    </row>
    <row r="22" spans="1:13" s="13" customFormat="1" x14ac:dyDescent="0.25">
      <c r="A22" s="107" t="s">
        <v>379</v>
      </c>
      <c r="B22" s="107" t="s">
        <v>318</v>
      </c>
      <c r="C22" s="134">
        <v>4</v>
      </c>
      <c r="D22" s="135"/>
      <c r="E22" s="135">
        <v>3</v>
      </c>
      <c r="F22" s="135"/>
      <c r="G22" s="135">
        <v>3</v>
      </c>
      <c r="H22" s="135">
        <v>7</v>
      </c>
      <c r="I22" s="135"/>
      <c r="J22" s="135">
        <v>9</v>
      </c>
      <c r="K22" s="135">
        <v>10</v>
      </c>
      <c r="L22" s="136">
        <v>36</v>
      </c>
      <c r="M22" s="22">
        <f t="shared" si="1"/>
        <v>36</v>
      </c>
    </row>
    <row r="23" spans="1:13" s="13" customFormat="1" x14ac:dyDescent="0.25">
      <c r="A23" s="107" t="s">
        <v>380</v>
      </c>
      <c r="B23" s="107" t="s">
        <v>319</v>
      </c>
      <c r="C23" s="135">
        <v>3</v>
      </c>
      <c r="D23" s="135">
        <v>4</v>
      </c>
      <c r="E23" s="135"/>
      <c r="F23" s="135"/>
      <c r="G23" s="135">
        <v>3</v>
      </c>
      <c r="H23" s="135">
        <v>7</v>
      </c>
      <c r="I23" s="135"/>
      <c r="J23" s="135">
        <v>9</v>
      </c>
      <c r="K23" s="135">
        <v>14</v>
      </c>
      <c r="L23" s="136">
        <v>36</v>
      </c>
      <c r="M23" s="22">
        <f t="shared" si="1"/>
        <v>40</v>
      </c>
    </row>
    <row r="24" spans="1:13" s="13" customFormat="1" x14ac:dyDescent="0.25">
      <c r="A24" s="107" t="s">
        <v>381</v>
      </c>
      <c r="B24" s="107" t="s">
        <v>320</v>
      </c>
      <c r="C24" s="135">
        <v>4.5</v>
      </c>
      <c r="D24" s="135">
        <v>4</v>
      </c>
      <c r="E24" s="135"/>
      <c r="F24" s="135"/>
      <c r="G24" s="135">
        <v>4</v>
      </c>
      <c r="H24" s="135">
        <v>9</v>
      </c>
      <c r="I24" s="135"/>
      <c r="J24" s="135">
        <v>9</v>
      </c>
      <c r="K24" s="135">
        <v>9</v>
      </c>
      <c r="L24" s="136">
        <v>32</v>
      </c>
      <c r="M24" s="22">
        <f t="shared" si="1"/>
        <v>39.5</v>
      </c>
    </row>
    <row r="25" spans="1:13" s="13" customFormat="1" x14ac:dyDescent="0.25">
      <c r="A25" s="107" t="s">
        <v>454</v>
      </c>
      <c r="B25" s="107" t="s">
        <v>443</v>
      </c>
      <c r="C25" s="135">
        <v>3</v>
      </c>
      <c r="D25" s="135"/>
      <c r="E25" s="135">
        <v>4.5</v>
      </c>
      <c r="F25" s="135"/>
      <c r="G25" s="135">
        <v>3</v>
      </c>
      <c r="H25" s="135">
        <v>8.5</v>
      </c>
      <c r="I25" s="135">
        <v>10</v>
      </c>
      <c r="J25" s="135"/>
      <c r="K25" s="135">
        <v>13.5</v>
      </c>
      <c r="L25" s="136">
        <v>32</v>
      </c>
      <c r="M25" s="22">
        <f t="shared" si="1"/>
        <v>42.5</v>
      </c>
    </row>
    <row r="26" spans="1:13" s="13" customFormat="1" x14ac:dyDescent="0.25">
      <c r="A26" s="107" t="s">
        <v>382</v>
      </c>
      <c r="B26" s="107" t="s">
        <v>321</v>
      </c>
      <c r="C26" s="134">
        <v>3</v>
      </c>
      <c r="D26" s="135">
        <v>4</v>
      </c>
      <c r="E26" s="135">
        <v>3</v>
      </c>
      <c r="F26" s="199"/>
      <c r="G26" s="199"/>
      <c r="H26" s="199"/>
      <c r="I26" s="135">
        <v>5</v>
      </c>
      <c r="J26" s="135">
        <v>9</v>
      </c>
      <c r="K26" s="135">
        <v>7</v>
      </c>
      <c r="L26" s="136">
        <v>29</v>
      </c>
      <c r="M26" s="22">
        <f t="shared" si="1"/>
        <v>31</v>
      </c>
    </row>
    <row r="27" spans="1:13" s="13" customFormat="1" x14ac:dyDescent="0.25">
      <c r="A27" s="107" t="s">
        <v>285</v>
      </c>
      <c r="B27" s="107" t="s">
        <v>219</v>
      </c>
      <c r="C27" s="135">
        <v>2.5</v>
      </c>
      <c r="D27" s="135">
        <v>3.5</v>
      </c>
      <c r="E27" s="135">
        <v>3</v>
      </c>
      <c r="F27" s="135"/>
      <c r="G27" s="135"/>
      <c r="H27" s="135">
        <v>7</v>
      </c>
      <c r="I27" s="135"/>
      <c r="J27" s="135">
        <v>7</v>
      </c>
      <c r="K27" s="135">
        <v>13</v>
      </c>
      <c r="L27" s="136">
        <v>29</v>
      </c>
      <c r="M27" s="22">
        <f t="shared" si="1"/>
        <v>36</v>
      </c>
    </row>
    <row r="28" spans="1:13" s="13" customFormat="1" x14ac:dyDescent="0.25">
      <c r="A28" s="107" t="s">
        <v>286</v>
      </c>
      <c r="B28" s="107" t="s">
        <v>220</v>
      </c>
      <c r="C28" s="135">
        <v>3</v>
      </c>
      <c r="D28" s="135">
        <v>3</v>
      </c>
      <c r="E28" s="135"/>
      <c r="F28" s="135"/>
      <c r="G28" s="135">
        <v>2</v>
      </c>
      <c r="H28" s="135">
        <v>7</v>
      </c>
      <c r="I28" s="135">
        <v>8</v>
      </c>
      <c r="J28" s="135"/>
      <c r="K28" s="135">
        <v>3</v>
      </c>
      <c r="L28" s="136">
        <v>29</v>
      </c>
      <c r="M28" s="22">
        <f t="shared" si="1"/>
        <v>26</v>
      </c>
    </row>
    <row r="29" spans="1:13" s="13" customFormat="1" x14ac:dyDescent="0.25">
      <c r="A29" s="107" t="s">
        <v>383</v>
      </c>
      <c r="B29" s="107" t="s">
        <v>322</v>
      </c>
      <c r="C29" s="135">
        <v>4</v>
      </c>
      <c r="D29" s="135">
        <v>4</v>
      </c>
      <c r="E29" s="135">
        <v>3</v>
      </c>
      <c r="F29" s="135"/>
      <c r="G29" s="135"/>
      <c r="H29" s="135">
        <v>7</v>
      </c>
      <c r="I29" s="135"/>
      <c r="J29" s="135">
        <v>7</v>
      </c>
      <c r="K29" s="135">
        <v>8</v>
      </c>
      <c r="L29" s="136">
        <v>41</v>
      </c>
      <c r="M29" s="22">
        <f t="shared" si="1"/>
        <v>33</v>
      </c>
    </row>
    <row r="30" spans="1:13" s="13" customFormat="1" x14ac:dyDescent="0.25">
      <c r="A30" s="107" t="s">
        <v>384</v>
      </c>
      <c r="B30" s="107" t="s">
        <v>323</v>
      </c>
      <c r="C30" s="135">
        <v>3</v>
      </c>
      <c r="D30" s="135">
        <v>4</v>
      </c>
      <c r="E30" s="135"/>
      <c r="F30" s="135"/>
      <c r="G30" s="135">
        <v>3</v>
      </c>
      <c r="H30" s="135"/>
      <c r="I30" s="135">
        <v>8</v>
      </c>
      <c r="J30" s="135">
        <v>7</v>
      </c>
      <c r="K30" s="135">
        <v>12</v>
      </c>
      <c r="L30" s="136">
        <v>33</v>
      </c>
      <c r="M30" s="22">
        <f t="shared" si="1"/>
        <v>37</v>
      </c>
    </row>
    <row r="31" spans="1:13" s="13" customFormat="1" x14ac:dyDescent="0.25">
      <c r="A31" s="107" t="s">
        <v>385</v>
      </c>
      <c r="B31" s="107" t="s">
        <v>324</v>
      </c>
      <c r="C31" s="134"/>
      <c r="D31" s="135">
        <v>4.5</v>
      </c>
      <c r="E31" s="135"/>
      <c r="F31" s="135">
        <v>4.5</v>
      </c>
      <c r="G31" s="135">
        <v>4</v>
      </c>
      <c r="H31" s="135">
        <v>9</v>
      </c>
      <c r="I31" s="135"/>
      <c r="J31" s="135">
        <v>8</v>
      </c>
      <c r="K31" s="135">
        <v>7</v>
      </c>
      <c r="L31" s="136">
        <v>42</v>
      </c>
      <c r="M31" s="22">
        <f t="shared" si="1"/>
        <v>37</v>
      </c>
    </row>
    <row r="32" spans="1:13" s="13" customFormat="1" x14ac:dyDescent="0.25">
      <c r="A32" s="107" t="s">
        <v>287</v>
      </c>
      <c r="B32" s="107" t="s">
        <v>221</v>
      </c>
      <c r="C32" s="135">
        <v>4</v>
      </c>
      <c r="D32" s="135">
        <v>3</v>
      </c>
      <c r="E32" s="135"/>
      <c r="F32" s="135">
        <v>3</v>
      </c>
      <c r="G32" s="135"/>
      <c r="H32" s="135">
        <v>7</v>
      </c>
      <c r="I32" s="135"/>
      <c r="J32" s="135">
        <v>6</v>
      </c>
      <c r="K32" s="135">
        <v>6</v>
      </c>
      <c r="L32" s="136">
        <v>30</v>
      </c>
      <c r="M32" s="22">
        <f t="shared" si="1"/>
        <v>29</v>
      </c>
    </row>
    <row r="33" spans="1:13" s="13" customFormat="1" x14ac:dyDescent="0.25">
      <c r="A33" s="107" t="s">
        <v>146</v>
      </c>
      <c r="B33" s="107" t="s">
        <v>222</v>
      </c>
      <c r="C33" s="134"/>
      <c r="D33" s="135">
        <v>2</v>
      </c>
      <c r="E33" s="135">
        <v>3</v>
      </c>
      <c r="F33" s="135"/>
      <c r="G33" s="135">
        <v>0</v>
      </c>
      <c r="H33" s="135">
        <v>8</v>
      </c>
      <c r="I33" s="135">
        <v>5</v>
      </c>
      <c r="J33" s="135"/>
      <c r="K33" s="135">
        <v>8</v>
      </c>
      <c r="L33" s="136">
        <v>22</v>
      </c>
      <c r="M33" s="22">
        <f t="shared" si="1"/>
        <v>26</v>
      </c>
    </row>
    <row r="34" spans="1:13" s="13" customFormat="1" x14ac:dyDescent="0.25">
      <c r="A34" s="107" t="s">
        <v>386</v>
      </c>
      <c r="B34" s="107" t="s">
        <v>325</v>
      </c>
      <c r="C34" s="135"/>
      <c r="D34" s="135">
        <v>4</v>
      </c>
      <c r="E34" s="135">
        <v>4</v>
      </c>
      <c r="F34" s="135">
        <v>4</v>
      </c>
      <c r="G34" s="135"/>
      <c r="H34" s="135"/>
      <c r="I34" s="135">
        <v>6</v>
      </c>
      <c r="J34" s="135">
        <v>7</v>
      </c>
      <c r="K34" s="135">
        <v>7</v>
      </c>
      <c r="L34" s="136">
        <v>39</v>
      </c>
      <c r="M34" s="22">
        <f t="shared" si="1"/>
        <v>32</v>
      </c>
    </row>
    <row r="35" spans="1:13" s="13" customFormat="1" x14ac:dyDescent="0.25">
      <c r="A35" s="107" t="s">
        <v>147</v>
      </c>
      <c r="B35" s="107" t="s">
        <v>223</v>
      </c>
      <c r="C35" s="134">
        <v>3</v>
      </c>
      <c r="D35" s="135"/>
      <c r="E35" s="135">
        <v>4</v>
      </c>
      <c r="F35" s="135">
        <v>3</v>
      </c>
      <c r="G35" s="135"/>
      <c r="H35" s="135"/>
      <c r="I35" s="135">
        <v>7</v>
      </c>
      <c r="J35" s="135">
        <v>8</v>
      </c>
      <c r="K35" s="135">
        <v>11</v>
      </c>
      <c r="L35" s="136">
        <v>41</v>
      </c>
      <c r="M35" s="22">
        <f t="shared" si="1"/>
        <v>36</v>
      </c>
    </row>
    <row r="36" spans="1:13" s="13" customFormat="1" x14ac:dyDescent="0.25">
      <c r="A36" s="107" t="s">
        <v>288</v>
      </c>
      <c r="B36" s="107" t="s">
        <v>224</v>
      </c>
      <c r="C36" s="134">
        <v>3</v>
      </c>
      <c r="D36" s="135">
        <v>4</v>
      </c>
      <c r="E36" s="135"/>
      <c r="F36" s="135">
        <v>4</v>
      </c>
      <c r="G36" s="135"/>
      <c r="H36" s="135">
        <v>7</v>
      </c>
      <c r="I36" s="135"/>
      <c r="J36" s="135">
        <v>8</v>
      </c>
      <c r="K36" s="135">
        <v>10</v>
      </c>
      <c r="L36" s="136">
        <v>29</v>
      </c>
      <c r="M36" s="22">
        <f t="shared" si="1"/>
        <v>36</v>
      </c>
    </row>
    <row r="37" spans="1:13" s="13" customFormat="1" x14ac:dyDescent="0.25">
      <c r="A37" s="107" t="s">
        <v>387</v>
      </c>
      <c r="B37" s="107" t="s">
        <v>326</v>
      </c>
      <c r="C37" s="134">
        <v>2</v>
      </c>
      <c r="D37" s="135">
        <v>4</v>
      </c>
      <c r="E37" s="135">
        <v>4</v>
      </c>
      <c r="F37" s="135"/>
      <c r="G37" s="135"/>
      <c r="H37" s="135">
        <v>8</v>
      </c>
      <c r="I37" s="135">
        <v>8</v>
      </c>
      <c r="J37" s="135"/>
      <c r="K37" s="135">
        <v>9.5</v>
      </c>
      <c r="L37" s="136">
        <v>30</v>
      </c>
      <c r="M37" s="22">
        <f t="shared" si="1"/>
        <v>35.5</v>
      </c>
    </row>
    <row r="38" spans="1:13" s="13" customFormat="1" x14ac:dyDescent="0.25">
      <c r="A38" s="107" t="s">
        <v>289</v>
      </c>
      <c r="B38" s="107" t="s">
        <v>225</v>
      </c>
      <c r="C38" s="134">
        <v>4</v>
      </c>
      <c r="D38" s="135">
        <v>4</v>
      </c>
      <c r="E38" s="135">
        <v>3</v>
      </c>
      <c r="F38" s="135"/>
      <c r="G38" s="135"/>
      <c r="H38" s="135">
        <v>9</v>
      </c>
      <c r="I38" s="135"/>
      <c r="J38" s="135">
        <v>8.5</v>
      </c>
      <c r="K38" s="135">
        <v>11</v>
      </c>
      <c r="L38" s="136">
        <v>29</v>
      </c>
      <c r="M38" s="22">
        <f t="shared" si="1"/>
        <v>39.5</v>
      </c>
    </row>
    <row r="39" spans="1:13" s="13" customFormat="1" x14ac:dyDescent="0.25">
      <c r="A39" s="107" t="s">
        <v>148</v>
      </c>
      <c r="B39" s="107" t="s">
        <v>444</v>
      </c>
      <c r="C39" s="135">
        <v>2</v>
      </c>
      <c r="D39" s="135">
        <v>2</v>
      </c>
      <c r="E39" s="135">
        <v>3</v>
      </c>
      <c r="F39" s="135"/>
      <c r="G39" s="135"/>
      <c r="H39" s="135">
        <v>3</v>
      </c>
      <c r="I39" s="135"/>
      <c r="J39" s="135">
        <v>8</v>
      </c>
      <c r="K39" s="135">
        <v>7</v>
      </c>
      <c r="L39" s="136">
        <v>24</v>
      </c>
      <c r="M39" s="22">
        <f t="shared" si="1"/>
        <v>25</v>
      </c>
    </row>
    <row r="40" spans="1:13" s="13" customFormat="1" x14ac:dyDescent="0.25">
      <c r="A40" s="107" t="s">
        <v>388</v>
      </c>
      <c r="B40" s="107" t="s">
        <v>327</v>
      </c>
      <c r="C40" s="200"/>
      <c r="D40" s="199">
        <v>3</v>
      </c>
      <c r="E40" s="199">
        <v>3</v>
      </c>
      <c r="F40" s="199"/>
      <c r="G40" s="199">
        <v>4</v>
      </c>
      <c r="H40" s="199">
        <v>7</v>
      </c>
      <c r="I40" s="199"/>
      <c r="J40" s="199">
        <v>8</v>
      </c>
      <c r="K40" s="199">
        <v>7</v>
      </c>
      <c r="L40" s="136">
        <v>27</v>
      </c>
      <c r="M40" s="22">
        <f t="shared" si="1"/>
        <v>32</v>
      </c>
    </row>
    <row r="41" spans="1:13" s="13" customFormat="1" x14ac:dyDescent="0.25">
      <c r="A41" s="107" t="s">
        <v>290</v>
      </c>
      <c r="B41" s="107" t="s">
        <v>226</v>
      </c>
      <c r="C41" s="135">
        <v>3</v>
      </c>
      <c r="D41" s="135">
        <v>3</v>
      </c>
      <c r="E41" s="135"/>
      <c r="F41" s="135"/>
      <c r="G41" s="135">
        <v>4</v>
      </c>
      <c r="H41" s="135">
        <v>8</v>
      </c>
      <c r="I41" s="135"/>
      <c r="J41" s="135">
        <v>6</v>
      </c>
      <c r="K41" s="135">
        <v>11</v>
      </c>
      <c r="L41" s="136">
        <v>28</v>
      </c>
      <c r="M41" s="22">
        <f t="shared" si="1"/>
        <v>35</v>
      </c>
    </row>
    <row r="42" spans="1:13" s="13" customFormat="1" x14ac:dyDescent="0.25">
      <c r="A42" s="107" t="s">
        <v>389</v>
      </c>
      <c r="B42" s="107" t="s">
        <v>328</v>
      </c>
      <c r="C42" s="134">
        <v>3</v>
      </c>
      <c r="D42" s="135">
        <v>3</v>
      </c>
      <c r="E42" s="135">
        <v>4</v>
      </c>
      <c r="F42" s="135"/>
      <c r="G42" s="135"/>
      <c r="H42" s="135">
        <v>8</v>
      </c>
      <c r="I42" s="135"/>
      <c r="J42" s="135">
        <v>8</v>
      </c>
      <c r="K42" s="135">
        <v>7</v>
      </c>
      <c r="L42" s="136">
        <v>29</v>
      </c>
      <c r="M42" s="22">
        <f t="shared" si="1"/>
        <v>33</v>
      </c>
    </row>
    <row r="43" spans="1:13" s="13" customFormat="1" x14ac:dyDescent="0.25">
      <c r="A43" s="107" t="s">
        <v>390</v>
      </c>
      <c r="B43" s="107" t="s">
        <v>329</v>
      </c>
      <c r="C43" s="135"/>
      <c r="D43" s="135"/>
      <c r="E43" s="135">
        <v>4</v>
      </c>
      <c r="F43" s="135">
        <v>0</v>
      </c>
      <c r="G43" s="135">
        <v>1</v>
      </c>
      <c r="H43" s="135">
        <v>9</v>
      </c>
      <c r="I43" s="135"/>
      <c r="J43" s="135">
        <v>8</v>
      </c>
      <c r="K43" s="135">
        <v>2</v>
      </c>
      <c r="L43" s="136">
        <v>35</v>
      </c>
      <c r="M43" s="22">
        <f t="shared" si="1"/>
        <v>24</v>
      </c>
    </row>
    <row r="44" spans="1:13" s="13" customFormat="1" x14ac:dyDescent="0.25">
      <c r="A44" s="107" t="s">
        <v>391</v>
      </c>
      <c r="B44" s="107" t="s">
        <v>330</v>
      </c>
      <c r="C44" s="135">
        <v>3</v>
      </c>
      <c r="D44" s="135"/>
      <c r="E44" s="135">
        <v>4</v>
      </c>
      <c r="F44" s="135"/>
      <c r="G44" s="135">
        <v>3</v>
      </c>
      <c r="H44" s="135">
        <v>7</v>
      </c>
      <c r="I44" s="135"/>
      <c r="J44" s="135">
        <v>8</v>
      </c>
      <c r="K44" s="135">
        <v>10</v>
      </c>
      <c r="L44" s="136">
        <v>32</v>
      </c>
      <c r="M44" s="22">
        <f t="shared" si="1"/>
        <v>35</v>
      </c>
    </row>
    <row r="45" spans="1:13" s="13" customFormat="1" x14ac:dyDescent="0.25">
      <c r="A45" s="107" t="s">
        <v>149</v>
      </c>
      <c r="B45" s="107" t="s">
        <v>445</v>
      </c>
      <c r="C45" s="135">
        <v>3</v>
      </c>
      <c r="D45" s="135">
        <v>4</v>
      </c>
      <c r="E45" s="135"/>
      <c r="F45" s="135"/>
      <c r="G45" s="135">
        <v>3</v>
      </c>
      <c r="H45" s="135"/>
      <c r="I45" s="135">
        <v>8</v>
      </c>
      <c r="J45" s="135">
        <v>8</v>
      </c>
      <c r="K45" s="135">
        <v>12</v>
      </c>
      <c r="L45" s="136">
        <v>34</v>
      </c>
      <c r="M45" s="22">
        <f t="shared" si="1"/>
        <v>38</v>
      </c>
    </row>
    <row r="46" spans="1:13" s="13" customFormat="1" x14ac:dyDescent="0.25">
      <c r="A46" s="107" t="s">
        <v>150</v>
      </c>
      <c r="B46" s="107" t="s">
        <v>227</v>
      </c>
      <c r="C46" s="135">
        <v>4</v>
      </c>
      <c r="D46" s="135">
        <v>4.5</v>
      </c>
      <c r="E46" s="135"/>
      <c r="F46" s="135"/>
      <c r="G46" s="135">
        <v>4</v>
      </c>
      <c r="H46" s="135"/>
      <c r="I46" s="135">
        <v>3</v>
      </c>
      <c r="J46" s="135">
        <v>8.5</v>
      </c>
      <c r="K46" s="135">
        <v>4</v>
      </c>
      <c r="L46" s="136">
        <v>26</v>
      </c>
      <c r="M46" s="22">
        <f t="shared" si="1"/>
        <v>28</v>
      </c>
    </row>
    <row r="47" spans="1:13" s="13" customFormat="1" x14ac:dyDescent="0.25">
      <c r="A47" s="107" t="s">
        <v>291</v>
      </c>
      <c r="B47" s="107" t="s">
        <v>228</v>
      </c>
      <c r="C47" s="134">
        <v>4</v>
      </c>
      <c r="D47" s="135"/>
      <c r="E47" s="135">
        <v>4</v>
      </c>
      <c r="F47" s="135"/>
      <c r="G47" s="135">
        <v>3.5</v>
      </c>
      <c r="H47" s="135"/>
      <c r="I47" s="135">
        <v>7</v>
      </c>
      <c r="J47" s="135">
        <v>9</v>
      </c>
      <c r="K47" s="135">
        <v>7.5</v>
      </c>
      <c r="L47" s="136">
        <v>34</v>
      </c>
      <c r="M47" s="22">
        <f t="shared" si="1"/>
        <v>35</v>
      </c>
    </row>
    <row r="48" spans="1:13" s="13" customFormat="1" x14ac:dyDescent="0.25">
      <c r="A48" s="107" t="s">
        <v>392</v>
      </c>
      <c r="B48" s="107" t="s">
        <v>331</v>
      </c>
      <c r="C48" s="135"/>
      <c r="D48" s="135">
        <v>4</v>
      </c>
      <c r="E48" s="135">
        <v>4.5</v>
      </c>
      <c r="F48" s="135"/>
      <c r="G48" s="135">
        <v>4</v>
      </c>
      <c r="H48" s="135"/>
      <c r="I48" s="135">
        <v>8.5</v>
      </c>
      <c r="J48" s="135">
        <v>9</v>
      </c>
      <c r="K48" s="135">
        <v>9</v>
      </c>
      <c r="L48" s="136">
        <v>38</v>
      </c>
      <c r="M48" s="22">
        <f t="shared" si="1"/>
        <v>39</v>
      </c>
    </row>
    <row r="49" spans="1:13" s="13" customFormat="1" x14ac:dyDescent="0.25">
      <c r="A49" s="107" t="s">
        <v>151</v>
      </c>
      <c r="B49" s="107" t="s">
        <v>446</v>
      </c>
      <c r="C49" s="135">
        <v>4</v>
      </c>
      <c r="D49" s="135">
        <v>4</v>
      </c>
      <c r="E49" s="135"/>
      <c r="F49" s="135"/>
      <c r="G49" s="135">
        <v>3</v>
      </c>
      <c r="H49" s="135">
        <v>6</v>
      </c>
      <c r="I49" s="135"/>
      <c r="J49" s="135">
        <v>7</v>
      </c>
      <c r="K49" s="135">
        <v>12</v>
      </c>
      <c r="L49" s="136">
        <v>29</v>
      </c>
      <c r="M49" s="22">
        <f t="shared" si="1"/>
        <v>36</v>
      </c>
    </row>
    <row r="50" spans="1:13" s="13" customFormat="1" x14ac:dyDescent="0.25">
      <c r="A50" s="107" t="s">
        <v>153</v>
      </c>
      <c r="B50" s="107" t="s">
        <v>230</v>
      </c>
      <c r="C50" s="134">
        <v>4</v>
      </c>
      <c r="D50" s="135">
        <v>4</v>
      </c>
      <c r="E50" s="135">
        <v>4</v>
      </c>
      <c r="F50" s="135"/>
      <c r="G50" s="135"/>
      <c r="H50" s="135">
        <v>6</v>
      </c>
      <c r="I50" s="135"/>
      <c r="J50" s="135">
        <v>7</v>
      </c>
      <c r="K50" s="135">
        <v>7</v>
      </c>
      <c r="L50" s="136">
        <v>27</v>
      </c>
      <c r="M50" s="22">
        <f t="shared" si="1"/>
        <v>32</v>
      </c>
    </row>
    <row r="51" spans="1:13" s="13" customFormat="1" x14ac:dyDescent="0.25">
      <c r="A51" s="128" t="s">
        <v>455</v>
      </c>
      <c r="B51" s="107" t="s">
        <v>447</v>
      </c>
      <c r="C51" s="134">
        <v>4</v>
      </c>
      <c r="D51" s="135"/>
      <c r="E51" s="135"/>
      <c r="F51" s="135">
        <v>0</v>
      </c>
      <c r="G51" s="135">
        <v>4</v>
      </c>
      <c r="H51" s="135"/>
      <c r="I51" s="135">
        <v>0</v>
      </c>
      <c r="J51" s="135">
        <v>7</v>
      </c>
      <c r="K51" s="135">
        <v>5</v>
      </c>
      <c r="L51" s="136">
        <v>22</v>
      </c>
      <c r="M51" s="22">
        <f t="shared" si="1"/>
        <v>20</v>
      </c>
    </row>
    <row r="52" spans="1:13" s="13" customFormat="1" x14ac:dyDescent="0.25">
      <c r="A52" s="107" t="s">
        <v>393</v>
      </c>
      <c r="B52" s="107" t="s">
        <v>332</v>
      </c>
      <c r="C52" s="134"/>
      <c r="D52" s="135">
        <v>4</v>
      </c>
      <c r="E52" s="135">
        <v>4</v>
      </c>
      <c r="F52" s="135"/>
      <c r="G52" s="135">
        <v>3</v>
      </c>
      <c r="H52" s="135">
        <v>7.5</v>
      </c>
      <c r="I52" s="135"/>
      <c r="J52" s="135">
        <v>8</v>
      </c>
      <c r="K52" s="135">
        <v>11</v>
      </c>
      <c r="L52" s="136">
        <v>30</v>
      </c>
      <c r="M52" s="22">
        <f t="shared" si="1"/>
        <v>37.5</v>
      </c>
    </row>
    <row r="53" spans="1:13" s="13" customFormat="1" x14ac:dyDescent="0.25">
      <c r="A53" s="107" t="s">
        <v>394</v>
      </c>
      <c r="B53" s="107" t="s">
        <v>333</v>
      </c>
      <c r="C53" s="134">
        <v>3</v>
      </c>
      <c r="D53" s="135">
        <v>3</v>
      </c>
      <c r="E53" s="135"/>
      <c r="F53" s="135"/>
      <c r="G53" s="135">
        <v>3</v>
      </c>
      <c r="H53" s="135">
        <v>3</v>
      </c>
      <c r="I53" s="135"/>
      <c r="J53" s="135">
        <v>8.5</v>
      </c>
      <c r="K53" s="135">
        <v>7</v>
      </c>
      <c r="L53" s="136">
        <v>30</v>
      </c>
      <c r="M53" s="22">
        <f t="shared" si="1"/>
        <v>27.5</v>
      </c>
    </row>
    <row r="54" spans="1:13" s="13" customFormat="1" x14ac:dyDescent="0.25">
      <c r="A54" s="107" t="s">
        <v>395</v>
      </c>
      <c r="B54" s="107" t="s">
        <v>334</v>
      </c>
      <c r="C54" s="134">
        <v>3</v>
      </c>
      <c r="D54" s="135">
        <v>3</v>
      </c>
      <c r="E54" s="135">
        <v>4</v>
      </c>
      <c r="F54" s="135"/>
      <c r="G54" s="135"/>
      <c r="H54" s="135"/>
      <c r="I54" s="135">
        <v>9</v>
      </c>
      <c r="J54" s="135">
        <v>7</v>
      </c>
      <c r="K54" s="135">
        <v>8</v>
      </c>
      <c r="L54" s="136">
        <v>32</v>
      </c>
      <c r="M54" s="22">
        <f t="shared" si="1"/>
        <v>34</v>
      </c>
    </row>
    <row r="55" spans="1:13" s="13" customFormat="1" x14ac:dyDescent="0.25">
      <c r="A55" s="107" t="s">
        <v>396</v>
      </c>
      <c r="B55" s="107" t="s">
        <v>335</v>
      </c>
      <c r="C55" s="134">
        <v>4</v>
      </c>
      <c r="D55" s="135"/>
      <c r="E55" s="135"/>
      <c r="F55" s="135">
        <v>0</v>
      </c>
      <c r="G55" s="135">
        <v>0</v>
      </c>
      <c r="H55" s="135">
        <v>8.5</v>
      </c>
      <c r="I55" s="135">
        <v>8.5</v>
      </c>
      <c r="J55" s="135"/>
      <c r="K55" s="135">
        <v>10</v>
      </c>
      <c r="L55" s="136">
        <v>21</v>
      </c>
      <c r="M55" s="22">
        <f t="shared" si="1"/>
        <v>31</v>
      </c>
    </row>
    <row r="56" spans="1:13" s="13" customFormat="1" x14ac:dyDescent="0.25">
      <c r="A56" s="107" t="s">
        <v>397</v>
      </c>
      <c r="B56" s="107" t="s">
        <v>336</v>
      </c>
      <c r="C56" s="134">
        <v>4</v>
      </c>
      <c r="D56" s="135"/>
      <c r="E56" s="135">
        <v>4</v>
      </c>
      <c r="F56" s="135"/>
      <c r="G56" s="135">
        <v>4</v>
      </c>
      <c r="H56" s="135"/>
      <c r="I56" s="135">
        <v>8</v>
      </c>
      <c r="J56" s="135">
        <v>8.5</v>
      </c>
      <c r="K56" s="135">
        <v>12</v>
      </c>
      <c r="L56" s="136">
        <v>35</v>
      </c>
      <c r="M56" s="22">
        <f t="shared" si="1"/>
        <v>40.5</v>
      </c>
    </row>
    <row r="57" spans="1:13" s="13" customFormat="1" x14ac:dyDescent="0.25">
      <c r="A57" s="107" t="s">
        <v>398</v>
      </c>
      <c r="B57" s="107" t="s">
        <v>337</v>
      </c>
      <c r="C57" s="134">
        <v>4</v>
      </c>
      <c r="D57" s="135">
        <v>4</v>
      </c>
      <c r="E57" s="135"/>
      <c r="F57" s="135"/>
      <c r="G57" s="135">
        <v>4</v>
      </c>
      <c r="H57" s="135"/>
      <c r="I57" s="135">
        <v>9</v>
      </c>
      <c r="J57" s="135">
        <v>8</v>
      </c>
      <c r="K57" s="135">
        <v>10.5</v>
      </c>
      <c r="L57" s="136">
        <v>33</v>
      </c>
      <c r="M57" s="22">
        <f t="shared" si="1"/>
        <v>39.5</v>
      </c>
    </row>
    <row r="58" spans="1:13" s="13" customFormat="1" x14ac:dyDescent="0.25">
      <c r="A58" s="107" t="s">
        <v>399</v>
      </c>
      <c r="B58" s="107" t="s">
        <v>338</v>
      </c>
      <c r="C58" s="134">
        <v>4</v>
      </c>
      <c r="D58" s="135">
        <v>4</v>
      </c>
      <c r="E58" s="135"/>
      <c r="F58" s="135"/>
      <c r="G58" s="135">
        <v>4</v>
      </c>
      <c r="H58" s="135"/>
      <c r="I58" s="135">
        <v>7</v>
      </c>
      <c r="J58" s="135">
        <v>9</v>
      </c>
      <c r="K58" s="135">
        <v>14</v>
      </c>
      <c r="L58" s="136">
        <v>33</v>
      </c>
      <c r="M58" s="22">
        <f t="shared" si="1"/>
        <v>42</v>
      </c>
    </row>
    <row r="59" spans="1:13" s="13" customFormat="1" x14ac:dyDescent="0.25">
      <c r="A59" s="107" t="s">
        <v>401</v>
      </c>
      <c r="B59" s="107" t="s">
        <v>340</v>
      </c>
      <c r="C59" s="134">
        <v>3.5</v>
      </c>
      <c r="D59" s="135">
        <v>4</v>
      </c>
      <c r="E59" s="135"/>
      <c r="F59" s="135"/>
      <c r="G59" s="135">
        <v>2</v>
      </c>
      <c r="H59" s="135">
        <v>9</v>
      </c>
      <c r="I59" s="135"/>
      <c r="J59" s="135">
        <v>4</v>
      </c>
      <c r="K59" s="135">
        <v>10</v>
      </c>
      <c r="L59" s="136">
        <v>32</v>
      </c>
      <c r="M59" s="22">
        <f t="shared" si="1"/>
        <v>32.5</v>
      </c>
    </row>
    <row r="60" spans="1:13" s="13" customFormat="1" x14ac:dyDescent="0.25">
      <c r="A60" s="107" t="s">
        <v>155</v>
      </c>
      <c r="B60" s="107" t="s">
        <v>233</v>
      </c>
      <c r="C60" s="134">
        <v>3.5</v>
      </c>
      <c r="D60" s="135">
        <v>3</v>
      </c>
      <c r="E60" s="135"/>
      <c r="F60" s="135"/>
      <c r="G60" s="135">
        <v>3</v>
      </c>
      <c r="H60" s="135">
        <v>8</v>
      </c>
      <c r="I60" s="135"/>
      <c r="J60" s="135">
        <v>7</v>
      </c>
      <c r="K60" s="135">
        <v>7.5</v>
      </c>
      <c r="L60" s="136">
        <v>30</v>
      </c>
      <c r="M60" s="22">
        <f t="shared" si="1"/>
        <v>32</v>
      </c>
    </row>
    <row r="61" spans="1:13" s="13" customFormat="1" x14ac:dyDescent="0.25">
      <c r="A61" s="107" t="s">
        <v>405</v>
      </c>
      <c r="B61" s="107" t="s">
        <v>344</v>
      </c>
      <c r="C61" s="134">
        <v>2</v>
      </c>
      <c r="D61" s="135">
        <v>4</v>
      </c>
      <c r="E61" s="135">
        <v>4</v>
      </c>
      <c r="F61" s="135"/>
      <c r="G61" s="135"/>
      <c r="H61" s="135"/>
      <c r="I61" s="135">
        <v>8</v>
      </c>
      <c r="J61" s="135">
        <v>8.5</v>
      </c>
      <c r="K61" s="135">
        <v>12</v>
      </c>
      <c r="L61" s="136">
        <v>32</v>
      </c>
      <c r="M61" s="22">
        <f t="shared" si="1"/>
        <v>38.5</v>
      </c>
    </row>
    <row r="62" spans="1:13" s="13" customFormat="1" x14ac:dyDescent="0.25">
      <c r="A62" s="107" t="s">
        <v>156</v>
      </c>
      <c r="B62" s="107" t="s">
        <v>235</v>
      </c>
      <c r="C62" s="135">
        <v>4</v>
      </c>
      <c r="D62" s="135">
        <v>4</v>
      </c>
      <c r="E62" s="135"/>
      <c r="F62" s="135"/>
      <c r="G62" s="135">
        <v>5</v>
      </c>
      <c r="H62" s="135">
        <v>5</v>
      </c>
      <c r="I62" s="135"/>
      <c r="J62" s="135">
        <v>4</v>
      </c>
      <c r="K62" s="135">
        <v>4</v>
      </c>
      <c r="L62" s="136">
        <v>23</v>
      </c>
      <c r="M62" s="22">
        <f t="shared" si="1"/>
        <v>26</v>
      </c>
    </row>
    <row r="63" spans="1:13" s="13" customFormat="1" x14ac:dyDescent="0.25">
      <c r="A63" s="107" t="s">
        <v>456</v>
      </c>
      <c r="B63" s="107" t="s">
        <v>448</v>
      </c>
      <c r="C63" s="135">
        <v>4</v>
      </c>
      <c r="D63" s="135">
        <v>4</v>
      </c>
      <c r="E63" s="135"/>
      <c r="F63" s="135"/>
      <c r="G63" s="135">
        <v>3</v>
      </c>
      <c r="H63" s="135">
        <v>7</v>
      </c>
      <c r="I63" s="135"/>
      <c r="J63" s="135">
        <v>9</v>
      </c>
      <c r="K63" s="135">
        <v>12.5</v>
      </c>
      <c r="L63" s="136">
        <v>31</v>
      </c>
      <c r="M63" s="22">
        <f t="shared" si="1"/>
        <v>39.5</v>
      </c>
    </row>
    <row r="64" spans="1:13" s="13" customFormat="1" x14ac:dyDescent="0.25">
      <c r="A64" s="107" t="s">
        <v>406</v>
      </c>
      <c r="B64" s="107" t="s">
        <v>345</v>
      </c>
      <c r="C64" s="134">
        <v>4</v>
      </c>
      <c r="D64" s="135"/>
      <c r="E64" s="135"/>
      <c r="F64" s="135">
        <v>0</v>
      </c>
      <c r="G64" s="135">
        <v>1</v>
      </c>
      <c r="H64" s="135">
        <v>7</v>
      </c>
      <c r="I64" s="135"/>
      <c r="J64" s="135">
        <v>9</v>
      </c>
      <c r="K64" s="135">
        <v>6</v>
      </c>
      <c r="L64" s="136">
        <v>25</v>
      </c>
      <c r="M64" s="22">
        <f t="shared" si="1"/>
        <v>27</v>
      </c>
    </row>
    <row r="65" spans="1:13" s="13" customFormat="1" x14ac:dyDescent="0.25">
      <c r="A65" s="107" t="s">
        <v>157</v>
      </c>
      <c r="B65" s="107" t="s">
        <v>236</v>
      </c>
      <c r="C65" s="134">
        <v>4</v>
      </c>
      <c r="D65" s="135">
        <v>4.5</v>
      </c>
      <c r="E65" s="135">
        <v>2</v>
      </c>
      <c r="F65" s="135"/>
      <c r="G65" s="135"/>
      <c r="H65" s="135">
        <v>7</v>
      </c>
      <c r="I65" s="135"/>
      <c r="J65" s="135">
        <v>8</v>
      </c>
      <c r="K65" s="135">
        <v>7</v>
      </c>
      <c r="L65" s="136">
        <v>33</v>
      </c>
      <c r="M65" s="22">
        <f t="shared" si="1"/>
        <v>32.5</v>
      </c>
    </row>
    <row r="66" spans="1:13" s="13" customFormat="1" x14ac:dyDescent="0.25">
      <c r="A66" s="107" t="s">
        <v>407</v>
      </c>
      <c r="B66" s="107" t="s">
        <v>346</v>
      </c>
      <c r="C66" s="134">
        <v>2</v>
      </c>
      <c r="D66" s="135">
        <v>2</v>
      </c>
      <c r="E66" s="135">
        <v>0</v>
      </c>
      <c r="F66" s="135"/>
      <c r="G66" s="135"/>
      <c r="H66" s="135"/>
      <c r="I66" s="135">
        <v>2</v>
      </c>
      <c r="J66" s="135">
        <v>3</v>
      </c>
      <c r="K66" s="135">
        <v>6</v>
      </c>
      <c r="L66" s="136">
        <v>31</v>
      </c>
      <c r="M66" s="22">
        <f t="shared" si="1"/>
        <v>15</v>
      </c>
    </row>
    <row r="67" spans="1:13" s="13" customFormat="1" x14ac:dyDescent="0.25">
      <c r="A67" s="107" t="s">
        <v>158</v>
      </c>
      <c r="B67" s="107" t="s">
        <v>449</v>
      </c>
      <c r="C67" s="135"/>
      <c r="D67" s="135">
        <v>4</v>
      </c>
      <c r="E67" s="135"/>
      <c r="F67" s="135">
        <v>0</v>
      </c>
      <c r="G67" s="135">
        <v>4</v>
      </c>
      <c r="H67" s="135">
        <v>8</v>
      </c>
      <c r="I67" s="135">
        <v>8</v>
      </c>
      <c r="J67" s="135"/>
      <c r="K67" s="135">
        <v>5</v>
      </c>
      <c r="L67" s="136">
        <v>37</v>
      </c>
      <c r="M67" s="22">
        <f t="shared" si="1"/>
        <v>29</v>
      </c>
    </row>
    <row r="68" spans="1:13" s="13" customFormat="1" x14ac:dyDescent="0.25">
      <c r="A68" s="107" t="s">
        <v>408</v>
      </c>
      <c r="B68" s="107" t="s">
        <v>347</v>
      </c>
      <c r="C68" s="134">
        <v>4</v>
      </c>
      <c r="D68" s="135">
        <v>4.5</v>
      </c>
      <c r="E68" s="135"/>
      <c r="F68" s="135"/>
      <c r="G68" s="135">
        <v>4</v>
      </c>
      <c r="H68" s="135">
        <v>9</v>
      </c>
      <c r="I68" s="135"/>
      <c r="J68" s="135">
        <v>9</v>
      </c>
      <c r="K68" s="135">
        <v>7</v>
      </c>
      <c r="L68" s="136">
        <v>33</v>
      </c>
      <c r="M68" s="22">
        <f t="shared" si="1"/>
        <v>37.5</v>
      </c>
    </row>
    <row r="69" spans="1:13" s="13" customFormat="1" x14ac:dyDescent="0.25">
      <c r="A69" s="107" t="s">
        <v>409</v>
      </c>
      <c r="B69" s="107" t="s">
        <v>348</v>
      </c>
      <c r="C69" s="135">
        <v>3</v>
      </c>
      <c r="D69" s="135">
        <v>4.5</v>
      </c>
      <c r="E69" s="135">
        <v>4</v>
      </c>
      <c r="F69" s="135"/>
      <c r="G69" s="135"/>
      <c r="H69" s="135">
        <v>9.5</v>
      </c>
      <c r="I69" s="135"/>
      <c r="J69" s="135">
        <v>8.5</v>
      </c>
      <c r="K69" s="135">
        <v>10</v>
      </c>
      <c r="L69" s="136">
        <v>34</v>
      </c>
      <c r="M69" s="22">
        <f t="shared" si="1"/>
        <v>39.5</v>
      </c>
    </row>
    <row r="70" spans="1:13" s="13" customFormat="1" x14ac:dyDescent="0.25">
      <c r="A70" s="107" t="s">
        <v>410</v>
      </c>
      <c r="B70" s="107" t="s">
        <v>349</v>
      </c>
      <c r="C70" s="135">
        <v>3</v>
      </c>
      <c r="D70" s="135">
        <v>4</v>
      </c>
      <c r="E70" s="135"/>
      <c r="F70" s="135">
        <v>0</v>
      </c>
      <c r="G70" s="135"/>
      <c r="H70" s="135"/>
      <c r="I70" s="135">
        <v>4</v>
      </c>
      <c r="J70" s="135">
        <v>8</v>
      </c>
      <c r="K70" s="135">
        <v>8</v>
      </c>
      <c r="L70" s="136">
        <v>25</v>
      </c>
      <c r="M70" s="22">
        <f t="shared" si="1"/>
        <v>27</v>
      </c>
    </row>
    <row r="71" spans="1:13" s="13" customFormat="1" x14ac:dyDescent="0.25">
      <c r="A71" s="128" t="s">
        <v>159</v>
      </c>
      <c r="B71" s="107" t="s">
        <v>450</v>
      </c>
      <c r="C71" s="134">
        <v>4</v>
      </c>
      <c r="D71" s="135">
        <v>4</v>
      </c>
      <c r="E71" s="135">
        <v>4</v>
      </c>
      <c r="F71" s="135"/>
      <c r="G71" s="135"/>
      <c r="H71" s="135">
        <v>8</v>
      </c>
      <c r="I71" s="135"/>
      <c r="J71" s="135">
        <v>8</v>
      </c>
      <c r="K71" s="135">
        <v>12</v>
      </c>
      <c r="L71" s="136">
        <v>26</v>
      </c>
      <c r="M71" s="22">
        <f t="shared" si="1"/>
        <v>40</v>
      </c>
    </row>
    <row r="72" spans="1:13" s="13" customFormat="1" x14ac:dyDescent="0.25">
      <c r="A72" s="107" t="s">
        <v>160</v>
      </c>
      <c r="B72" s="107" t="s">
        <v>451</v>
      </c>
      <c r="C72" s="134">
        <v>3</v>
      </c>
      <c r="D72" s="135">
        <v>3</v>
      </c>
      <c r="E72" s="135">
        <v>3</v>
      </c>
      <c r="F72" s="135"/>
      <c r="G72" s="135"/>
      <c r="H72" s="135"/>
      <c r="I72" s="135">
        <v>7</v>
      </c>
      <c r="J72" s="135">
        <v>8</v>
      </c>
      <c r="K72" s="135">
        <v>8</v>
      </c>
      <c r="L72" s="136">
        <v>29</v>
      </c>
      <c r="M72" s="22">
        <f t="shared" si="1"/>
        <v>32</v>
      </c>
    </row>
    <row r="73" spans="1:13" s="13" customFormat="1" x14ac:dyDescent="0.25">
      <c r="A73" s="107" t="s">
        <v>295</v>
      </c>
      <c r="B73" s="107" t="s">
        <v>238</v>
      </c>
      <c r="C73" s="134"/>
      <c r="D73" s="135">
        <v>4</v>
      </c>
      <c r="E73" s="135">
        <v>3.5</v>
      </c>
      <c r="F73" s="135"/>
      <c r="G73" s="135">
        <v>3</v>
      </c>
      <c r="H73" s="135">
        <v>8</v>
      </c>
      <c r="I73" s="135"/>
      <c r="J73" s="135">
        <v>8</v>
      </c>
      <c r="K73" s="135">
        <v>12</v>
      </c>
      <c r="L73" s="136">
        <v>34</v>
      </c>
      <c r="M73" s="22">
        <f t="shared" si="1"/>
        <v>38.5</v>
      </c>
    </row>
    <row r="74" spans="1:13" s="13" customFormat="1" x14ac:dyDescent="0.25">
      <c r="A74" s="107" t="s">
        <v>296</v>
      </c>
      <c r="B74" s="107" t="s">
        <v>239</v>
      </c>
      <c r="C74" s="135">
        <v>4</v>
      </c>
      <c r="D74" s="135">
        <v>4</v>
      </c>
      <c r="E74" s="135"/>
      <c r="F74" s="135"/>
      <c r="G74" s="135">
        <v>4</v>
      </c>
      <c r="H74" s="135">
        <v>9</v>
      </c>
      <c r="I74" s="135">
        <v>9</v>
      </c>
      <c r="J74" s="135"/>
      <c r="K74" s="135"/>
      <c r="L74" s="136">
        <v>22</v>
      </c>
      <c r="M74" s="22">
        <f t="shared" si="1"/>
        <v>30</v>
      </c>
    </row>
    <row r="75" spans="1:13" s="13" customFormat="1" x14ac:dyDescent="0.25">
      <c r="A75" s="107" t="s">
        <v>292</v>
      </c>
      <c r="B75" s="107" t="s">
        <v>231</v>
      </c>
      <c r="C75" s="134">
        <v>3</v>
      </c>
      <c r="D75" s="135">
        <v>2</v>
      </c>
      <c r="E75" s="135">
        <v>2</v>
      </c>
      <c r="F75" s="135"/>
      <c r="G75" s="135"/>
      <c r="H75" s="135">
        <v>4</v>
      </c>
      <c r="I75" s="135">
        <v>4</v>
      </c>
      <c r="J75" s="135"/>
      <c r="K75" s="135">
        <v>10</v>
      </c>
      <c r="L75" s="136">
        <v>23</v>
      </c>
      <c r="M75" s="22">
        <f t="shared" si="1"/>
        <v>25</v>
      </c>
    </row>
    <row r="76" spans="1:13" s="13" customFormat="1" x14ac:dyDescent="0.25">
      <c r="A76" s="107" t="s">
        <v>154</v>
      </c>
      <c r="B76" s="107" t="s">
        <v>232</v>
      </c>
      <c r="C76" s="135"/>
      <c r="D76" s="135">
        <v>4</v>
      </c>
      <c r="E76" s="135">
        <v>4</v>
      </c>
      <c r="F76" s="135"/>
      <c r="G76" s="135">
        <v>3</v>
      </c>
      <c r="H76" s="135">
        <v>7</v>
      </c>
      <c r="I76" s="135"/>
      <c r="J76" s="135">
        <v>5</v>
      </c>
      <c r="K76" s="135">
        <v>11</v>
      </c>
      <c r="L76" s="136">
        <v>37</v>
      </c>
      <c r="M76" s="22">
        <f t="shared" si="1"/>
        <v>34</v>
      </c>
    </row>
    <row r="77" spans="1:13" s="13" customFormat="1" x14ac:dyDescent="0.25">
      <c r="A77" s="107" t="s">
        <v>400</v>
      </c>
      <c r="B77" s="107" t="s">
        <v>339</v>
      </c>
      <c r="C77" s="134"/>
      <c r="D77" s="135">
        <v>4</v>
      </c>
      <c r="E77" s="135">
        <v>4</v>
      </c>
      <c r="F77" s="135"/>
      <c r="G77" s="135">
        <v>4</v>
      </c>
      <c r="H77" s="135"/>
      <c r="I77" s="135">
        <v>6</v>
      </c>
      <c r="J77" s="135">
        <v>5</v>
      </c>
      <c r="K77" s="135">
        <v>8</v>
      </c>
      <c r="L77" s="136">
        <v>35</v>
      </c>
      <c r="M77" s="22">
        <f t="shared" si="1"/>
        <v>31</v>
      </c>
    </row>
    <row r="78" spans="1:13" s="13" customFormat="1" x14ac:dyDescent="0.25">
      <c r="A78" s="108" t="s">
        <v>402</v>
      </c>
      <c r="B78" s="108" t="s">
        <v>341</v>
      </c>
      <c r="C78" s="137">
        <v>3</v>
      </c>
      <c r="D78" s="137">
        <v>3</v>
      </c>
      <c r="E78" s="137">
        <v>3</v>
      </c>
      <c r="F78" s="137"/>
      <c r="G78" s="137"/>
      <c r="H78" s="135"/>
      <c r="I78" s="135">
        <v>4</v>
      </c>
      <c r="J78" s="135">
        <v>6</v>
      </c>
      <c r="K78" s="135">
        <v>11</v>
      </c>
      <c r="L78" s="136">
        <v>34</v>
      </c>
      <c r="M78" s="22">
        <f t="shared" si="1"/>
        <v>30</v>
      </c>
    </row>
    <row r="79" spans="1:13" s="13" customFormat="1" x14ac:dyDescent="0.25">
      <c r="A79" s="107" t="s">
        <v>403</v>
      </c>
      <c r="B79" s="107" t="s">
        <v>342</v>
      </c>
      <c r="C79" s="137">
        <v>3</v>
      </c>
      <c r="D79" s="137"/>
      <c r="E79" s="137">
        <v>1</v>
      </c>
      <c r="F79" s="137"/>
      <c r="G79" s="137">
        <v>1</v>
      </c>
      <c r="H79" s="135">
        <v>5</v>
      </c>
      <c r="I79" s="135"/>
      <c r="J79" s="135">
        <v>5</v>
      </c>
      <c r="K79" s="135">
        <v>10</v>
      </c>
      <c r="L79" s="136">
        <v>33</v>
      </c>
      <c r="M79" s="22">
        <f t="shared" si="1"/>
        <v>25</v>
      </c>
    </row>
    <row r="80" spans="1:13" s="13" customFormat="1" x14ac:dyDescent="0.25">
      <c r="A80" s="107" t="s">
        <v>404</v>
      </c>
      <c r="B80" s="107" t="s">
        <v>343</v>
      </c>
      <c r="C80" s="135"/>
      <c r="D80" s="135">
        <v>4</v>
      </c>
      <c r="E80" s="135"/>
      <c r="F80" s="135">
        <v>3</v>
      </c>
      <c r="G80" s="135">
        <v>3</v>
      </c>
      <c r="H80" s="135">
        <v>6</v>
      </c>
      <c r="I80" s="135"/>
      <c r="J80" s="135">
        <v>8</v>
      </c>
      <c r="K80" s="135">
        <v>9</v>
      </c>
      <c r="L80" s="136">
        <v>31</v>
      </c>
      <c r="M80" s="22">
        <f t="shared" si="1"/>
        <v>33</v>
      </c>
    </row>
    <row r="81" spans="1:13" s="13" customFormat="1" x14ac:dyDescent="0.25">
      <c r="A81" s="107" t="s">
        <v>293</v>
      </c>
      <c r="B81" s="107" t="s">
        <v>234</v>
      </c>
      <c r="C81" s="134">
        <v>4</v>
      </c>
      <c r="D81" s="135">
        <v>4</v>
      </c>
      <c r="E81" s="135">
        <v>4</v>
      </c>
      <c r="F81" s="135"/>
      <c r="G81" s="135"/>
      <c r="H81" s="135">
        <v>6</v>
      </c>
      <c r="I81" s="135">
        <v>8</v>
      </c>
      <c r="J81" s="135"/>
      <c r="K81" s="135">
        <v>9</v>
      </c>
      <c r="L81" s="136">
        <v>36</v>
      </c>
      <c r="M81" s="22">
        <f t="shared" ref="M81:M144" si="2">SUM(C81:K81)</f>
        <v>35</v>
      </c>
    </row>
    <row r="82" spans="1:13" s="13" customFormat="1" x14ac:dyDescent="0.25">
      <c r="A82" s="107" t="s">
        <v>294</v>
      </c>
      <c r="B82" s="107" t="s">
        <v>237</v>
      </c>
      <c r="C82" s="135">
        <v>4</v>
      </c>
      <c r="D82" s="135"/>
      <c r="E82" s="135">
        <v>3</v>
      </c>
      <c r="F82" s="135"/>
      <c r="G82" s="135">
        <v>4</v>
      </c>
      <c r="H82" s="135"/>
      <c r="I82" s="135">
        <v>7</v>
      </c>
      <c r="J82" s="135">
        <v>9</v>
      </c>
      <c r="K82" s="135">
        <v>8</v>
      </c>
      <c r="L82" s="136">
        <v>31</v>
      </c>
      <c r="M82" s="22">
        <f t="shared" si="2"/>
        <v>35</v>
      </c>
    </row>
    <row r="83" spans="1:13" s="13" customFormat="1" x14ac:dyDescent="0.25">
      <c r="A83" s="107" t="s">
        <v>411</v>
      </c>
      <c r="B83" s="107" t="s">
        <v>350</v>
      </c>
      <c r="C83" s="135">
        <v>3</v>
      </c>
      <c r="D83" s="135">
        <v>3</v>
      </c>
      <c r="E83" s="135"/>
      <c r="F83" s="135"/>
      <c r="G83" s="135">
        <v>3</v>
      </c>
      <c r="H83" s="135">
        <v>6</v>
      </c>
      <c r="I83" s="135"/>
      <c r="J83" s="135">
        <v>7</v>
      </c>
      <c r="K83" s="135">
        <v>11</v>
      </c>
      <c r="L83" s="136">
        <v>38</v>
      </c>
      <c r="M83" s="22">
        <f t="shared" si="2"/>
        <v>33</v>
      </c>
    </row>
    <row r="84" spans="1:13" s="13" customFormat="1" x14ac:dyDescent="0.25">
      <c r="A84" s="107" t="s">
        <v>297</v>
      </c>
      <c r="B84" s="107" t="s">
        <v>240</v>
      </c>
      <c r="C84" s="135">
        <v>3</v>
      </c>
      <c r="D84" s="135">
        <v>4</v>
      </c>
      <c r="E84" s="135"/>
      <c r="F84" s="135"/>
      <c r="G84" s="135">
        <v>5</v>
      </c>
      <c r="H84" s="135">
        <v>6</v>
      </c>
      <c r="I84" s="135"/>
      <c r="J84" s="135">
        <v>7</v>
      </c>
      <c r="K84" s="135">
        <v>9</v>
      </c>
      <c r="L84" s="136">
        <v>33</v>
      </c>
      <c r="M84" s="22">
        <f t="shared" si="2"/>
        <v>34</v>
      </c>
    </row>
    <row r="85" spans="1:13" s="13" customFormat="1" x14ac:dyDescent="0.25">
      <c r="A85" s="107" t="s">
        <v>298</v>
      </c>
      <c r="B85" s="107" t="s">
        <v>241</v>
      </c>
      <c r="C85" s="134">
        <v>3</v>
      </c>
      <c r="D85" s="135">
        <v>3</v>
      </c>
      <c r="E85" s="135"/>
      <c r="F85" s="135"/>
      <c r="G85" s="135">
        <v>3</v>
      </c>
      <c r="H85" s="135">
        <v>8</v>
      </c>
      <c r="I85" s="135"/>
      <c r="J85" s="135">
        <v>8</v>
      </c>
      <c r="K85" s="135">
        <v>12</v>
      </c>
      <c r="L85" s="136">
        <v>39</v>
      </c>
      <c r="M85" s="22">
        <f t="shared" si="2"/>
        <v>37</v>
      </c>
    </row>
    <row r="86" spans="1:13" s="13" customFormat="1" x14ac:dyDescent="0.25">
      <c r="A86" s="107" t="s">
        <v>412</v>
      </c>
      <c r="B86" s="107" t="s">
        <v>351</v>
      </c>
      <c r="C86" s="135"/>
      <c r="D86" s="135">
        <v>3</v>
      </c>
      <c r="E86" s="135">
        <v>3</v>
      </c>
      <c r="F86" s="135"/>
      <c r="G86" s="135">
        <v>4</v>
      </c>
      <c r="H86" s="135">
        <v>6</v>
      </c>
      <c r="I86" s="135"/>
      <c r="J86" s="135">
        <v>8</v>
      </c>
      <c r="K86" s="135">
        <v>9</v>
      </c>
      <c r="L86" s="136">
        <v>38</v>
      </c>
      <c r="M86" s="22">
        <f t="shared" si="2"/>
        <v>33</v>
      </c>
    </row>
    <row r="87" spans="1:13" s="13" customFormat="1" x14ac:dyDescent="0.25">
      <c r="A87" s="107" t="s">
        <v>471</v>
      </c>
      <c r="B87" s="107" t="s">
        <v>457</v>
      </c>
      <c r="C87" s="135">
        <v>4</v>
      </c>
      <c r="D87" s="135"/>
      <c r="E87" s="135">
        <v>4</v>
      </c>
      <c r="F87" s="135">
        <v>4</v>
      </c>
      <c r="G87" s="135"/>
      <c r="H87" s="135">
        <v>6</v>
      </c>
      <c r="I87" s="135"/>
      <c r="J87" s="135">
        <v>7</v>
      </c>
      <c r="K87" s="135">
        <v>11</v>
      </c>
      <c r="L87" s="136">
        <v>36</v>
      </c>
      <c r="M87" s="22">
        <f t="shared" si="2"/>
        <v>36</v>
      </c>
    </row>
    <row r="88" spans="1:13" s="13" customFormat="1" x14ac:dyDescent="0.25">
      <c r="A88" s="107" t="s">
        <v>413</v>
      </c>
      <c r="B88" s="107" t="s">
        <v>352</v>
      </c>
      <c r="C88" s="135">
        <v>3</v>
      </c>
      <c r="D88" s="135">
        <v>4</v>
      </c>
      <c r="E88" s="135"/>
      <c r="F88" s="135"/>
      <c r="G88" s="135">
        <v>4</v>
      </c>
      <c r="H88" s="135">
        <v>8</v>
      </c>
      <c r="I88" s="135"/>
      <c r="J88" s="135">
        <v>7</v>
      </c>
      <c r="K88" s="135">
        <v>11</v>
      </c>
      <c r="L88" s="136">
        <v>34</v>
      </c>
      <c r="M88" s="22">
        <f t="shared" si="2"/>
        <v>37</v>
      </c>
    </row>
    <row r="89" spans="1:13" s="13" customFormat="1" x14ac:dyDescent="0.25">
      <c r="A89" s="107" t="s">
        <v>161</v>
      </c>
      <c r="B89" s="107" t="s">
        <v>242</v>
      </c>
      <c r="C89" s="135">
        <v>4</v>
      </c>
      <c r="D89" s="135">
        <v>4</v>
      </c>
      <c r="E89" s="135"/>
      <c r="F89" s="135"/>
      <c r="G89" s="135">
        <v>4</v>
      </c>
      <c r="H89" s="135">
        <v>8</v>
      </c>
      <c r="I89" s="135"/>
      <c r="J89" s="135">
        <v>7</v>
      </c>
      <c r="K89" s="135">
        <v>9</v>
      </c>
      <c r="L89" s="136">
        <v>36</v>
      </c>
      <c r="M89" s="22">
        <f t="shared" si="2"/>
        <v>36</v>
      </c>
    </row>
    <row r="90" spans="1:13" s="13" customFormat="1" x14ac:dyDescent="0.25">
      <c r="A90" s="107" t="s">
        <v>162</v>
      </c>
      <c r="B90" s="107" t="s">
        <v>243</v>
      </c>
      <c r="C90" s="134"/>
      <c r="D90" s="135">
        <v>4</v>
      </c>
      <c r="E90" s="135">
        <v>4</v>
      </c>
      <c r="F90" s="135"/>
      <c r="G90" s="135">
        <v>2</v>
      </c>
      <c r="H90" s="135">
        <v>7</v>
      </c>
      <c r="I90" s="135"/>
      <c r="J90" s="135">
        <v>8</v>
      </c>
      <c r="K90" s="135">
        <v>11</v>
      </c>
      <c r="L90" s="136">
        <v>35</v>
      </c>
      <c r="M90" s="22">
        <f t="shared" si="2"/>
        <v>36</v>
      </c>
    </row>
    <row r="91" spans="1:13" s="13" customFormat="1" x14ac:dyDescent="0.25">
      <c r="A91" s="107" t="s">
        <v>163</v>
      </c>
      <c r="B91" s="107" t="s">
        <v>244</v>
      </c>
      <c r="C91" s="135">
        <v>3</v>
      </c>
      <c r="D91" s="135">
        <v>3</v>
      </c>
      <c r="E91" s="135"/>
      <c r="F91" s="135"/>
      <c r="G91" s="135">
        <v>0</v>
      </c>
      <c r="H91" s="135">
        <v>4</v>
      </c>
      <c r="I91" s="135"/>
      <c r="J91" s="135">
        <v>6</v>
      </c>
      <c r="K91" s="135">
        <v>9</v>
      </c>
      <c r="L91" s="136">
        <v>36</v>
      </c>
      <c r="M91" s="22">
        <f t="shared" si="2"/>
        <v>25</v>
      </c>
    </row>
    <row r="92" spans="1:13" s="13" customFormat="1" x14ac:dyDescent="0.25">
      <c r="A92" s="107" t="s">
        <v>164</v>
      </c>
      <c r="B92" s="107" t="s">
        <v>245</v>
      </c>
      <c r="C92" s="134">
        <v>3</v>
      </c>
      <c r="D92" s="135">
        <v>3.5</v>
      </c>
      <c r="E92" s="135"/>
      <c r="F92" s="135"/>
      <c r="G92" s="135">
        <v>4</v>
      </c>
      <c r="H92" s="135">
        <v>7</v>
      </c>
      <c r="I92" s="135">
        <v>7</v>
      </c>
      <c r="J92" s="135"/>
      <c r="K92" s="135">
        <v>9</v>
      </c>
      <c r="L92" s="136">
        <v>33</v>
      </c>
      <c r="M92" s="22">
        <f t="shared" si="2"/>
        <v>33.5</v>
      </c>
    </row>
    <row r="93" spans="1:13" s="13" customFormat="1" x14ac:dyDescent="0.25">
      <c r="A93" s="107" t="s">
        <v>165</v>
      </c>
      <c r="B93" s="107" t="s">
        <v>246</v>
      </c>
      <c r="C93" s="135"/>
      <c r="D93" s="135">
        <v>3</v>
      </c>
      <c r="E93" s="135">
        <v>3</v>
      </c>
      <c r="F93" s="135"/>
      <c r="G93" s="135">
        <v>3</v>
      </c>
      <c r="H93" s="135">
        <v>8</v>
      </c>
      <c r="I93" s="135">
        <v>8</v>
      </c>
      <c r="J93" s="135"/>
      <c r="K93" s="135">
        <v>9</v>
      </c>
      <c r="L93" s="136">
        <v>33</v>
      </c>
      <c r="M93" s="22">
        <f t="shared" si="2"/>
        <v>34</v>
      </c>
    </row>
    <row r="94" spans="1:13" s="13" customFormat="1" x14ac:dyDescent="0.25">
      <c r="A94" s="107" t="s">
        <v>166</v>
      </c>
      <c r="B94" s="107" t="s">
        <v>458</v>
      </c>
      <c r="C94" s="134">
        <v>3</v>
      </c>
      <c r="D94" s="135">
        <v>4</v>
      </c>
      <c r="E94" s="135">
        <v>4</v>
      </c>
      <c r="F94" s="135"/>
      <c r="G94" s="135"/>
      <c r="H94" s="135">
        <v>8</v>
      </c>
      <c r="I94" s="135"/>
      <c r="J94" s="135">
        <v>5</v>
      </c>
      <c r="K94" s="135">
        <v>10</v>
      </c>
      <c r="L94" s="136">
        <v>36</v>
      </c>
      <c r="M94" s="22">
        <f t="shared" si="2"/>
        <v>34</v>
      </c>
    </row>
    <row r="95" spans="1:13" s="13" customFormat="1" x14ac:dyDescent="0.25">
      <c r="A95" s="107" t="s">
        <v>299</v>
      </c>
      <c r="B95" s="107" t="s">
        <v>247</v>
      </c>
      <c r="C95" s="134">
        <v>3</v>
      </c>
      <c r="D95" s="135">
        <v>4</v>
      </c>
      <c r="E95" s="135">
        <v>3</v>
      </c>
      <c r="F95" s="135"/>
      <c r="G95" s="135"/>
      <c r="H95" s="135"/>
      <c r="I95" s="135">
        <v>8</v>
      </c>
      <c r="J95" s="135">
        <v>8</v>
      </c>
      <c r="K95" s="135">
        <v>11</v>
      </c>
      <c r="L95" s="136">
        <v>36</v>
      </c>
      <c r="M95" s="22">
        <f t="shared" si="2"/>
        <v>37</v>
      </c>
    </row>
    <row r="96" spans="1:13" s="13" customFormat="1" x14ac:dyDescent="0.25">
      <c r="A96" s="107" t="s">
        <v>167</v>
      </c>
      <c r="B96" s="107" t="s">
        <v>248</v>
      </c>
      <c r="C96" s="134">
        <v>3</v>
      </c>
      <c r="D96" s="135">
        <v>2</v>
      </c>
      <c r="E96" s="135">
        <v>2</v>
      </c>
      <c r="F96" s="135"/>
      <c r="G96" s="135"/>
      <c r="H96" s="135">
        <v>5</v>
      </c>
      <c r="I96" s="135"/>
      <c r="J96" s="135">
        <v>5</v>
      </c>
      <c r="K96" s="135">
        <v>10</v>
      </c>
      <c r="L96" s="136">
        <v>31</v>
      </c>
      <c r="M96" s="22">
        <f t="shared" si="2"/>
        <v>27</v>
      </c>
    </row>
    <row r="97" spans="1:13" s="13" customFormat="1" x14ac:dyDescent="0.25">
      <c r="A97" s="107" t="s">
        <v>168</v>
      </c>
      <c r="B97" s="107" t="s">
        <v>459</v>
      </c>
      <c r="C97" s="134">
        <v>4</v>
      </c>
      <c r="D97" s="135">
        <v>4</v>
      </c>
      <c r="E97" s="135">
        <v>4</v>
      </c>
      <c r="F97" s="135"/>
      <c r="G97" s="135"/>
      <c r="H97" s="135"/>
      <c r="I97" s="135">
        <v>7</v>
      </c>
      <c r="J97" s="135">
        <v>6</v>
      </c>
      <c r="K97" s="135">
        <v>10</v>
      </c>
      <c r="L97" s="136">
        <v>38</v>
      </c>
      <c r="M97" s="22">
        <f t="shared" si="2"/>
        <v>35</v>
      </c>
    </row>
    <row r="98" spans="1:13" s="13" customFormat="1" x14ac:dyDescent="0.25">
      <c r="A98" s="107" t="s">
        <v>300</v>
      </c>
      <c r="B98" s="107" t="s">
        <v>249</v>
      </c>
      <c r="C98" s="135">
        <v>2</v>
      </c>
      <c r="D98" s="135">
        <v>4</v>
      </c>
      <c r="E98" s="135"/>
      <c r="F98" s="135"/>
      <c r="G98" s="135">
        <v>3</v>
      </c>
      <c r="H98" s="135"/>
      <c r="I98" s="135">
        <v>8</v>
      </c>
      <c r="J98" s="135">
        <v>8</v>
      </c>
      <c r="K98" s="135">
        <v>9</v>
      </c>
      <c r="L98" s="136">
        <v>33</v>
      </c>
      <c r="M98" s="22">
        <f t="shared" si="2"/>
        <v>34</v>
      </c>
    </row>
    <row r="99" spans="1:13" s="13" customFormat="1" x14ac:dyDescent="0.25">
      <c r="A99" s="107" t="s">
        <v>169</v>
      </c>
      <c r="B99" s="107" t="s">
        <v>460</v>
      </c>
      <c r="C99" s="134">
        <v>2</v>
      </c>
      <c r="D99" s="135">
        <v>2</v>
      </c>
      <c r="E99" s="135">
        <v>2</v>
      </c>
      <c r="F99" s="135"/>
      <c r="G99" s="135"/>
      <c r="H99" s="135">
        <v>3</v>
      </c>
      <c r="I99" s="135"/>
      <c r="J99" s="135">
        <v>4</v>
      </c>
      <c r="K99" s="135">
        <v>10</v>
      </c>
      <c r="L99" s="136">
        <v>20</v>
      </c>
      <c r="M99" s="22">
        <f t="shared" si="2"/>
        <v>23</v>
      </c>
    </row>
    <row r="100" spans="1:13" s="13" customFormat="1" x14ac:dyDescent="0.25">
      <c r="A100" s="107" t="s">
        <v>414</v>
      </c>
      <c r="B100" s="107" t="s">
        <v>353</v>
      </c>
      <c r="C100" s="135">
        <v>3</v>
      </c>
      <c r="D100" s="135">
        <v>3</v>
      </c>
      <c r="E100" s="135"/>
      <c r="F100" s="135"/>
      <c r="G100" s="135">
        <v>2</v>
      </c>
      <c r="H100" s="135"/>
      <c r="I100" s="135">
        <v>6</v>
      </c>
      <c r="J100" s="135">
        <v>6</v>
      </c>
      <c r="K100" s="135">
        <v>10</v>
      </c>
      <c r="L100" s="136">
        <v>33</v>
      </c>
      <c r="M100" s="22">
        <f t="shared" si="2"/>
        <v>30</v>
      </c>
    </row>
    <row r="101" spans="1:13" s="13" customFormat="1" x14ac:dyDescent="0.25">
      <c r="A101" s="107" t="s">
        <v>415</v>
      </c>
      <c r="B101" s="107" t="s">
        <v>354</v>
      </c>
      <c r="C101" s="134">
        <v>4</v>
      </c>
      <c r="D101" s="135">
        <v>4</v>
      </c>
      <c r="E101" s="135"/>
      <c r="F101" s="135"/>
      <c r="G101" s="135">
        <v>3</v>
      </c>
      <c r="H101" s="135"/>
      <c r="I101" s="135">
        <v>2</v>
      </c>
      <c r="J101" s="135">
        <v>6</v>
      </c>
      <c r="K101" s="135">
        <v>9</v>
      </c>
      <c r="L101" s="136">
        <v>29</v>
      </c>
      <c r="M101" s="22">
        <f t="shared" si="2"/>
        <v>28</v>
      </c>
    </row>
    <row r="102" spans="1:13" s="13" customFormat="1" x14ac:dyDescent="0.25">
      <c r="A102" s="107" t="s">
        <v>416</v>
      </c>
      <c r="B102" s="107" t="s">
        <v>355</v>
      </c>
      <c r="C102" s="135"/>
      <c r="D102" s="135">
        <v>4</v>
      </c>
      <c r="E102" s="135"/>
      <c r="F102" s="135">
        <v>4</v>
      </c>
      <c r="G102" s="135">
        <v>4</v>
      </c>
      <c r="H102" s="135">
        <v>7</v>
      </c>
      <c r="I102" s="135"/>
      <c r="J102" s="135">
        <v>8</v>
      </c>
      <c r="K102" s="135">
        <v>10</v>
      </c>
      <c r="L102" s="136">
        <v>39</v>
      </c>
      <c r="M102" s="22">
        <f t="shared" si="2"/>
        <v>37</v>
      </c>
    </row>
    <row r="103" spans="1:13" s="13" customFormat="1" x14ac:dyDescent="0.25">
      <c r="A103" s="107" t="s">
        <v>472</v>
      </c>
      <c r="B103" s="107" t="s">
        <v>461</v>
      </c>
      <c r="C103" s="135">
        <v>4</v>
      </c>
      <c r="D103" s="135"/>
      <c r="E103" s="135">
        <v>4</v>
      </c>
      <c r="F103" s="135"/>
      <c r="G103" s="135">
        <v>4</v>
      </c>
      <c r="H103" s="135">
        <v>8</v>
      </c>
      <c r="I103" s="135">
        <v>8</v>
      </c>
      <c r="J103" s="135"/>
      <c r="K103" s="135">
        <v>12</v>
      </c>
      <c r="L103" s="136">
        <v>41</v>
      </c>
      <c r="M103" s="22">
        <f t="shared" si="2"/>
        <v>40</v>
      </c>
    </row>
    <row r="104" spans="1:13" s="13" customFormat="1" x14ac:dyDescent="0.25">
      <c r="A104" s="107" t="s">
        <v>417</v>
      </c>
      <c r="B104" s="107" t="s">
        <v>356</v>
      </c>
      <c r="C104" s="135">
        <v>3</v>
      </c>
      <c r="D104" s="135">
        <v>2</v>
      </c>
      <c r="E104" s="135">
        <v>1</v>
      </c>
      <c r="F104" s="135"/>
      <c r="G104" s="135"/>
      <c r="H104" s="135">
        <v>5</v>
      </c>
      <c r="I104" s="135"/>
      <c r="J104" s="135">
        <v>4</v>
      </c>
      <c r="K104" s="135">
        <v>9</v>
      </c>
      <c r="L104" s="136">
        <v>30</v>
      </c>
      <c r="M104" s="22">
        <f t="shared" si="2"/>
        <v>24</v>
      </c>
    </row>
    <row r="105" spans="1:13" s="13" customFormat="1" x14ac:dyDescent="0.25">
      <c r="A105" s="107" t="s">
        <v>418</v>
      </c>
      <c r="B105" s="107" t="s">
        <v>357</v>
      </c>
      <c r="C105" s="135">
        <v>4</v>
      </c>
      <c r="D105" s="135"/>
      <c r="E105" s="135">
        <v>3</v>
      </c>
      <c r="F105" s="135"/>
      <c r="G105" s="135">
        <v>3</v>
      </c>
      <c r="H105" s="135">
        <v>8</v>
      </c>
      <c r="I105" s="135"/>
      <c r="J105" s="135">
        <v>8</v>
      </c>
      <c r="K105" s="135">
        <v>9</v>
      </c>
      <c r="L105" s="136">
        <v>37</v>
      </c>
      <c r="M105" s="22">
        <f t="shared" si="2"/>
        <v>35</v>
      </c>
    </row>
    <row r="106" spans="1:13" s="13" customFormat="1" x14ac:dyDescent="0.25">
      <c r="A106" s="107" t="s">
        <v>170</v>
      </c>
      <c r="B106" s="107" t="s">
        <v>462</v>
      </c>
      <c r="C106" s="134"/>
      <c r="D106" s="135">
        <v>3</v>
      </c>
      <c r="E106" s="135">
        <v>3</v>
      </c>
      <c r="F106" s="135"/>
      <c r="G106" s="135"/>
      <c r="H106" s="135">
        <v>6</v>
      </c>
      <c r="I106" s="135">
        <v>6</v>
      </c>
      <c r="J106" s="135"/>
      <c r="K106" s="135">
        <v>8</v>
      </c>
      <c r="L106" s="136">
        <v>25</v>
      </c>
      <c r="M106" s="22">
        <f t="shared" si="2"/>
        <v>26</v>
      </c>
    </row>
    <row r="107" spans="1:13" s="13" customFormat="1" x14ac:dyDescent="0.25">
      <c r="A107" s="107" t="s">
        <v>419</v>
      </c>
      <c r="B107" s="107" t="s">
        <v>358</v>
      </c>
      <c r="C107" s="135">
        <v>3</v>
      </c>
      <c r="D107" s="135">
        <v>4</v>
      </c>
      <c r="E107" s="135">
        <v>4</v>
      </c>
      <c r="F107" s="135"/>
      <c r="G107" s="135"/>
      <c r="H107" s="135">
        <v>7</v>
      </c>
      <c r="I107" s="135">
        <v>6</v>
      </c>
      <c r="J107" s="135"/>
      <c r="K107" s="135">
        <v>5</v>
      </c>
      <c r="L107" s="136">
        <v>29</v>
      </c>
      <c r="M107" s="22">
        <f t="shared" si="2"/>
        <v>29</v>
      </c>
    </row>
    <row r="108" spans="1:13" s="13" customFormat="1" x14ac:dyDescent="0.25">
      <c r="A108" s="107" t="s">
        <v>420</v>
      </c>
      <c r="B108" s="107" t="s">
        <v>359</v>
      </c>
      <c r="C108" s="135">
        <v>1</v>
      </c>
      <c r="D108" s="135"/>
      <c r="E108" s="135">
        <v>1</v>
      </c>
      <c r="F108" s="135"/>
      <c r="G108" s="135"/>
      <c r="H108" s="135">
        <v>7</v>
      </c>
      <c r="I108" s="135">
        <v>6</v>
      </c>
      <c r="J108" s="135"/>
      <c r="K108" s="135">
        <v>7</v>
      </c>
      <c r="L108" s="136">
        <v>22</v>
      </c>
      <c r="M108" s="22">
        <f t="shared" si="2"/>
        <v>22</v>
      </c>
    </row>
    <row r="109" spans="1:13" s="13" customFormat="1" x14ac:dyDescent="0.25">
      <c r="A109" s="107" t="s">
        <v>473</v>
      </c>
      <c r="B109" s="107" t="s">
        <v>463</v>
      </c>
      <c r="C109" s="134">
        <v>3</v>
      </c>
      <c r="D109" s="135"/>
      <c r="E109" s="135">
        <v>4</v>
      </c>
      <c r="F109" s="135"/>
      <c r="G109" s="135">
        <v>3</v>
      </c>
      <c r="H109" s="135">
        <v>3</v>
      </c>
      <c r="I109" s="135">
        <v>6</v>
      </c>
      <c r="J109" s="135">
        <v>6</v>
      </c>
      <c r="K109" s="135">
        <v>9</v>
      </c>
      <c r="L109" s="136">
        <v>29</v>
      </c>
      <c r="M109" s="22">
        <f t="shared" si="2"/>
        <v>34</v>
      </c>
    </row>
    <row r="110" spans="1:13" s="13" customFormat="1" x14ac:dyDescent="0.25">
      <c r="A110" s="107" t="s">
        <v>171</v>
      </c>
      <c r="B110" s="107" t="s">
        <v>250</v>
      </c>
      <c r="C110" s="134">
        <v>2</v>
      </c>
      <c r="D110" s="135">
        <v>4</v>
      </c>
      <c r="E110" s="135"/>
      <c r="F110" s="135"/>
      <c r="G110" s="135">
        <v>4</v>
      </c>
      <c r="H110" s="135">
        <v>6</v>
      </c>
      <c r="I110" s="135"/>
      <c r="J110" s="135">
        <v>8</v>
      </c>
      <c r="K110" s="135">
        <v>9</v>
      </c>
      <c r="L110" s="136">
        <v>30</v>
      </c>
      <c r="M110" s="22">
        <f t="shared" si="2"/>
        <v>33</v>
      </c>
    </row>
    <row r="111" spans="1:13" s="13" customFormat="1" x14ac:dyDescent="0.25">
      <c r="A111" s="107" t="s">
        <v>172</v>
      </c>
      <c r="B111" s="107" t="s">
        <v>251</v>
      </c>
      <c r="C111" s="134">
        <v>3</v>
      </c>
      <c r="D111" s="135">
        <v>4</v>
      </c>
      <c r="E111" s="135"/>
      <c r="F111" s="135"/>
      <c r="G111" s="135">
        <v>4</v>
      </c>
      <c r="H111" s="135">
        <v>7</v>
      </c>
      <c r="I111" s="135">
        <v>7</v>
      </c>
      <c r="J111" s="135"/>
      <c r="K111" s="135">
        <v>10</v>
      </c>
      <c r="L111" s="136">
        <v>33</v>
      </c>
      <c r="M111" s="22">
        <f t="shared" si="2"/>
        <v>35</v>
      </c>
    </row>
    <row r="112" spans="1:13" s="13" customFormat="1" x14ac:dyDescent="0.25">
      <c r="A112" s="107" t="s">
        <v>301</v>
      </c>
      <c r="B112" s="107" t="s">
        <v>252</v>
      </c>
      <c r="C112" s="134">
        <v>2</v>
      </c>
      <c r="D112" s="135">
        <v>3</v>
      </c>
      <c r="E112" s="135"/>
      <c r="F112" s="135"/>
      <c r="G112" s="135"/>
      <c r="H112" s="135">
        <v>7</v>
      </c>
      <c r="I112" s="135"/>
      <c r="J112" s="135">
        <v>7</v>
      </c>
      <c r="K112" s="135">
        <v>10</v>
      </c>
      <c r="L112" s="136">
        <v>30</v>
      </c>
      <c r="M112" s="22">
        <f t="shared" si="2"/>
        <v>29</v>
      </c>
    </row>
    <row r="113" spans="1:13" s="13" customFormat="1" x14ac:dyDescent="0.25">
      <c r="A113" s="107" t="s">
        <v>302</v>
      </c>
      <c r="B113" s="107" t="s">
        <v>253</v>
      </c>
      <c r="C113" s="134">
        <v>3</v>
      </c>
      <c r="D113" s="135">
        <v>4</v>
      </c>
      <c r="E113" s="135"/>
      <c r="F113" s="135"/>
      <c r="G113" s="135">
        <v>4</v>
      </c>
      <c r="H113" s="135">
        <v>7</v>
      </c>
      <c r="I113" s="135"/>
      <c r="J113" s="135">
        <v>8</v>
      </c>
      <c r="K113" s="135">
        <v>11</v>
      </c>
      <c r="L113" s="136">
        <v>30</v>
      </c>
      <c r="M113" s="22">
        <f t="shared" si="2"/>
        <v>37</v>
      </c>
    </row>
    <row r="114" spans="1:13" s="13" customFormat="1" x14ac:dyDescent="0.25">
      <c r="A114" s="107" t="s">
        <v>173</v>
      </c>
      <c r="B114" s="107" t="s">
        <v>254</v>
      </c>
      <c r="C114" s="134"/>
      <c r="D114" s="135"/>
      <c r="E114" s="135"/>
      <c r="F114" s="135"/>
      <c r="G114" s="135"/>
      <c r="H114" s="135">
        <v>3</v>
      </c>
      <c r="I114" s="135"/>
      <c r="J114" s="135">
        <v>1</v>
      </c>
      <c r="K114" s="135">
        <v>7</v>
      </c>
      <c r="L114" s="136">
        <v>26</v>
      </c>
      <c r="M114" s="22">
        <f t="shared" si="2"/>
        <v>11</v>
      </c>
    </row>
    <row r="115" spans="1:13" s="13" customFormat="1" x14ac:dyDescent="0.25">
      <c r="A115" s="107" t="s">
        <v>174</v>
      </c>
      <c r="B115" s="107" t="s">
        <v>464</v>
      </c>
      <c r="C115" s="134">
        <v>2</v>
      </c>
      <c r="D115" s="135"/>
      <c r="E115" s="135"/>
      <c r="F115" s="135"/>
      <c r="G115" s="135"/>
      <c r="H115" s="135"/>
      <c r="I115" s="135">
        <v>9</v>
      </c>
      <c r="J115" s="135"/>
      <c r="K115" s="135">
        <v>9</v>
      </c>
      <c r="L115" s="136">
        <v>26</v>
      </c>
      <c r="M115" s="22">
        <f t="shared" si="2"/>
        <v>20</v>
      </c>
    </row>
    <row r="116" spans="1:13" s="13" customFormat="1" x14ac:dyDescent="0.25">
      <c r="A116" s="107" t="s">
        <v>421</v>
      </c>
      <c r="B116" s="107" t="s">
        <v>360</v>
      </c>
      <c r="C116" s="134">
        <v>1</v>
      </c>
      <c r="D116" s="135"/>
      <c r="E116" s="135">
        <v>4</v>
      </c>
      <c r="F116" s="135"/>
      <c r="G116" s="135">
        <v>4</v>
      </c>
      <c r="H116" s="135">
        <v>5</v>
      </c>
      <c r="I116" s="135"/>
      <c r="J116" s="135">
        <v>5</v>
      </c>
      <c r="K116" s="135">
        <v>7</v>
      </c>
      <c r="L116" s="136">
        <v>28</v>
      </c>
      <c r="M116" s="22">
        <f t="shared" si="2"/>
        <v>26</v>
      </c>
    </row>
    <row r="117" spans="1:13" s="13" customFormat="1" x14ac:dyDescent="0.25">
      <c r="A117" s="107" t="s">
        <v>422</v>
      </c>
      <c r="B117" s="107" t="s">
        <v>465</v>
      </c>
      <c r="C117" s="134">
        <v>4</v>
      </c>
      <c r="D117" s="135"/>
      <c r="E117" s="135">
        <v>3</v>
      </c>
      <c r="F117" s="135"/>
      <c r="G117" s="135">
        <v>4</v>
      </c>
      <c r="H117" s="135">
        <v>8</v>
      </c>
      <c r="I117" s="135"/>
      <c r="J117" s="135">
        <v>8</v>
      </c>
      <c r="K117" s="135">
        <v>10</v>
      </c>
      <c r="L117" s="136">
        <v>31</v>
      </c>
      <c r="M117" s="22">
        <f t="shared" si="2"/>
        <v>37</v>
      </c>
    </row>
    <row r="118" spans="1:13" s="13" customFormat="1" x14ac:dyDescent="0.25">
      <c r="A118" s="107" t="s">
        <v>423</v>
      </c>
      <c r="B118" s="107" t="s">
        <v>362</v>
      </c>
      <c r="C118" s="134">
        <v>3</v>
      </c>
      <c r="D118" s="135">
        <v>4</v>
      </c>
      <c r="E118" s="135"/>
      <c r="F118" s="135"/>
      <c r="G118" s="135">
        <v>3</v>
      </c>
      <c r="H118" s="135"/>
      <c r="I118" s="135">
        <v>8</v>
      </c>
      <c r="J118" s="135">
        <v>8</v>
      </c>
      <c r="K118" s="135">
        <v>10</v>
      </c>
      <c r="L118" s="136">
        <v>24</v>
      </c>
      <c r="M118" s="22">
        <f t="shared" si="2"/>
        <v>36</v>
      </c>
    </row>
    <row r="119" spans="1:13" s="13" customFormat="1" x14ac:dyDescent="0.25">
      <c r="A119" s="107" t="s">
        <v>424</v>
      </c>
      <c r="B119" s="107" t="s">
        <v>363</v>
      </c>
      <c r="C119" s="134">
        <v>3</v>
      </c>
      <c r="D119" s="135"/>
      <c r="E119" s="135">
        <v>3.5</v>
      </c>
      <c r="F119" s="135"/>
      <c r="G119" s="135">
        <v>3.5</v>
      </c>
      <c r="H119" s="135">
        <v>7</v>
      </c>
      <c r="I119" s="135"/>
      <c r="J119" s="135">
        <v>7</v>
      </c>
      <c r="K119" s="135">
        <v>11</v>
      </c>
      <c r="L119" s="136">
        <v>32</v>
      </c>
      <c r="M119" s="22">
        <f t="shared" si="2"/>
        <v>35</v>
      </c>
    </row>
    <row r="120" spans="1:13" s="13" customFormat="1" x14ac:dyDescent="0.25">
      <c r="A120" s="107" t="s">
        <v>474</v>
      </c>
      <c r="B120" s="107" t="s">
        <v>466</v>
      </c>
      <c r="C120" s="134">
        <v>3</v>
      </c>
      <c r="D120" s="135">
        <v>3</v>
      </c>
      <c r="E120" s="135">
        <v>2</v>
      </c>
      <c r="F120" s="135"/>
      <c r="G120" s="135"/>
      <c r="H120" s="135">
        <v>8</v>
      </c>
      <c r="I120" s="135"/>
      <c r="J120" s="135">
        <v>7</v>
      </c>
      <c r="K120" s="135">
        <v>11</v>
      </c>
      <c r="L120" s="136">
        <v>31</v>
      </c>
      <c r="M120" s="22">
        <f t="shared" si="2"/>
        <v>34</v>
      </c>
    </row>
    <row r="121" spans="1:13" s="13" customFormat="1" x14ac:dyDescent="0.25">
      <c r="A121" s="107" t="s">
        <v>175</v>
      </c>
      <c r="B121" s="107" t="s">
        <v>255</v>
      </c>
      <c r="C121" s="134"/>
      <c r="D121" s="135"/>
      <c r="E121" s="135">
        <v>3</v>
      </c>
      <c r="F121" s="135"/>
      <c r="G121" s="135">
        <v>3</v>
      </c>
      <c r="H121" s="135"/>
      <c r="I121" s="135">
        <v>5</v>
      </c>
      <c r="J121" s="135">
        <v>7</v>
      </c>
      <c r="K121" s="135">
        <v>9</v>
      </c>
      <c r="L121" s="136">
        <v>31</v>
      </c>
      <c r="M121" s="22">
        <f t="shared" si="2"/>
        <v>27</v>
      </c>
    </row>
    <row r="122" spans="1:13" s="13" customFormat="1" x14ac:dyDescent="0.25">
      <c r="A122" s="107" t="s">
        <v>176</v>
      </c>
      <c r="B122" s="107" t="s">
        <v>467</v>
      </c>
      <c r="C122" s="135">
        <v>3</v>
      </c>
      <c r="D122" s="135">
        <v>4</v>
      </c>
      <c r="E122" s="135">
        <v>4</v>
      </c>
      <c r="F122" s="135"/>
      <c r="G122" s="135"/>
      <c r="H122" s="135">
        <v>7</v>
      </c>
      <c r="I122" s="135"/>
      <c r="J122" s="135">
        <v>8</v>
      </c>
      <c r="K122" s="135">
        <v>8</v>
      </c>
      <c r="L122" s="136">
        <v>30</v>
      </c>
      <c r="M122" s="22">
        <f t="shared" si="2"/>
        <v>34</v>
      </c>
    </row>
    <row r="123" spans="1:13" s="13" customFormat="1" x14ac:dyDescent="0.25">
      <c r="A123" s="107" t="s">
        <v>177</v>
      </c>
      <c r="B123" s="107" t="s">
        <v>256</v>
      </c>
      <c r="C123" s="135">
        <v>3</v>
      </c>
      <c r="D123" s="135">
        <v>3</v>
      </c>
      <c r="E123" s="135"/>
      <c r="F123" s="135"/>
      <c r="G123" s="135">
        <v>1</v>
      </c>
      <c r="H123" s="135">
        <v>4</v>
      </c>
      <c r="I123" s="135">
        <v>6</v>
      </c>
      <c r="J123" s="135"/>
      <c r="K123" s="135">
        <v>9</v>
      </c>
      <c r="L123" s="136">
        <v>30</v>
      </c>
      <c r="M123" s="22">
        <f t="shared" si="2"/>
        <v>26</v>
      </c>
    </row>
    <row r="124" spans="1:13" s="13" customFormat="1" x14ac:dyDescent="0.25">
      <c r="A124" s="107" t="s">
        <v>425</v>
      </c>
      <c r="B124" s="107" t="s">
        <v>364</v>
      </c>
      <c r="C124" s="134"/>
      <c r="D124" s="135"/>
      <c r="E124" s="135">
        <v>4</v>
      </c>
      <c r="F124" s="135"/>
      <c r="G124" s="135">
        <v>4</v>
      </c>
      <c r="H124" s="135"/>
      <c r="I124" s="135">
        <v>7</v>
      </c>
      <c r="J124" s="135">
        <v>7</v>
      </c>
      <c r="K124" s="135">
        <v>10</v>
      </c>
      <c r="L124" s="136">
        <v>28</v>
      </c>
      <c r="M124" s="22">
        <f t="shared" si="2"/>
        <v>32</v>
      </c>
    </row>
    <row r="125" spans="1:13" s="13" customFormat="1" x14ac:dyDescent="0.25">
      <c r="A125" s="107" t="s">
        <v>179</v>
      </c>
      <c r="B125" s="107" t="s">
        <v>468</v>
      </c>
      <c r="C125" s="134">
        <v>3</v>
      </c>
      <c r="D125" s="135">
        <v>4</v>
      </c>
      <c r="E125" s="135">
        <v>3</v>
      </c>
      <c r="F125" s="135"/>
      <c r="G125" s="135"/>
      <c r="H125" s="135">
        <v>5</v>
      </c>
      <c r="I125" s="135"/>
      <c r="J125" s="135">
        <v>7</v>
      </c>
      <c r="K125" s="135">
        <v>9</v>
      </c>
      <c r="L125" s="136">
        <v>28</v>
      </c>
      <c r="M125" s="22">
        <f t="shared" si="2"/>
        <v>31</v>
      </c>
    </row>
    <row r="126" spans="1:13" s="13" customFormat="1" x14ac:dyDescent="0.25">
      <c r="A126" s="107" t="s">
        <v>180</v>
      </c>
      <c r="B126" s="107" t="s">
        <v>257</v>
      </c>
      <c r="C126" s="134">
        <v>2</v>
      </c>
      <c r="D126" s="135"/>
      <c r="E126" s="135">
        <v>2</v>
      </c>
      <c r="F126" s="135"/>
      <c r="G126" s="135">
        <v>3</v>
      </c>
      <c r="H126" s="135">
        <v>5</v>
      </c>
      <c r="I126" s="135"/>
      <c r="J126" s="135">
        <v>8</v>
      </c>
      <c r="K126" s="135">
        <v>9</v>
      </c>
      <c r="L126" s="136">
        <v>24</v>
      </c>
      <c r="M126" s="22">
        <f t="shared" si="2"/>
        <v>29</v>
      </c>
    </row>
    <row r="127" spans="1:13" s="13" customFormat="1" x14ac:dyDescent="0.25">
      <c r="A127" s="107" t="s">
        <v>182</v>
      </c>
      <c r="B127" s="107" t="s">
        <v>469</v>
      </c>
      <c r="C127" s="135">
        <v>3</v>
      </c>
      <c r="D127" s="135"/>
      <c r="E127" s="135">
        <v>2</v>
      </c>
      <c r="F127" s="135"/>
      <c r="G127" s="135">
        <v>3</v>
      </c>
      <c r="H127" s="135">
        <v>7</v>
      </c>
      <c r="I127" s="135">
        <v>7</v>
      </c>
      <c r="J127" s="135"/>
      <c r="K127" s="135">
        <v>10</v>
      </c>
      <c r="L127" s="136">
        <v>28</v>
      </c>
      <c r="M127" s="22">
        <f t="shared" si="2"/>
        <v>32</v>
      </c>
    </row>
    <row r="128" spans="1:13" s="13" customFormat="1" x14ac:dyDescent="0.25">
      <c r="A128" s="107" t="s">
        <v>183</v>
      </c>
      <c r="B128" s="107" t="s">
        <v>259</v>
      </c>
      <c r="C128" s="134">
        <v>3</v>
      </c>
      <c r="D128" s="135">
        <v>1</v>
      </c>
      <c r="E128" s="135">
        <v>3</v>
      </c>
      <c r="F128" s="135"/>
      <c r="G128" s="135"/>
      <c r="H128" s="135"/>
      <c r="I128" s="135">
        <v>4</v>
      </c>
      <c r="J128" s="135">
        <v>7</v>
      </c>
      <c r="K128" s="135">
        <v>6</v>
      </c>
      <c r="L128" s="136">
        <v>26</v>
      </c>
      <c r="M128" s="22">
        <f t="shared" si="2"/>
        <v>24</v>
      </c>
    </row>
    <row r="129" spans="1:13" s="13" customFormat="1" x14ac:dyDescent="0.25">
      <c r="A129" s="107" t="s">
        <v>184</v>
      </c>
      <c r="B129" s="107" t="s">
        <v>260</v>
      </c>
      <c r="C129" s="135">
        <v>4</v>
      </c>
      <c r="D129" s="135">
        <v>4</v>
      </c>
      <c r="E129" s="135"/>
      <c r="F129" s="135"/>
      <c r="G129" s="135">
        <v>3</v>
      </c>
      <c r="H129" s="135">
        <v>7</v>
      </c>
      <c r="I129" s="135">
        <v>7</v>
      </c>
      <c r="J129" s="135"/>
      <c r="K129" s="135">
        <v>9</v>
      </c>
      <c r="L129" s="136">
        <v>26</v>
      </c>
      <c r="M129" s="22">
        <f t="shared" si="2"/>
        <v>34</v>
      </c>
    </row>
    <row r="130" spans="1:13" s="13" customFormat="1" x14ac:dyDescent="0.25">
      <c r="A130" s="107" t="s">
        <v>185</v>
      </c>
      <c r="B130" s="107" t="s">
        <v>261</v>
      </c>
      <c r="C130" s="135">
        <v>4</v>
      </c>
      <c r="D130" s="135">
        <v>4</v>
      </c>
      <c r="E130" s="135"/>
      <c r="F130" s="135"/>
      <c r="G130" s="135">
        <v>4</v>
      </c>
      <c r="H130" s="135">
        <v>7</v>
      </c>
      <c r="I130" s="135">
        <v>6</v>
      </c>
      <c r="J130" s="135"/>
      <c r="K130" s="135">
        <v>6</v>
      </c>
      <c r="L130" s="136">
        <v>31</v>
      </c>
      <c r="M130" s="22">
        <f t="shared" si="2"/>
        <v>31</v>
      </c>
    </row>
    <row r="131" spans="1:13" s="13" customFormat="1" x14ac:dyDescent="0.25">
      <c r="A131" s="107" t="s">
        <v>303</v>
      </c>
      <c r="B131" s="107" t="s">
        <v>263</v>
      </c>
      <c r="C131" s="134">
        <v>4</v>
      </c>
      <c r="D131" s="135">
        <v>4</v>
      </c>
      <c r="E131" s="135"/>
      <c r="F131" s="135"/>
      <c r="G131" s="135"/>
      <c r="H131" s="135"/>
      <c r="I131" s="135"/>
      <c r="J131" s="135">
        <v>7</v>
      </c>
      <c r="K131" s="135">
        <v>10</v>
      </c>
      <c r="L131" s="136">
        <v>31</v>
      </c>
      <c r="M131" s="22">
        <f t="shared" si="2"/>
        <v>25</v>
      </c>
    </row>
    <row r="132" spans="1:13" s="13" customFormat="1" x14ac:dyDescent="0.25">
      <c r="A132" s="107" t="s">
        <v>429</v>
      </c>
      <c r="B132" s="107" t="s">
        <v>368</v>
      </c>
      <c r="C132" s="134">
        <v>4</v>
      </c>
      <c r="D132" s="135"/>
      <c r="E132" s="135">
        <v>3</v>
      </c>
      <c r="F132" s="135"/>
      <c r="G132" s="135">
        <v>3</v>
      </c>
      <c r="H132" s="135">
        <v>7</v>
      </c>
      <c r="I132" s="135">
        <v>7</v>
      </c>
      <c r="J132" s="135"/>
      <c r="K132" s="135">
        <v>11</v>
      </c>
      <c r="L132" s="136">
        <v>26</v>
      </c>
      <c r="M132" s="22">
        <f t="shared" si="2"/>
        <v>35</v>
      </c>
    </row>
    <row r="133" spans="1:13" s="13" customFormat="1" x14ac:dyDescent="0.25">
      <c r="A133" s="107" t="s">
        <v>189</v>
      </c>
      <c r="B133" s="107" t="s">
        <v>265</v>
      </c>
      <c r="C133" s="134">
        <v>3</v>
      </c>
      <c r="D133" s="135"/>
      <c r="E133" s="135"/>
      <c r="F133" s="135">
        <v>4</v>
      </c>
      <c r="G133" s="135">
        <v>3</v>
      </c>
      <c r="H133" s="135">
        <v>7</v>
      </c>
      <c r="I133" s="135"/>
      <c r="J133" s="135">
        <v>8</v>
      </c>
      <c r="K133" s="135">
        <v>11</v>
      </c>
      <c r="L133" s="136">
        <v>29</v>
      </c>
      <c r="M133" s="22">
        <f t="shared" si="2"/>
        <v>36</v>
      </c>
    </row>
    <row r="134" spans="1:13" s="13" customFormat="1" x14ac:dyDescent="0.25">
      <c r="A134" s="107" t="s">
        <v>190</v>
      </c>
      <c r="B134" s="107" t="s">
        <v>470</v>
      </c>
      <c r="C134" s="135">
        <v>2</v>
      </c>
      <c r="D134" s="135"/>
      <c r="E134" s="135"/>
      <c r="F134" s="135"/>
      <c r="G134" s="135"/>
      <c r="H134" s="135">
        <v>3</v>
      </c>
      <c r="I134" s="135"/>
      <c r="J134" s="135">
        <v>7</v>
      </c>
      <c r="K134" s="135">
        <v>9</v>
      </c>
      <c r="L134" s="136">
        <v>32</v>
      </c>
      <c r="M134" s="22">
        <f t="shared" si="2"/>
        <v>21</v>
      </c>
    </row>
    <row r="135" spans="1:13" s="13" customFormat="1" x14ac:dyDescent="0.25">
      <c r="A135" s="107" t="s">
        <v>178</v>
      </c>
      <c r="B135" s="107" t="s">
        <v>475</v>
      </c>
      <c r="C135" s="134">
        <v>3.5</v>
      </c>
      <c r="D135" s="135">
        <v>3</v>
      </c>
      <c r="E135" s="135"/>
      <c r="F135" s="135">
        <v>0</v>
      </c>
      <c r="G135" s="135"/>
      <c r="H135" s="135">
        <v>7</v>
      </c>
      <c r="I135" s="135">
        <v>7</v>
      </c>
      <c r="J135" s="135"/>
      <c r="K135" s="135">
        <v>10</v>
      </c>
      <c r="L135" s="136">
        <v>30</v>
      </c>
      <c r="M135" s="22">
        <f t="shared" si="2"/>
        <v>30.5</v>
      </c>
    </row>
    <row r="136" spans="1:13" s="13" customFormat="1" x14ac:dyDescent="0.25">
      <c r="A136" s="107" t="s">
        <v>501</v>
      </c>
      <c r="B136" s="107" t="s">
        <v>476</v>
      </c>
      <c r="C136" s="135">
        <v>2.5</v>
      </c>
      <c r="D136" s="135">
        <v>4</v>
      </c>
      <c r="E136" s="135">
        <v>3</v>
      </c>
      <c r="F136" s="135"/>
      <c r="G136" s="135"/>
      <c r="H136" s="135">
        <v>5</v>
      </c>
      <c r="I136" s="135">
        <v>4.5</v>
      </c>
      <c r="J136" s="135"/>
      <c r="K136" s="135">
        <v>9.5</v>
      </c>
      <c r="L136" s="136">
        <v>30</v>
      </c>
      <c r="M136" s="22">
        <f t="shared" si="2"/>
        <v>28.5</v>
      </c>
    </row>
    <row r="137" spans="1:13" s="13" customFormat="1" x14ac:dyDescent="0.25">
      <c r="A137" s="107" t="s">
        <v>181</v>
      </c>
      <c r="B137" s="107" t="s">
        <v>258</v>
      </c>
      <c r="C137" s="134">
        <v>3</v>
      </c>
      <c r="D137" s="135">
        <v>4</v>
      </c>
      <c r="E137" s="135">
        <v>2</v>
      </c>
      <c r="F137" s="135"/>
      <c r="G137" s="135"/>
      <c r="H137" s="135">
        <v>7</v>
      </c>
      <c r="I137" s="135"/>
      <c r="J137" s="135">
        <v>6</v>
      </c>
      <c r="K137" s="135">
        <v>13</v>
      </c>
      <c r="L137" s="136">
        <v>25</v>
      </c>
      <c r="M137" s="22">
        <f t="shared" si="2"/>
        <v>35</v>
      </c>
    </row>
    <row r="138" spans="1:13" s="13" customFormat="1" x14ac:dyDescent="0.25">
      <c r="A138" s="107" t="s">
        <v>426</v>
      </c>
      <c r="B138" s="107" t="s">
        <v>365</v>
      </c>
      <c r="C138" s="137">
        <v>3</v>
      </c>
      <c r="D138" s="137">
        <v>5</v>
      </c>
      <c r="E138" s="137"/>
      <c r="F138" s="137"/>
      <c r="G138" s="137">
        <v>5</v>
      </c>
      <c r="H138" s="135">
        <v>8</v>
      </c>
      <c r="I138" s="135">
        <v>7</v>
      </c>
      <c r="J138" s="135"/>
      <c r="K138" s="135">
        <v>13</v>
      </c>
      <c r="L138" s="136">
        <v>28</v>
      </c>
      <c r="M138" s="22">
        <f t="shared" si="2"/>
        <v>41</v>
      </c>
    </row>
    <row r="139" spans="1:13" s="13" customFormat="1" x14ac:dyDescent="0.25">
      <c r="A139" s="107" t="s">
        <v>186</v>
      </c>
      <c r="B139" s="107" t="s">
        <v>262</v>
      </c>
      <c r="C139" s="137">
        <v>3</v>
      </c>
      <c r="D139" s="137">
        <v>3.5</v>
      </c>
      <c r="E139" s="137">
        <v>4.5</v>
      </c>
      <c r="F139" s="137"/>
      <c r="G139" s="137"/>
      <c r="H139" s="135">
        <v>7</v>
      </c>
      <c r="I139" s="135"/>
      <c r="J139" s="135">
        <v>9</v>
      </c>
      <c r="K139" s="135">
        <v>11</v>
      </c>
      <c r="L139" s="136">
        <v>30</v>
      </c>
      <c r="M139" s="22">
        <f t="shared" si="2"/>
        <v>38</v>
      </c>
    </row>
    <row r="140" spans="1:13" s="13" customFormat="1" x14ac:dyDescent="0.25">
      <c r="A140" s="107" t="s">
        <v>427</v>
      </c>
      <c r="B140" s="107" t="s">
        <v>366</v>
      </c>
      <c r="C140" s="135">
        <v>4</v>
      </c>
      <c r="D140" s="135">
        <v>2.5</v>
      </c>
      <c r="E140" s="135">
        <v>2.5</v>
      </c>
      <c r="F140" s="135"/>
      <c r="G140" s="135"/>
      <c r="H140" s="135">
        <v>5</v>
      </c>
      <c r="I140" s="135">
        <v>7.5</v>
      </c>
      <c r="J140" s="135">
        <v>7.5</v>
      </c>
      <c r="K140" s="135">
        <v>11</v>
      </c>
      <c r="L140" s="136">
        <v>29</v>
      </c>
      <c r="M140" s="22">
        <f t="shared" si="2"/>
        <v>40</v>
      </c>
    </row>
    <row r="141" spans="1:13" s="13" customFormat="1" x14ac:dyDescent="0.25">
      <c r="A141" s="107" t="s">
        <v>428</v>
      </c>
      <c r="B141" s="107" t="s">
        <v>367</v>
      </c>
      <c r="C141" s="134">
        <v>3</v>
      </c>
      <c r="D141" s="135">
        <v>4</v>
      </c>
      <c r="E141" s="135"/>
      <c r="F141" s="135"/>
      <c r="G141" s="135">
        <v>3.5</v>
      </c>
      <c r="H141" s="135">
        <v>7</v>
      </c>
      <c r="I141" s="135"/>
      <c r="J141" s="135">
        <v>3</v>
      </c>
      <c r="K141" s="135">
        <v>9.5</v>
      </c>
      <c r="L141" s="136">
        <v>31</v>
      </c>
      <c r="M141" s="22">
        <f t="shared" si="2"/>
        <v>30</v>
      </c>
    </row>
    <row r="142" spans="1:13" s="13" customFormat="1" x14ac:dyDescent="0.25">
      <c r="A142" s="107" t="s">
        <v>187</v>
      </c>
      <c r="B142" s="107" t="s">
        <v>477</v>
      </c>
      <c r="C142" s="135">
        <v>3</v>
      </c>
      <c r="D142" s="135">
        <v>3</v>
      </c>
      <c r="E142" s="135"/>
      <c r="F142" s="135"/>
      <c r="G142" s="135">
        <v>4.5</v>
      </c>
      <c r="H142" s="135">
        <v>8.5</v>
      </c>
      <c r="I142" s="135">
        <v>5</v>
      </c>
      <c r="J142" s="135"/>
      <c r="K142" s="135">
        <v>11</v>
      </c>
      <c r="L142" s="136">
        <v>34</v>
      </c>
      <c r="M142" s="22">
        <f t="shared" si="2"/>
        <v>35</v>
      </c>
    </row>
    <row r="143" spans="1:13" s="13" customFormat="1" x14ac:dyDescent="0.25">
      <c r="A143" s="107" t="s">
        <v>188</v>
      </c>
      <c r="B143" s="107" t="s">
        <v>264</v>
      </c>
      <c r="C143" s="135">
        <v>2</v>
      </c>
      <c r="D143" s="135">
        <v>3</v>
      </c>
      <c r="E143" s="135">
        <v>4.5</v>
      </c>
      <c r="F143" s="135"/>
      <c r="G143" s="135"/>
      <c r="H143" s="135">
        <v>7</v>
      </c>
      <c r="I143" s="135"/>
      <c r="J143" s="135">
        <v>7.5</v>
      </c>
      <c r="K143" s="135">
        <v>10</v>
      </c>
      <c r="L143" s="136">
        <v>26</v>
      </c>
      <c r="M143" s="22">
        <f t="shared" si="2"/>
        <v>34</v>
      </c>
    </row>
    <row r="144" spans="1:13" s="13" customFormat="1" x14ac:dyDescent="0.25">
      <c r="A144" s="107" t="s">
        <v>304</v>
      </c>
      <c r="B144" s="107" t="s">
        <v>266</v>
      </c>
      <c r="C144" s="135">
        <v>2</v>
      </c>
      <c r="D144" s="135"/>
      <c r="E144" s="135">
        <v>0</v>
      </c>
      <c r="F144" s="135">
        <v>0</v>
      </c>
      <c r="G144" s="135"/>
      <c r="H144" s="135"/>
      <c r="I144" s="135">
        <v>7</v>
      </c>
      <c r="J144" s="135">
        <v>0</v>
      </c>
      <c r="K144" s="135">
        <v>9.5</v>
      </c>
      <c r="L144" s="136">
        <v>23</v>
      </c>
      <c r="M144" s="22">
        <f t="shared" si="2"/>
        <v>18.5</v>
      </c>
    </row>
    <row r="145" spans="1:13" s="13" customFormat="1" x14ac:dyDescent="0.25">
      <c r="A145" s="107" t="s">
        <v>191</v>
      </c>
      <c r="B145" s="107" t="s">
        <v>267</v>
      </c>
      <c r="C145" s="134">
        <v>3</v>
      </c>
      <c r="D145" s="135"/>
      <c r="E145" s="135">
        <v>2.5</v>
      </c>
      <c r="F145" s="135"/>
      <c r="G145" s="135">
        <v>3.5</v>
      </c>
      <c r="H145" s="135">
        <v>7</v>
      </c>
      <c r="I145" s="135"/>
      <c r="J145" s="135">
        <v>8.5</v>
      </c>
      <c r="K145" s="135">
        <v>9.5</v>
      </c>
      <c r="L145" s="136">
        <v>27</v>
      </c>
      <c r="M145" s="22">
        <f t="shared" ref="M145:M192" si="3">SUM(C145:K145)</f>
        <v>34</v>
      </c>
    </row>
    <row r="146" spans="1:13" s="13" customFormat="1" x14ac:dyDescent="0.25">
      <c r="A146" s="107" t="s">
        <v>430</v>
      </c>
      <c r="B146" s="107" t="s">
        <v>369</v>
      </c>
      <c r="C146" s="135">
        <v>4.5</v>
      </c>
      <c r="D146" s="135">
        <v>5</v>
      </c>
      <c r="E146" s="135">
        <v>4</v>
      </c>
      <c r="F146" s="135"/>
      <c r="G146" s="135"/>
      <c r="H146" s="135"/>
      <c r="I146" s="135">
        <v>9</v>
      </c>
      <c r="J146" s="135">
        <v>8.5</v>
      </c>
      <c r="K146" s="135">
        <v>11.5</v>
      </c>
      <c r="L146" s="136">
        <v>34</v>
      </c>
      <c r="M146" s="22">
        <f t="shared" si="3"/>
        <v>42.5</v>
      </c>
    </row>
    <row r="147" spans="1:13" s="13" customFormat="1" x14ac:dyDescent="0.25">
      <c r="A147" s="107" t="s">
        <v>431</v>
      </c>
      <c r="B147" s="107" t="s">
        <v>370</v>
      </c>
      <c r="C147" s="135">
        <v>3</v>
      </c>
      <c r="D147" s="135">
        <v>2</v>
      </c>
      <c r="E147" s="135"/>
      <c r="F147" s="135"/>
      <c r="G147" s="135">
        <v>3.5</v>
      </c>
      <c r="H147" s="135">
        <v>7</v>
      </c>
      <c r="I147" s="135"/>
      <c r="J147" s="135">
        <v>7.5</v>
      </c>
      <c r="K147" s="135">
        <v>10</v>
      </c>
      <c r="L147" s="136">
        <v>30</v>
      </c>
      <c r="M147" s="22">
        <f t="shared" si="3"/>
        <v>33</v>
      </c>
    </row>
    <row r="148" spans="1:13" s="13" customFormat="1" x14ac:dyDescent="0.25">
      <c r="A148" s="107" t="s">
        <v>305</v>
      </c>
      <c r="B148" s="107" t="s">
        <v>268</v>
      </c>
      <c r="C148" s="135">
        <v>3</v>
      </c>
      <c r="D148" s="135">
        <v>3.5</v>
      </c>
      <c r="E148" s="135"/>
      <c r="F148" s="135"/>
      <c r="G148" s="135">
        <v>2.5</v>
      </c>
      <c r="H148" s="135">
        <v>6</v>
      </c>
      <c r="I148" s="135"/>
      <c r="J148" s="135">
        <v>7.5</v>
      </c>
      <c r="K148" s="135">
        <v>11</v>
      </c>
      <c r="L148" s="136">
        <v>31</v>
      </c>
      <c r="M148" s="22">
        <f t="shared" si="3"/>
        <v>33.5</v>
      </c>
    </row>
    <row r="149" spans="1:13" s="13" customFormat="1" x14ac:dyDescent="0.25">
      <c r="A149" s="107" t="s">
        <v>502</v>
      </c>
      <c r="B149" s="107" t="s">
        <v>478</v>
      </c>
      <c r="C149" s="135">
        <v>4</v>
      </c>
      <c r="D149" s="135">
        <v>3</v>
      </c>
      <c r="E149" s="135"/>
      <c r="F149" s="135"/>
      <c r="G149" s="135">
        <v>3</v>
      </c>
      <c r="H149" s="135">
        <v>7</v>
      </c>
      <c r="I149" s="135"/>
      <c r="J149" s="135">
        <v>6.5</v>
      </c>
      <c r="K149" s="135">
        <v>10</v>
      </c>
      <c r="L149" s="136">
        <v>31</v>
      </c>
      <c r="M149" s="22">
        <f t="shared" si="3"/>
        <v>33.5</v>
      </c>
    </row>
    <row r="150" spans="1:13" s="13" customFormat="1" x14ac:dyDescent="0.25">
      <c r="A150" s="107" t="s">
        <v>306</v>
      </c>
      <c r="B150" s="107" t="s">
        <v>269</v>
      </c>
      <c r="C150" s="134"/>
      <c r="D150" s="135"/>
      <c r="E150" s="135">
        <v>4</v>
      </c>
      <c r="F150" s="135">
        <v>0</v>
      </c>
      <c r="G150" s="135">
        <v>4</v>
      </c>
      <c r="H150" s="135">
        <v>7.5</v>
      </c>
      <c r="I150" s="135"/>
      <c r="J150" s="135">
        <v>6.5</v>
      </c>
      <c r="K150" s="135">
        <v>9.5</v>
      </c>
      <c r="L150" s="136">
        <v>20</v>
      </c>
      <c r="M150" s="22">
        <f t="shared" si="3"/>
        <v>31.5</v>
      </c>
    </row>
    <row r="151" spans="1:13" s="13" customFormat="1" x14ac:dyDescent="0.25">
      <c r="A151" s="107" t="s">
        <v>307</v>
      </c>
      <c r="B151" s="107" t="s">
        <v>270</v>
      </c>
      <c r="C151" s="135">
        <v>2</v>
      </c>
      <c r="D151" s="135">
        <v>1</v>
      </c>
      <c r="E151" s="135">
        <v>1.5</v>
      </c>
      <c r="F151" s="135"/>
      <c r="G151" s="135"/>
      <c r="H151" s="135">
        <v>7</v>
      </c>
      <c r="I151" s="135">
        <v>7.5</v>
      </c>
      <c r="J151" s="135"/>
      <c r="K151" s="135">
        <v>9</v>
      </c>
      <c r="L151" s="136">
        <v>28</v>
      </c>
      <c r="M151" s="22">
        <f t="shared" si="3"/>
        <v>28</v>
      </c>
    </row>
    <row r="152" spans="1:13" s="13" customFormat="1" x14ac:dyDescent="0.25">
      <c r="A152" s="107" t="s">
        <v>192</v>
      </c>
      <c r="B152" s="107" t="s">
        <v>479</v>
      </c>
      <c r="C152" s="134">
        <v>2</v>
      </c>
      <c r="D152" s="135">
        <v>2</v>
      </c>
      <c r="E152" s="135">
        <v>3</v>
      </c>
      <c r="F152" s="135"/>
      <c r="G152" s="135"/>
      <c r="H152" s="135">
        <v>7</v>
      </c>
      <c r="I152" s="135"/>
      <c r="J152" s="135">
        <v>6</v>
      </c>
      <c r="K152" s="135">
        <v>10</v>
      </c>
      <c r="L152" s="136">
        <v>30</v>
      </c>
      <c r="M152" s="22">
        <f t="shared" si="3"/>
        <v>30</v>
      </c>
    </row>
    <row r="153" spans="1:13" s="13" customFormat="1" x14ac:dyDescent="0.25">
      <c r="A153" s="107" t="s">
        <v>193</v>
      </c>
      <c r="B153" s="107" t="s">
        <v>480</v>
      </c>
      <c r="C153" s="135">
        <v>3</v>
      </c>
      <c r="D153" s="135">
        <v>3</v>
      </c>
      <c r="E153" s="135">
        <v>0</v>
      </c>
      <c r="F153" s="135"/>
      <c r="G153" s="135"/>
      <c r="H153" s="135">
        <v>6</v>
      </c>
      <c r="I153" s="135"/>
      <c r="J153" s="135">
        <v>7</v>
      </c>
      <c r="K153" s="135">
        <v>10</v>
      </c>
      <c r="L153" s="136">
        <v>30</v>
      </c>
      <c r="M153" s="22">
        <f t="shared" si="3"/>
        <v>29</v>
      </c>
    </row>
    <row r="154" spans="1:13" s="13" customFormat="1" x14ac:dyDescent="0.25">
      <c r="A154" s="107" t="s">
        <v>194</v>
      </c>
      <c r="B154" s="107" t="s">
        <v>481</v>
      </c>
      <c r="C154" s="134">
        <v>2.5</v>
      </c>
      <c r="D154" s="135">
        <v>1.5</v>
      </c>
      <c r="E154" s="135">
        <v>0</v>
      </c>
      <c r="F154" s="135"/>
      <c r="G154" s="135"/>
      <c r="H154" s="135">
        <v>5</v>
      </c>
      <c r="I154" s="135"/>
      <c r="J154" s="135">
        <v>5</v>
      </c>
      <c r="K154" s="135">
        <v>10</v>
      </c>
      <c r="L154" s="136">
        <v>29</v>
      </c>
      <c r="M154" s="22">
        <f t="shared" si="3"/>
        <v>24</v>
      </c>
    </row>
    <row r="155" spans="1:13" s="13" customFormat="1" x14ac:dyDescent="0.25">
      <c r="A155" s="107" t="s">
        <v>195</v>
      </c>
      <c r="B155" s="107" t="s">
        <v>271</v>
      </c>
      <c r="C155" s="134">
        <v>3</v>
      </c>
      <c r="D155" s="135">
        <v>3</v>
      </c>
      <c r="E155" s="135">
        <v>4</v>
      </c>
      <c r="F155" s="135"/>
      <c r="G155" s="135"/>
      <c r="H155" s="135">
        <v>6</v>
      </c>
      <c r="I155" s="135"/>
      <c r="J155" s="135">
        <v>5.5</v>
      </c>
      <c r="K155" s="135">
        <v>10</v>
      </c>
      <c r="L155" s="136">
        <v>30</v>
      </c>
      <c r="M155" s="22">
        <f t="shared" si="3"/>
        <v>31.5</v>
      </c>
    </row>
    <row r="156" spans="1:13" s="13" customFormat="1" x14ac:dyDescent="0.25">
      <c r="A156" s="107" t="s">
        <v>308</v>
      </c>
      <c r="B156" s="107" t="s">
        <v>272</v>
      </c>
      <c r="C156" s="134">
        <v>3</v>
      </c>
      <c r="D156" s="135">
        <v>1.5</v>
      </c>
      <c r="E156" s="135">
        <v>4</v>
      </c>
      <c r="F156" s="135"/>
      <c r="G156" s="135"/>
      <c r="H156" s="135">
        <v>6</v>
      </c>
      <c r="I156" s="135"/>
      <c r="J156" s="135">
        <v>7</v>
      </c>
      <c r="K156" s="135">
        <v>10.5</v>
      </c>
      <c r="L156" s="136">
        <v>21</v>
      </c>
      <c r="M156" s="22">
        <f t="shared" si="3"/>
        <v>32</v>
      </c>
    </row>
    <row r="157" spans="1:13" s="13" customFormat="1" x14ac:dyDescent="0.25">
      <c r="A157" s="107" t="s">
        <v>309</v>
      </c>
      <c r="B157" s="107" t="s">
        <v>273</v>
      </c>
      <c r="C157" s="134"/>
      <c r="D157" s="135">
        <v>4</v>
      </c>
      <c r="E157" s="135">
        <v>4.5</v>
      </c>
      <c r="F157" s="135"/>
      <c r="G157" s="135">
        <v>3.5</v>
      </c>
      <c r="H157" s="135"/>
      <c r="I157" s="135">
        <v>7.5</v>
      </c>
      <c r="J157" s="135">
        <v>7</v>
      </c>
      <c r="K157" s="135">
        <v>10</v>
      </c>
      <c r="L157" s="136">
        <v>31</v>
      </c>
      <c r="M157" s="22">
        <f t="shared" si="3"/>
        <v>36.5</v>
      </c>
    </row>
    <row r="158" spans="1:13" s="13" customFormat="1" x14ac:dyDescent="0.25">
      <c r="A158" s="107" t="s">
        <v>432</v>
      </c>
      <c r="B158" s="107" t="s">
        <v>371</v>
      </c>
      <c r="C158" s="135"/>
      <c r="D158" s="135">
        <v>3.5</v>
      </c>
      <c r="E158" s="135">
        <v>4.5</v>
      </c>
      <c r="F158" s="135"/>
      <c r="G158" s="135">
        <v>3.5</v>
      </c>
      <c r="H158" s="135">
        <v>7.5</v>
      </c>
      <c r="I158" s="135"/>
      <c r="J158" s="135">
        <v>7.5</v>
      </c>
      <c r="K158" s="135">
        <v>10</v>
      </c>
      <c r="L158" s="136">
        <v>27</v>
      </c>
      <c r="M158" s="22">
        <f t="shared" si="3"/>
        <v>36.5</v>
      </c>
    </row>
    <row r="159" spans="1:13" s="13" customFormat="1" x14ac:dyDescent="0.25">
      <c r="A159" s="107" t="s">
        <v>196</v>
      </c>
      <c r="B159" s="107" t="s">
        <v>482</v>
      </c>
      <c r="C159" s="134">
        <v>2</v>
      </c>
      <c r="D159" s="135">
        <v>2</v>
      </c>
      <c r="E159" s="135">
        <v>1.5</v>
      </c>
      <c r="F159" s="135"/>
      <c r="G159" s="135"/>
      <c r="H159" s="135"/>
      <c r="I159" s="135">
        <v>0</v>
      </c>
      <c r="J159" s="135">
        <v>6</v>
      </c>
      <c r="K159" s="135">
        <v>11.5</v>
      </c>
      <c r="L159" s="136">
        <v>23</v>
      </c>
      <c r="M159" s="22">
        <f t="shared" si="3"/>
        <v>23</v>
      </c>
    </row>
    <row r="160" spans="1:13" s="13" customFormat="1" x14ac:dyDescent="0.25">
      <c r="A160" s="107" t="s">
        <v>433</v>
      </c>
      <c r="B160" s="107" t="s">
        <v>372</v>
      </c>
      <c r="C160" s="135">
        <v>3</v>
      </c>
      <c r="D160" s="135">
        <v>4</v>
      </c>
      <c r="E160" s="135">
        <v>3</v>
      </c>
      <c r="F160" s="135"/>
      <c r="G160" s="135"/>
      <c r="H160" s="135">
        <v>5</v>
      </c>
      <c r="I160" s="135">
        <v>7</v>
      </c>
      <c r="J160" s="135"/>
      <c r="K160" s="135">
        <v>11</v>
      </c>
      <c r="L160" s="136">
        <v>28</v>
      </c>
      <c r="M160" s="22">
        <f t="shared" si="3"/>
        <v>33</v>
      </c>
    </row>
    <row r="161" spans="1:13" s="13" customFormat="1" x14ac:dyDescent="0.25">
      <c r="A161" s="107" t="s">
        <v>310</v>
      </c>
      <c r="B161" s="107" t="s">
        <v>274</v>
      </c>
      <c r="C161" s="134">
        <v>1</v>
      </c>
      <c r="D161" s="135"/>
      <c r="E161" s="135">
        <v>3.5</v>
      </c>
      <c r="F161" s="135"/>
      <c r="G161" s="135">
        <v>0</v>
      </c>
      <c r="H161" s="135">
        <v>4.5</v>
      </c>
      <c r="I161" s="135">
        <v>7</v>
      </c>
      <c r="J161" s="135"/>
      <c r="K161" s="135">
        <v>11</v>
      </c>
      <c r="L161" s="136">
        <v>23</v>
      </c>
      <c r="M161" s="22">
        <f t="shared" si="3"/>
        <v>27</v>
      </c>
    </row>
    <row r="162" spans="1:13" s="13" customFormat="1" x14ac:dyDescent="0.25">
      <c r="A162" s="107" t="s">
        <v>197</v>
      </c>
      <c r="B162" s="107" t="s">
        <v>483</v>
      </c>
      <c r="C162" s="135"/>
      <c r="D162" s="135"/>
      <c r="E162" s="135">
        <v>0</v>
      </c>
      <c r="F162" s="135">
        <v>0</v>
      </c>
      <c r="G162" s="135">
        <v>0</v>
      </c>
      <c r="H162" s="135">
        <v>5.5</v>
      </c>
      <c r="I162" s="135">
        <v>8</v>
      </c>
      <c r="J162" s="135"/>
      <c r="K162" s="135">
        <v>11</v>
      </c>
      <c r="L162" s="136">
        <v>22</v>
      </c>
      <c r="M162" s="22">
        <f t="shared" si="3"/>
        <v>24.5</v>
      </c>
    </row>
    <row r="163" spans="1:13" s="13" customFormat="1" x14ac:dyDescent="0.25">
      <c r="A163" s="107" t="s">
        <v>434</v>
      </c>
      <c r="B163" s="107" t="s">
        <v>373</v>
      </c>
      <c r="C163" s="135">
        <v>3</v>
      </c>
      <c r="D163" s="135">
        <v>3.5</v>
      </c>
      <c r="E163" s="135"/>
      <c r="F163" s="135"/>
      <c r="G163" s="135">
        <v>4</v>
      </c>
      <c r="H163" s="135"/>
      <c r="I163" s="135">
        <v>8</v>
      </c>
      <c r="J163" s="135">
        <v>7</v>
      </c>
      <c r="K163" s="135">
        <v>9.5</v>
      </c>
      <c r="L163" s="136">
        <v>30</v>
      </c>
      <c r="M163" s="22">
        <f t="shared" si="3"/>
        <v>35</v>
      </c>
    </row>
    <row r="164" spans="1:13" s="13" customFormat="1" x14ac:dyDescent="0.25">
      <c r="A164" s="107" t="s">
        <v>198</v>
      </c>
      <c r="B164" s="107" t="s">
        <v>484</v>
      </c>
      <c r="C164" s="135">
        <v>2.5</v>
      </c>
      <c r="D164" s="135">
        <v>2</v>
      </c>
      <c r="E164" s="135">
        <v>1.5</v>
      </c>
      <c r="F164" s="135"/>
      <c r="G164" s="135"/>
      <c r="H164" s="135"/>
      <c r="I164" s="135">
        <v>0</v>
      </c>
      <c r="J164" s="135">
        <v>7</v>
      </c>
      <c r="K164" s="135">
        <v>9.5</v>
      </c>
      <c r="L164" s="136">
        <v>26</v>
      </c>
      <c r="M164" s="22">
        <f t="shared" si="3"/>
        <v>22.5</v>
      </c>
    </row>
    <row r="165" spans="1:13" s="13" customFormat="1" x14ac:dyDescent="0.25">
      <c r="A165" s="107" t="s">
        <v>199</v>
      </c>
      <c r="B165" s="107" t="s">
        <v>485</v>
      </c>
      <c r="C165" s="134">
        <v>2</v>
      </c>
      <c r="D165" s="135">
        <v>3</v>
      </c>
      <c r="E165" s="135">
        <v>3.5</v>
      </c>
      <c r="F165" s="135"/>
      <c r="G165" s="135"/>
      <c r="H165" s="135">
        <v>7</v>
      </c>
      <c r="I165" s="135"/>
      <c r="J165" s="135">
        <v>7</v>
      </c>
      <c r="K165" s="135">
        <v>10</v>
      </c>
      <c r="L165" s="136">
        <v>26</v>
      </c>
      <c r="M165" s="22">
        <f t="shared" si="3"/>
        <v>32.5</v>
      </c>
    </row>
    <row r="166" spans="1:13" s="13" customFormat="1" x14ac:dyDescent="0.25">
      <c r="A166" s="107" t="s">
        <v>435</v>
      </c>
      <c r="B166" s="107" t="s">
        <v>374</v>
      </c>
      <c r="C166" s="135">
        <v>3</v>
      </c>
      <c r="D166" s="135"/>
      <c r="E166" s="135">
        <v>3.5</v>
      </c>
      <c r="F166" s="135">
        <v>0</v>
      </c>
      <c r="G166" s="135"/>
      <c r="H166" s="135">
        <v>7</v>
      </c>
      <c r="I166" s="135"/>
      <c r="J166" s="135">
        <v>7</v>
      </c>
      <c r="K166" s="135">
        <v>10</v>
      </c>
      <c r="L166" s="136">
        <v>30</v>
      </c>
      <c r="M166" s="22">
        <f t="shared" si="3"/>
        <v>30.5</v>
      </c>
    </row>
    <row r="167" spans="1:13" s="13" customFormat="1" x14ac:dyDescent="0.25">
      <c r="A167" s="107" t="s">
        <v>200</v>
      </c>
      <c r="B167" s="107" t="s">
        <v>486</v>
      </c>
      <c r="C167" s="135">
        <v>3</v>
      </c>
      <c r="D167" s="135">
        <v>2</v>
      </c>
      <c r="E167" s="135">
        <v>1</v>
      </c>
      <c r="F167" s="135"/>
      <c r="G167" s="135"/>
      <c r="H167" s="135"/>
      <c r="I167" s="135">
        <v>7</v>
      </c>
      <c r="J167" s="135">
        <v>7</v>
      </c>
      <c r="K167" s="135">
        <v>9.5</v>
      </c>
      <c r="L167" s="136">
        <v>30</v>
      </c>
      <c r="M167" s="22">
        <f t="shared" si="3"/>
        <v>29.5</v>
      </c>
    </row>
    <row r="168" spans="1:13" s="13" customFormat="1" x14ac:dyDescent="0.25">
      <c r="A168" s="107" t="s">
        <v>201</v>
      </c>
      <c r="B168" s="107" t="s">
        <v>487</v>
      </c>
      <c r="C168" s="134">
        <v>3</v>
      </c>
      <c r="D168" s="135">
        <v>3</v>
      </c>
      <c r="E168" s="135"/>
      <c r="F168" s="135"/>
      <c r="G168" s="135">
        <v>2</v>
      </c>
      <c r="H168" s="135">
        <v>7</v>
      </c>
      <c r="I168" s="135"/>
      <c r="J168" s="135">
        <v>7</v>
      </c>
      <c r="K168" s="135">
        <v>10</v>
      </c>
      <c r="L168" s="136">
        <v>33</v>
      </c>
      <c r="M168" s="22">
        <f t="shared" si="3"/>
        <v>32</v>
      </c>
    </row>
    <row r="169" spans="1:13" s="13" customFormat="1" x14ac:dyDescent="0.25">
      <c r="A169" s="107" t="s">
        <v>202</v>
      </c>
      <c r="B169" s="107" t="s">
        <v>275</v>
      </c>
      <c r="C169" s="134">
        <v>2</v>
      </c>
      <c r="D169" s="135">
        <v>3</v>
      </c>
      <c r="E169" s="135">
        <v>4.5</v>
      </c>
      <c r="F169" s="135"/>
      <c r="G169" s="135"/>
      <c r="H169" s="135">
        <v>7.5</v>
      </c>
      <c r="I169" s="135">
        <v>8.5</v>
      </c>
      <c r="J169" s="135"/>
      <c r="K169" s="135">
        <v>10</v>
      </c>
      <c r="L169" s="136">
        <v>20</v>
      </c>
      <c r="M169" s="22">
        <f t="shared" si="3"/>
        <v>35.5</v>
      </c>
    </row>
    <row r="170" spans="1:13" s="13" customFormat="1" x14ac:dyDescent="0.25">
      <c r="A170" s="107" t="s">
        <v>203</v>
      </c>
      <c r="B170" s="107" t="s">
        <v>488</v>
      </c>
      <c r="C170" s="134">
        <v>3</v>
      </c>
      <c r="D170" s="135">
        <v>2</v>
      </c>
      <c r="E170" s="135">
        <v>3</v>
      </c>
      <c r="F170" s="135"/>
      <c r="G170" s="135"/>
      <c r="H170" s="135">
        <v>5</v>
      </c>
      <c r="I170" s="135">
        <v>8</v>
      </c>
      <c r="J170" s="135"/>
      <c r="K170" s="135">
        <v>9.5</v>
      </c>
      <c r="L170" s="136">
        <v>27</v>
      </c>
      <c r="M170" s="22">
        <f t="shared" si="3"/>
        <v>30.5</v>
      </c>
    </row>
    <row r="171" spans="1:13" s="13" customFormat="1" x14ac:dyDescent="0.25">
      <c r="A171" s="107" t="s">
        <v>204</v>
      </c>
      <c r="B171" s="107" t="s">
        <v>489</v>
      </c>
      <c r="C171" s="134">
        <v>3</v>
      </c>
      <c r="D171" s="135">
        <v>3</v>
      </c>
      <c r="E171" s="135">
        <v>4</v>
      </c>
      <c r="F171" s="135"/>
      <c r="G171" s="135"/>
      <c r="H171" s="135"/>
      <c r="I171" s="135">
        <v>8</v>
      </c>
      <c r="J171" s="135">
        <v>6</v>
      </c>
      <c r="K171" s="135">
        <v>10</v>
      </c>
      <c r="L171" s="136">
        <v>22</v>
      </c>
      <c r="M171" s="22">
        <f t="shared" si="3"/>
        <v>34</v>
      </c>
    </row>
    <row r="172" spans="1:13" s="13" customFormat="1" x14ac:dyDescent="0.25">
      <c r="A172" s="107" t="s">
        <v>205</v>
      </c>
      <c r="B172" s="107" t="s">
        <v>276</v>
      </c>
      <c r="C172" s="134">
        <v>3.5</v>
      </c>
      <c r="D172" s="135"/>
      <c r="E172" s="135"/>
      <c r="F172" s="135">
        <v>0</v>
      </c>
      <c r="G172" s="135">
        <v>3.5</v>
      </c>
      <c r="H172" s="135">
        <v>0</v>
      </c>
      <c r="I172" s="135"/>
      <c r="J172" s="135">
        <v>7</v>
      </c>
      <c r="K172" s="135">
        <v>10</v>
      </c>
      <c r="L172" s="136">
        <v>22</v>
      </c>
      <c r="M172" s="22">
        <f t="shared" si="3"/>
        <v>24</v>
      </c>
    </row>
    <row r="173" spans="1:13" s="13" customFormat="1" x14ac:dyDescent="0.25">
      <c r="A173" s="107" t="s">
        <v>311</v>
      </c>
      <c r="B173" s="107" t="s">
        <v>277</v>
      </c>
      <c r="C173" s="134"/>
      <c r="D173" s="135"/>
      <c r="E173" s="135">
        <v>4.5</v>
      </c>
      <c r="F173" s="135">
        <v>0</v>
      </c>
      <c r="G173" s="135">
        <v>0</v>
      </c>
      <c r="H173" s="135">
        <v>7</v>
      </c>
      <c r="I173" s="135">
        <v>8</v>
      </c>
      <c r="J173" s="135"/>
      <c r="K173" s="135">
        <v>9.5</v>
      </c>
      <c r="L173" s="136">
        <v>25</v>
      </c>
      <c r="M173" s="22">
        <f t="shared" si="3"/>
        <v>29</v>
      </c>
    </row>
    <row r="174" spans="1:13" s="13" customFormat="1" x14ac:dyDescent="0.25">
      <c r="A174" s="107" t="s">
        <v>503</v>
      </c>
      <c r="B174" s="107" t="s">
        <v>490</v>
      </c>
      <c r="C174" s="134">
        <v>2.5</v>
      </c>
      <c r="D174" s="135">
        <v>1.5</v>
      </c>
      <c r="E174" s="135">
        <v>1.5</v>
      </c>
      <c r="F174" s="135"/>
      <c r="G174" s="135"/>
      <c r="H174" s="135"/>
      <c r="I174" s="135">
        <v>8</v>
      </c>
      <c r="J174" s="135">
        <v>7.5</v>
      </c>
      <c r="K174" s="135">
        <v>9.5</v>
      </c>
      <c r="L174" s="136">
        <v>31</v>
      </c>
      <c r="M174" s="22">
        <f t="shared" si="3"/>
        <v>30.5</v>
      </c>
    </row>
    <row r="175" spans="1:13" s="13" customFormat="1" x14ac:dyDescent="0.25">
      <c r="A175" s="107" t="s">
        <v>206</v>
      </c>
      <c r="B175" s="107" t="s">
        <v>491</v>
      </c>
      <c r="C175" s="134">
        <v>3</v>
      </c>
      <c r="D175" s="135"/>
      <c r="E175" s="135"/>
      <c r="F175" s="135">
        <v>0</v>
      </c>
      <c r="G175" s="135">
        <v>4</v>
      </c>
      <c r="H175" s="135"/>
      <c r="I175" s="135">
        <v>7.5</v>
      </c>
      <c r="J175" s="135">
        <v>7</v>
      </c>
      <c r="K175" s="135">
        <v>10</v>
      </c>
      <c r="L175" s="136">
        <v>32</v>
      </c>
      <c r="M175" s="22">
        <f t="shared" si="3"/>
        <v>31.5</v>
      </c>
    </row>
    <row r="176" spans="1:13" s="13" customFormat="1" x14ac:dyDescent="0.25">
      <c r="A176" s="107" t="s">
        <v>312</v>
      </c>
      <c r="B176" s="107" t="s">
        <v>278</v>
      </c>
      <c r="C176" s="134">
        <v>3</v>
      </c>
      <c r="D176" s="135">
        <v>3.5</v>
      </c>
      <c r="E176" s="135"/>
      <c r="F176" s="135">
        <v>3</v>
      </c>
      <c r="G176" s="135"/>
      <c r="H176" s="135">
        <v>5</v>
      </c>
      <c r="I176" s="135"/>
      <c r="J176" s="135">
        <v>7</v>
      </c>
      <c r="K176" s="135">
        <v>10</v>
      </c>
      <c r="L176" s="136">
        <v>31</v>
      </c>
      <c r="M176" s="22">
        <f t="shared" si="3"/>
        <v>31.5</v>
      </c>
    </row>
    <row r="177" spans="1:13" s="13" customFormat="1" x14ac:dyDescent="0.25">
      <c r="A177" s="107" t="s">
        <v>504</v>
      </c>
      <c r="B177" s="107" t="s">
        <v>492</v>
      </c>
      <c r="C177" s="134">
        <v>2</v>
      </c>
      <c r="D177" s="135">
        <v>3</v>
      </c>
      <c r="E177" s="135">
        <v>2</v>
      </c>
      <c r="F177" s="135"/>
      <c r="G177" s="135"/>
      <c r="H177" s="135">
        <v>5</v>
      </c>
      <c r="I177" s="135"/>
      <c r="J177" s="135">
        <v>7.5</v>
      </c>
      <c r="K177" s="135">
        <v>10</v>
      </c>
      <c r="L177" s="136">
        <v>34</v>
      </c>
      <c r="M177" s="22">
        <f t="shared" si="3"/>
        <v>29.5</v>
      </c>
    </row>
    <row r="178" spans="1:13" s="13" customFormat="1" x14ac:dyDescent="0.25">
      <c r="A178" s="107" t="s">
        <v>207</v>
      </c>
      <c r="B178" s="107" t="s">
        <v>493</v>
      </c>
      <c r="C178" s="134">
        <v>3</v>
      </c>
      <c r="D178" s="135">
        <v>2</v>
      </c>
      <c r="E178" s="135"/>
      <c r="F178" s="135"/>
      <c r="G178" s="135">
        <v>5</v>
      </c>
      <c r="H178" s="135">
        <v>7</v>
      </c>
      <c r="I178" s="135">
        <v>8</v>
      </c>
      <c r="J178" s="135"/>
      <c r="K178" s="135">
        <v>10</v>
      </c>
      <c r="L178" s="136">
        <v>32</v>
      </c>
      <c r="M178" s="22">
        <f t="shared" si="3"/>
        <v>35</v>
      </c>
    </row>
    <row r="179" spans="1:13" s="13" customFormat="1" x14ac:dyDescent="0.25">
      <c r="A179" s="107" t="s">
        <v>208</v>
      </c>
      <c r="B179" s="107" t="s">
        <v>494</v>
      </c>
      <c r="C179" s="134">
        <v>3</v>
      </c>
      <c r="D179" s="135"/>
      <c r="E179" s="135"/>
      <c r="F179" s="135">
        <v>0</v>
      </c>
      <c r="G179" s="135">
        <v>0</v>
      </c>
      <c r="H179" s="135"/>
      <c r="I179" s="135">
        <v>3</v>
      </c>
      <c r="J179" s="135">
        <v>5</v>
      </c>
      <c r="K179" s="135">
        <v>10</v>
      </c>
      <c r="L179" s="136">
        <v>21</v>
      </c>
      <c r="M179" s="22">
        <f t="shared" si="3"/>
        <v>21</v>
      </c>
    </row>
    <row r="180" spans="1:13" s="13" customFormat="1" x14ac:dyDescent="0.25">
      <c r="A180" s="107" t="s">
        <v>209</v>
      </c>
      <c r="B180" s="107" t="s">
        <v>495</v>
      </c>
      <c r="C180" s="134">
        <v>2</v>
      </c>
      <c r="D180" s="135"/>
      <c r="E180" s="135">
        <v>2</v>
      </c>
      <c r="F180" s="135"/>
      <c r="G180" s="135">
        <v>3</v>
      </c>
      <c r="H180" s="135"/>
      <c r="I180" s="135">
        <v>6</v>
      </c>
      <c r="J180" s="135">
        <v>7</v>
      </c>
      <c r="K180" s="135">
        <v>11</v>
      </c>
      <c r="L180" s="136">
        <v>20</v>
      </c>
      <c r="M180" s="22">
        <f t="shared" si="3"/>
        <v>31</v>
      </c>
    </row>
    <row r="181" spans="1:13" s="13" customFormat="1" x14ac:dyDescent="0.25">
      <c r="A181" s="107" t="s">
        <v>210</v>
      </c>
      <c r="B181" s="107" t="s">
        <v>496</v>
      </c>
      <c r="C181" s="135">
        <v>3</v>
      </c>
      <c r="D181" s="135">
        <v>2</v>
      </c>
      <c r="E181" s="135"/>
      <c r="F181" s="135"/>
      <c r="G181" s="135">
        <v>0</v>
      </c>
      <c r="H181" s="135">
        <v>7</v>
      </c>
      <c r="I181" s="135"/>
      <c r="J181" s="135">
        <v>6</v>
      </c>
      <c r="K181" s="135">
        <v>9.5</v>
      </c>
      <c r="L181" s="136">
        <v>31</v>
      </c>
      <c r="M181" s="22">
        <f t="shared" si="3"/>
        <v>27.5</v>
      </c>
    </row>
    <row r="182" spans="1:13" s="13" customFormat="1" x14ac:dyDescent="0.25">
      <c r="A182" s="107" t="s">
        <v>313</v>
      </c>
      <c r="B182" s="107" t="s">
        <v>279</v>
      </c>
      <c r="C182" s="135"/>
      <c r="D182" s="135">
        <v>4</v>
      </c>
      <c r="E182" s="135"/>
      <c r="F182" s="135">
        <v>5</v>
      </c>
      <c r="G182" s="135">
        <v>0</v>
      </c>
      <c r="H182" s="135">
        <v>7</v>
      </c>
      <c r="I182" s="135"/>
      <c r="J182" s="135">
        <v>7</v>
      </c>
      <c r="K182" s="135">
        <v>10</v>
      </c>
      <c r="L182" s="136">
        <v>32</v>
      </c>
      <c r="M182" s="22">
        <f t="shared" si="3"/>
        <v>33</v>
      </c>
    </row>
    <row r="183" spans="1:13" s="13" customFormat="1" x14ac:dyDescent="0.25">
      <c r="A183" s="107" t="s">
        <v>211</v>
      </c>
      <c r="B183" s="107" t="s">
        <v>280</v>
      </c>
      <c r="C183" s="134">
        <v>3</v>
      </c>
      <c r="D183" s="135">
        <v>4</v>
      </c>
      <c r="E183" s="135">
        <v>1.5</v>
      </c>
      <c r="F183" s="135"/>
      <c r="G183" s="135"/>
      <c r="H183" s="135">
        <v>0</v>
      </c>
      <c r="I183" s="135"/>
      <c r="J183" s="135">
        <v>3</v>
      </c>
      <c r="K183" s="135">
        <v>10.5</v>
      </c>
      <c r="L183" s="136">
        <v>28</v>
      </c>
      <c r="M183" s="22">
        <f t="shared" si="3"/>
        <v>22</v>
      </c>
    </row>
    <row r="184" spans="1:13" s="13" customFormat="1" x14ac:dyDescent="0.25">
      <c r="A184" s="107" t="s">
        <v>212</v>
      </c>
      <c r="B184" s="107" t="s">
        <v>497</v>
      </c>
      <c r="C184" s="134">
        <v>3</v>
      </c>
      <c r="D184" s="135">
        <v>1</v>
      </c>
      <c r="E184" s="135">
        <v>1</v>
      </c>
      <c r="F184" s="135"/>
      <c r="G184" s="135"/>
      <c r="H184" s="135">
        <v>7</v>
      </c>
      <c r="I184" s="135">
        <v>7.5</v>
      </c>
      <c r="J184" s="135"/>
      <c r="K184" s="135">
        <v>10</v>
      </c>
      <c r="L184" s="136">
        <v>28</v>
      </c>
      <c r="M184" s="22">
        <f t="shared" si="3"/>
        <v>29.5</v>
      </c>
    </row>
    <row r="185" spans="1:13" s="13" customFormat="1" x14ac:dyDescent="0.25">
      <c r="A185" s="107" t="s">
        <v>505</v>
      </c>
      <c r="B185" s="107" t="s">
        <v>498</v>
      </c>
      <c r="C185" s="134">
        <v>3</v>
      </c>
      <c r="D185" s="135">
        <v>2.5</v>
      </c>
      <c r="E185" s="135">
        <v>3</v>
      </c>
      <c r="F185" s="135"/>
      <c r="G185" s="135"/>
      <c r="H185" s="135"/>
      <c r="I185" s="135">
        <v>7</v>
      </c>
      <c r="J185" s="135">
        <v>7.5</v>
      </c>
      <c r="K185" s="135">
        <v>10.5</v>
      </c>
      <c r="L185" s="136">
        <v>21</v>
      </c>
      <c r="M185" s="22">
        <f t="shared" si="3"/>
        <v>33.5</v>
      </c>
    </row>
    <row r="186" spans="1:13" s="13" customFormat="1" x14ac:dyDescent="0.25">
      <c r="A186" s="107" t="s">
        <v>213</v>
      </c>
      <c r="B186" s="107" t="s">
        <v>499</v>
      </c>
      <c r="C186" s="135">
        <v>3</v>
      </c>
      <c r="D186" s="135"/>
      <c r="E186" s="135"/>
      <c r="F186" s="135">
        <v>3.5</v>
      </c>
      <c r="G186" s="135">
        <v>4</v>
      </c>
      <c r="H186" s="135">
        <v>7</v>
      </c>
      <c r="I186" s="135">
        <v>7.5</v>
      </c>
      <c r="J186" s="135"/>
      <c r="K186" s="135">
        <v>10</v>
      </c>
      <c r="L186" s="136">
        <v>30</v>
      </c>
      <c r="M186" s="22">
        <f t="shared" si="3"/>
        <v>35</v>
      </c>
    </row>
    <row r="187" spans="1:13" s="13" customFormat="1" x14ac:dyDescent="0.25">
      <c r="A187" s="107" t="s">
        <v>214</v>
      </c>
      <c r="B187" s="107" t="s">
        <v>281</v>
      </c>
      <c r="C187" s="134">
        <v>3</v>
      </c>
      <c r="D187" s="135">
        <v>3</v>
      </c>
      <c r="E187" s="135"/>
      <c r="F187" s="135"/>
      <c r="G187" s="135">
        <v>2.5</v>
      </c>
      <c r="H187" s="135">
        <v>7</v>
      </c>
      <c r="I187" s="135"/>
      <c r="J187" s="135">
        <v>7.5</v>
      </c>
      <c r="K187" s="135">
        <v>10</v>
      </c>
      <c r="L187" s="136">
        <v>29</v>
      </c>
      <c r="M187" s="22">
        <f t="shared" si="3"/>
        <v>33</v>
      </c>
    </row>
    <row r="188" spans="1:13" s="13" customFormat="1" x14ac:dyDescent="0.25">
      <c r="A188" s="107" t="s">
        <v>215</v>
      </c>
      <c r="B188" s="107" t="s">
        <v>500</v>
      </c>
      <c r="C188" s="135">
        <v>0</v>
      </c>
      <c r="D188" s="135">
        <v>0</v>
      </c>
      <c r="E188" s="135">
        <v>0</v>
      </c>
      <c r="F188" s="135"/>
      <c r="G188" s="135"/>
      <c r="H188" s="135">
        <v>0</v>
      </c>
      <c r="I188" s="135">
        <v>0</v>
      </c>
      <c r="J188" s="135"/>
      <c r="K188" s="135">
        <v>0</v>
      </c>
      <c r="L188" s="138">
        <v>0</v>
      </c>
      <c r="M188" s="22">
        <f t="shared" si="3"/>
        <v>0</v>
      </c>
    </row>
    <row r="189" spans="1:13" s="13" customFormat="1" x14ac:dyDescent="0.25">
      <c r="A189" s="107" t="s">
        <v>216</v>
      </c>
      <c r="B189" s="107" t="s">
        <v>282</v>
      </c>
      <c r="C189" s="135">
        <v>3</v>
      </c>
      <c r="D189" s="135"/>
      <c r="E189" s="135">
        <v>3</v>
      </c>
      <c r="F189" s="135"/>
      <c r="G189" s="135">
        <v>4</v>
      </c>
      <c r="H189" s="135">
        <v>7</v>
      </c>
      <c r="I189" s="135"/>
      <c r="J189" s="135">
        <v>6</v>
      </c>
      <c r="K189" s="135">
        <v>10</v>
      </c>
      <c r="L189" s="136">
        <v>30</v>
      </c>
      <c r="M189" s="22">
        <f t="shared" si="3"/>
        <v>33</v>
      </c>
    </row>
    <row r="190" spans="1:13" s="13" customFormat="1" x14ac:dyDescent="0.25">
      <c r="A190" s="107" t="s">
        <v>314</v>
      </c>
      <c r="B190" s="107" t="s">
        <v>283</v>
      </c>
      <c r="C190" s="134">
        <v>3</v>
      </c>
      <c r="D190" s="135">
        <v>3</v>
      </c>
      <c r="E190" s="135"/>
      <c r="F190" s="135"/>
      <c r="G190" s="135">
        <v>2.5</v>
      </c>
      <c r="H190" s="135"/>
      <c r="I190" s="135">
        <v>5</v>
      </c>
      <c r="J190" s="135">
        <v>6</v>
      </c>
      <c r="K190" s="135">
        <v>9.5</v>
      </c>
      <c r="L190" s="136">
        <v>26</v>
      </c>
      <c r="M190" s="22">
        <f t="shared" si="3"/>
        <v>29</v>
      </c>
    </row>
    <row r="191" spans="1:13" s="13" customFormat="1" x14ac:dyDescent="0.25">
      <c r="A191" s="107" t="s">
        <v>436</v>
      </c>
      <c r="B191" s="107" t="s">
        <v>375</v>
      </c>
      <c r="C191" s="134">
        <v>3</v>
      </c>
      <c r="D191" s="135"/>
      <c r="E191" s="135">
        <v>4</v>
      </c>
      <c r="F191" s="135"/>
      <c r="G191" s="135">
        <v>3</v>
      </c>
      <c r="H191" s="135">
        <v>7</v>
      </c>
      <c r="I191" s="135"/>
      <c r="J191" s="135">
        <v>7</v>
      </c>
      <c r="K191" s="135">
        <v>10</v>
      </c>
      <c r="L191" s="136">
        <v>34</v>
      </c>
      <c r="M191" s="22">
        <f t="shared" si="3"/>
        <v>34</v>
      </c>
    </row>
    <row r="192" spans="1:13" s="13" customFormat="1" x14ac:dyDescent="0.25">
      <c r="A192" s="107" t="s">
        <v>217</v>
      </c>
      <c r="B192" s="107" t="s">
        <v>284</v>
      </c>
      <c r="C192" s="134">
        <v>4</v>
      </c>
      <c r="D192" s="135">
        <v>3</v>
      </c>
      <c r="E192" s="135"/>
      <c r="F192" s="135"/>
      <c r="G192" s="135">
        <v>4</v>
      </c>
      <c r="H192" s="135">
        <v>7</v>
      </c>
      <c r="I192" s="135"/>
      <c r="J192" s="135">
        <v>7</v>
      </c>
      <c r="K192" s="135">
        <v>10</v>
      </c>
      <c r="L192" s="136">
        <v>31</v>
      </c>
      <c r="M192" s="22">
        <f t="shared" si="3"/>
        <v>35</v>
      </c>
    </row>
    <row r="193" spans="1:13" s="13" customFormat="1" ht="15.75" x14ac:dyDescent="0.25">
      <c r="A193" s="172" t="s">
        <v>43</v>
      </c>
      <c r="B193" s="173"/>
      <c r="C193" s="29">
        <f t="shared" ref="C193:K193" si="4">COUNTA(C16:C192)</f>
        <v>150</v>
      </c>
      <c r="D193" s="30">
        <f t="shared" si="4"/>
        <v>132</v>
      </c>
      <c r="E193" s="30">
        <f t="shared" si="4"/>
        <v>105</v>
      </c>
      <c r="F193" s="30">
        <f t="shared" si="4"/>
        <v>27</v>
      </c>
      <c r="G193" s="30">
        <f t="shared" si="4"/>
        <v>104</v>
      </c>
      <c r="H193" s="30">
        <f t="shared" si="4"/>
        <v>130</v>
      </c>
      <c r="I193" s="30">
        <f t="shared" si="4"/>
        <v>84</v>
      </c>
      <c r="J193" s="30">
        <f t="shared" si="4"/>
        <v>140</v>
      </c>
      <c r="K193" s="30">
        <f t="shared" si="4"/>
        <v>176</v>
      </c>
      <c r="L193" s="31">
        <f>COUNT(L16:L192)</f>
        <v>177</v>
      </c>
      <c r="M193" s="22"/>
    </row>
    <row r="194" spans="1:13" s="13" customFormat="1" ht="15.75" x14ac:dyDescent="0.25">
      <c r="A194" s="153" t="s">
        <v>4</v>
      </c>
      <c r="B194" s="154"/>
      <c r="C194" s="103">
        <f>COUNTIF(C16:C192,"&gt;="&amp;C15)</f>
        <v>120</v>
      </c>
      <c r="D194" s="131">
        <f t="shared" ref="D194:L194" si="5">COUNTIF(D16:D192,"&gt;="&amp;D15)</f>
        <v>108</v>
      </c>
      <c r="E194" s="131">
        <f t="shared" si="5"/>
        <v>77</v>
      </c>
      <c r="F194" s="131">
        <f t="shared" si="5"/>
        <v>12</v>
      </c>
      <c r="G194" s="131">
        <f t="shared" si="5"/>
        <v>81</v>
      </c>
      <c r="H194" s="131">
        <f t="shared" si="5"/>
        <v>102</v>
      </c>
      <c r="I194" s="131">
        <f t="shared" si="5"/>
        <v>66</v>
      </c>
      <c r="J194" s="131">
        <f t="shared" si="5"/>
        <v>122</v>
      </c>
      <c r="K194" s="131">
        <f t="shared" si="5"/>
        <v>137</v>
      </c>
      <c r="L194" s="131">
        <f t="shared" si="5"/>
        <v>176</v>
      </c>
      <c r="M194" s="22"/>
    </row>
    <row r="195" spans="1:13" s="13" customFormat="1" ht="15.75" x14ac:dyDescent="0.25">
      <c r="A195" s="153" t="s">
        <v>48</v>
      </c>
      <c r="B195" s="154"/>
      <c r="C195" s="103">
        <f t="shared" ref="C195:K195" si="6">ROUND(C194*100/C193,0)</f>
        <v>80</v>
      </c>
      <c r="D195" s="103">
        <f t="shared" si="6"/>
        <v>82</v>
      </c>
      <c r="E195" s="44">
        <f t="shared" si="6"/>
        <v>73</v>
      </c>
      <c r="F195" s="44">
        <f t="shared" si="6"/>
        <v>44</v>
      </c>
      <c r="G195" s="44">
        <f t="shared" si="6"/>
        <v>78</v>
      </c>
      <c r="H195" s="44">
        <f t="shared" si="6"/>
        <v>78</v>
      </c>
      <c r="I195" s="44">
        <f t="shared" si="6"/>
        <v>79</v>
      </c>
      <c r="J195" s="44">
        <f t="shared" si="6"/>
        <v>87</v>
      </c>
      <c r="K195" s="44">
        <f t="shared" si="6"/>
        <v>78</v>
      </c>
      <c r="L195" s="23">
        <f>ROUND(L194*100/L193,0)</f>
        <v>99</v>
      </c>
      <c r="M195" s="22"/>
    </row>
    <row r="196" spans="1:13" s="13" customFormat="1" x14ac:dyDescent="0.25">
      <c r="A196" s="157" t="s">
        <v>14</v>
      </c>
      <c r="B196" s="158"/>
      <c r="C196" s="103" t="str">
        <f>IF(C195&gt;=70,"3",IF(C195&gt;=60,"2",IF(C195&gt;=50,"1","-")))</f>
        <v>3</v>
      </c>
      <c r="D196" s="131" t="str">
        <f t="shared" ref="D196:L196" si="7">IF(D195&gt;=70,"3",IF(D195&gt;=60,"2",IF(D195&gt;=50,"1","-")))</f>
        <v>3</v>
      </c>
      <c r="E196" s="131" t="str">
        <f t="shared" si="7"/>
        <v>3</v>
      </c>
      <c r="F196" s="131" t="str">
        <f t="shared" si="7"/>
        <v>-</v>
      </c>
      <c r="G196" s="131" t="str">
        <f t="shared" si="7"/>
        <v>3</v>
      </c>
      <c r="H196" s="131" t="str">
        <f t="shared" si="7"/>
        <v>3</v>
      </c>
      <c r="I196" s="131" t="str">
        <f t="shared" si="7"/>
        <v>3</v>
      </c>
      <c r="J196" s="131" t="str">
        <f t="shared" si="7"/>
        <v>3</v>
      </c>
      <c r="K196" s="131" t="str">
        <f t="shared" si="7"/>
        <v>3</v>
      </c>
      <c r="L196" s="131" t="str">
        <f t="shared" si="7"/>
        <v>3</v>
      </c>
      <c r="M196" s="22"/>
    </row>
    <row r="197" spans="1:13" s="13" customFormat="1" x14ac:dyDescent="0.25">
      <c r="A197" s="9"/>
      <c r="B197" s="9"/>
      <c r="C197" s="18" t="s">
        <v>1</v>
      </c>
      <c r="D197" s="18" t="s">
        <v>0</v>
      </c>
      <c r="E197" s="18" t="s">
        <v>54</v>
      </c>
      <c r="F197" s="18" t="s">
        <v>2</v>
      </c>
      <c r="G197" s="18" t="s">
        <v>0</v>
      </c>
      <c r="H197" s="18" t="s">
        <v>54</v>
      </c>
      <c r="I197" s="18" t="s">
        <v>54</v>
      </c>
      <c r="J197" s="18" t="s">
        <v>1</v>
      </c>
      <c r="K197" s="18" t="s">
        <v>3</v>
      </c>
      <c r="M197" s="10"/>
    </row>
    <row r="198" spans="1:13" s="13" customFormat="1" ht="18.75" x14ac:dyDescent="0.3">
      <c r="A198" s="9"/>
      <c r="B198" s="9"/>
      <c r="C198" s="10"/>
      <c r="D198" s="10"/>
      <c r="E198" s="11"/>
      <c r="F198" s="174"/>
      <c r="G198" s="171"/>
      <c r="H198" s="175" t="s">
        <v>15</v>
      </c>
      <c r="I198" s="175"/>
      <c r="J198" s="14" t="s">
        <v>18</v>
      </c>
      <c r="K198" s="14"/>
      <c r="M198" s="10"/>
    </row>
    <row r="199" spans="1:13" s="13" customFormat="1" ht="20.25" x14ac:dyDescent="0.3">
      <c r="A199" s="9"/>
      <c r="B199" s="9"/>
      <c r="C199" s="15"/>
      <c r="D199" s="16"/>
      <c r="E199" s="12"/>
      <c r="F199" s="170" t="s">
        <v>16</v>
      </c>
      <c r="G199" s="171"/>
      <c r="H199" s="17" t="s">
        <v>35</v>
      </c>
      <c r="I199" s="17" t="s">
        <v>14</v>
      </c>
      <c r="J199" s="17" t="s">
        <v>35</v>
      </c>
      <c r="K199" s="17" t="s">
        <v>14</v>
      </c>
      <c r="M199" s="10"/>
    </row>
    <row r="200" spans="1:13" s="13" customFormat="1" ht="20.25" x14ac:dyDescent="0.3">
      <c r="A200" s="9"/>
      <c r="B200" s="9"/>
      <c r="C200" s="15"/>
      <c r="D200" s="15"/>
      <c r="E200" s="12"/>
      <c r="F200" s="170" t="s">
        <v>31</v>
      </c>
      <c r="G200" s="171"/>
      <c r="H200" s="44">
        <f>AVERAGE(D195,G195)</f>
        <v>80</v>
      </c>
      <c r="I200" s="44" t="str">
        <f>IF(H200&gt;=70,"3",IF(H200&gt;=60,"2",IF(H200&gt;=50,"1",IF(H200&lt;49,"-"))))</f>
        <v>3</v>
      </c>
      <c r="J200" s="44">
        <f>(H200*0.5)+($L$195*0.5)</f>
        <v>89.5</v>
      </c>
      <c r="K200" s="44" t="str">
        <f>IF(J200&gt;=70,"3",IF(J200&gt;=60,"2",IF(J200&gt;=50,"1",IF(J200&lt;49,"-"))))</f>
        <v>3</v>
      </c>
      <c r="M200" s="10"/>
    </row>
    <row r="201" spans="1:13" s="13" customFormat="1" ht="20.25" x14ac:dyDescent="0.3">
      <c r="A201" s="9"/>
      <c r="B201" s="9"/>
      <c r="C201" s="10"/>
      <c r="D201" s="10"/>
      <c r="E201" s="11"/>
      <c r="F201" s="170" t="s">
        <v>32</v>
      </c>
      <c r="G201" s="171"/>
      <c r="H201" s="44">
        <f>AVERAGE(C195,J195)</f>
        <v>83.5</v>
      </c>
      <c r="I201" s="44" t="str">
        <f t="shared" ref="I201:I204" si="8">IF(H201&gt;=70,"3",IF(H201&gt;=60,"2",IF(H201&gt;=50,"1",IF(H201&lt;49,"-"))))</f>
        <v>3</v>
      </c>
      <c r="J201" s="44">
        <f t="shared" ref="J201:J204" si="9">(H201*0.5)+($L$195*0.5)</f>
        <v>91.25</v>
      </c>
      <c r="K201" s="44" t="str">
        <f t="shared" ref="K201:K204" si="10">IF(J201&gt;=70,"3",IF(J201&gt;=60,"2",IF(J201&gt;=50,"1",IF(J201&lt;49,"-"))))</f>
        <v>3</v>
      </c>
      <c r="M201" s="10"/>
    </row>
    <row r="202" spans="1:13" s="13" customFormat="1" ht="20.25" x14ac:dyDescent="0.3">
      <c r="A202" s="9"/>
      <c r="B202" s="9"/>
      <c r="C202" s="10"/>
      <c r="D202" s="10"/>
      <c r="E202" s="11"/>
      <c r="F202" s="170" t="s">
        <v>33</v>
      </c>
      <c r="G202" s="171"/>
      <c r="H202" s="44">
        <f>AVERAGE(F195)</f>
        <v>44</v>
      </c>
      <c r="I202" s="44" t="str">
        <f t="shared" si="8"/>
        <v>-</v>
      </c>
      <c r="J202" s="44">
        <f t="shared" si="9"/>
        <v>71.5</v>
      </c>
      <c r="K202" s="44" t="str">
        <f t="shared" si="10"/>
        <v>3</v>
      </c>
      <c r="M202" s="10"/>
    </row>
    <row r="203" spans="1:13" s="13" customFormat="1" ht="20.25" x14ac:dyDescent="0.3">
      <c r="A203" s="9"/>
      <c r="B203" s="9"/>
      <c r="C203" s="10"/>
      <c r="D203" s="10"/>
      <c r="E203" s="11"/>
      <c r="F203" s="170" t="s">
        <v>34</v>
      </c>
      <c r="G203" s="171"/>
      <c r="H203" s="44">
        <f>AVERAGE(K195)</f>
        <v>78</v>
      </c>
      <c r="I203" s="44" t="str">
        <f t="shared" si="8"/>
        <v>3</v>
      </c>
      <c r="J203" s="44">
        <f t="shared" si="9"/>
        <v>88.5</v>
      </c>
      <c r="K203" s="44" t="str">
        <f t="shared" si="10"/>
        <v>3</v>
      </c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170" t="s">
        <v>55</v>
      </c>
      <c r="G204" s="171"/>
      <c r="H204" s="44">
        <f>AVERAGE(E195,H195,I195)</f>
        <v>76.666666666666671</v>
      </c>
      <c r="I204" s="44" t="str">
        <f t="shared" si="8"/>
        <v>3</v>
      </c>
      <c r="J204" s="44">
        <f t="shared" si="9"/>
        <v>87.833333333333343</v>
      </c>
      <c r="K204" s="44" t="str">
        <f t="shared" si="10"/>
        <v>3</v>
      </c>
      <c r="M204" s="10"/>
    </row>
    <row r="205" spans="1:13" s="13" customFormat="1" x14ac:dyDescent="0.25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M205" s="10"/>
    </row>
  </sheetData>
  <mergeCells count="28">
    <mergeCell ref="J11:K11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  <mergeCell ref="A11:B11"/>
    <mergeCell ref="C11:I11"/>
    <mergeCell ref="H198:I198"/>
    <mergeCell ref="F199:G199"/>
    <mergeCell ref="F200:G200"/>
    <mergeCell ref="F201:G201"/>
    <mergeCell ref="A12:B12"/>
    <mergeCell ref="A13:B13"/>
    <mergeCell ref="A14:B14"/>
    <mergeCell ref="A193:B193"/>
    <mergeCell ref="A194:B194"/>
    <mergeCell ref="A195:B195"/>
    <mergeCell ref="F202:G202"/>
    <mergeCell ref="F203:G203"/>
    <mergeCell ref="F204:G204"/>
    <mergeCell ref="A196:B196"/>
    <mergeCell ref="F198:G198"/>
  </mergeCells>
  <conditionalFormatting sqref="B16:B47">
    <cfRule type="duplicateValues" dxfId="7" priority="4"/>
  </conditionalFormatting>
  <conditionalFormatting sqref="B75:B106">
    <cfRule type="duplicateValues" dxfId="6" priority="2"/>
  </conditionalFormatting>
  <conditionalFormatting sqref="B135:B165">
    <cfRule type="duplicateValues" dxfId="5" priority="1"/>
  </conditionalFormatting>
  <dataValidations count="3">
    <dataValidation type="decimal" allowBlank="1" showInputMessage="1" showErrorMessage="1" sqref="K16:K192">
      <formula1>0</formula1>
      <formula2>15.01</formula2>
    </dataValidation>
    <dataValidation type="decimal" allowBlank="1" showInputMessage="1" showErrorMessage="1" sqref="H16:J192">
      <formula1>0</formula1>
      <formula2>10.01</formula2>
    </dataValidation>
    <dataValidation type="decimal" allowBlank="1" showInputMessage="1" showErrorMessage="1" sqref="C16:G192">
      <formula1>0</formula1>
      <formula2>5.01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3" workbookViewId="0">
      <selection activeCell="M19" sqref="M19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16384" width="9.140625" style="5"/>
  </cols>
  <sheetData>
    <row r="1" spans="1:13" ht="28.5" customHeight="1" x14ac:dyDescent="0.3">
      <c r="A1" s="84" t="str">
        <f>'21MBA242'!A5:M5</f>
        <v>Strategic Management &amp; Corporate Governance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'21MBA242'!H200</f>
        <v>80</v>
      </c>
      <c r="E5" s="24" t="str">
        <f>'21MBA242'!I200</f>
        <v>3</v>
      </c>
      <c r="F5" s="24">
        <f>'21MBA242'!J200</f>
        <v>89.5</v>
      </c>
      <c r="G5" s="24" t="str">
        <f>'21MBA242'!K200</f>
        <v>3</v>
      </c>
    </row>
    <row r="6" spans="1:13" x14ac:dyDescent="0.25">
      <c r="C6" s="56" t="s">
        <v>1</v>
      </c>
      <c r="D6" s="24">
        <f>'21MBA242'!H201</f>
        <v>83.5</v>
      </c>
      <c r="E6" s="24" t="str">
        <f>'21MBA242'!I201</f>
        <v>3</v>
      </c>
      <c r="F6" s="24">
        <f>'21MBA242'!J201</f>
        <v>91.25</v>
      </c>
      <c r="G6" s="24" t="str">
        <f>'21MBA242'!K201</f>
        <v>3</v>
      </c>
    </row>
    <row r="7" spans="1:13" x14ac:dyDescent="0.25">
      <c r="C7" s="56" t="s">
        <v>2</v>
      </c>
      <c r="D7" s="24">
        <f>'21MBA242'!H202</f>
        <v>44</v>
      </c>
      <c r="E7" s="24" t="str">
        <f>'21MBA242'!I202</f>
        <v>-</v>
      </c>
      <c r="F7" s="24">
        <f>'21MBA242'!J202</f>
        <v>71.5</v>
      </c>
      <c r="G7" s="24" t="str">
        <f>'21MBA242'!K202</f>
        <v>3</v>
      </c>
    </row>
    <row r="8" spans="1:13" x14ac:dyDescent="0.25">
      <c r="C8" s="56" t="s">
        <v>3</v>
      </c>
      <c r="D8" s="24">
        <f>'21MBA242'!H203</f>
        <v>78</v>
      </c>
      <c r="E8" s="24" t="str">
        <f>'21MBA242'!I203</f>
        <v>3</v>
      </c>
      <c r="F8" s="24">
        <f>'21MBA242'!J203</f>
        <v>88.5</v>
      </c>
      <c r="G8" s="24" t="str">
        <f>'21MBA242'!K203</f>
        <v>3</v>
      </c>
    </row>
    <row r="9" spans="1:13" x14ac:dyDescent="0.25">
      <c r="C9" s="56" t="s">
        <v>54</v>
      </c>
      <c r="D9" s="24">
        <f>'21MBA242'!H204</f>
        <v>76.666666666666671</v>
      </c>
      <c r="E9" s="24" t="str">
        <f>'21MBA242'!I204</f>
        <v>3</v>
      </c>
      <c r="F9" s="24">
        <f>'21MBA242'!J204</f>
        <v>87.833333333333343</v>
      </c>
      <c r="G9" s="24" t="str">
        <f>'21MBA242'!K204</f>
        <v>3</v>
      </c>
    </row>
    <row r="13" spans="1:13" ht="15.75" thickBot="1" x14ac:dyDescent="0.3">
      <c r="B13" s="105"/>
      <c r="C13" s="104" t="s">
        <v>6</v>
      </c>
      <c r="D13" s="104" t="s">
        <v>7</v>
      </c>
      <c r="E13" s="104" t="s">
        <v>5</v>
      </c>
      <c r="F13" s="104" t="s">
        <v>12</v>
      </c>
      <c r="G13" s="104" t="s">
        <v>13</v>
      </c>
      <c r="H13" s="104" t="s">
        <v>44</v>
      </c>
      <c r="I13" s="104" t="s">
        <v>45</v>
      </c>
      <c r="J13" s="104" t="s">
        <v>46</v>
      </c>
      <c r="K13" s="104" t="s">
        <v>47</v>
      </c>
      <c r="L13" s="104" t="s">
        <v>58</v>
      </c>
      <c r="M13" s="104" t="s">
        <v>59</v>
      </c>
    </row>
    <row r="14" spans="1:13" ht="15.75" thickBot="1" x14ac:dyDescent="0.3">
      <c r="B14" s="104" t="s">
        <v>8</v>
      </c>
      <c r="C14" s="85">
        <v>3</v>
      </c>
      <c r="D14" s="86">
        <v>3</v>
      </c>
      <c r="E14" s="86">
        <v>3</v>
      </c>
      <c r="F14" s="86">
        <v>3</v>
      </c>
      <c r="G14" s="86">
        <v>2</v>
      </c>
      <c r="H14" s="86">
        <v>1</v>
      </c>
      <c r="I14" s="86">
        <v>3</v>
      </c>
      <c r="J14" s="86">
        <v>3</v>
      </c>
      <c r="K14" s="86">
        <v>2</v>
      </c>
      <c r="L14" s="86">
        <v>3</v>
      </c>
      <c r="M14" s="86">
        <v>3</v>
      </c>
    </row>
    <row r="15" spans="1:13" ht="15.75" thickBot="1" x14ac:dyDescent="0.3">
      <c r="B15" s="104" t="s">
        <v>9</v>
      </c>
      <c r="C15" s="87">
        <v>3</v>
      </c>
      <c r="D15" s="88">
        <v>3</v>
      </c>
      <c r="E15" s="88">
        <v>2</v>
      </c>
      <c r="F15" s="88">
        <v>2</v>
      </c>
      <c r="G15" s="88">
        <v>2</v>
      </c>
      <c r="H15" s="88">
        <v>1</v>
      </c>
      <c r="I15" s="88">
        <v>3</v>
      </c>
      <c r="J15" s="88">
        <v>3</v>
      </c>
      <c r="K15" s="88">
        <v>1</v>
      </c>
      <c r="L15" s="88">
        <v>2</v>
      </c>
      <c r="M15" s="88">
        <v>2</v>
      </c>
    </row>
    <row r="16" spans="1:13" ht="15.75" thickBot="1" x14ac:dyDescent="0.3">
      <c r="B16" s="104" t="s">
        <v>10</v>
      </c>
      <c r="C16" s="87">
        <v>3</v>
      </c>
      <c r="D16" s="88">
        <v>3</v>
      </c>
      <c r="E16" s="88">
        <v>3</v>
      </c>
      <c r="F16" s="88">
        <v>3</v>
      </c>
      <c r="G16" s="88">
        <v>2</v>
      </c>
      <c r="H16" s="88">
        <v>1</v>
      </c>
      <c r="I16" s="88">
        <v>3</v>
      </c>
      <c r="J16" s="88">
        <v>3</v>
      </c>
      <c r="K16" s="88">
        <v>2</v>
      </c>
      <c r="L16" s="88">
        <v>3</v>
      </c>
      <c r="M16" s="88">
        <v>3</v>
      </c>
    </row>
    <row r="17" spans="1:13" ht="15.75" thickBot="1" x14ac:dyDescent="0.3">
      <c r="B17" s="104" t="s">
        <v>11</v>
      </c>
      <c r="C17" s="87">
        <v>3</v>
      </c>
      <c r="D17" s="88">
        <v>3</v>
      </c>
      <c r="E17" s="88">
        <v>3</v>
      </c>
      <c r="F17" s="88">
        <v>3</v>
      </c>
      <c r="G17" s="88">
        <v>2</v>
      </c>
      <c r="H17" s="88">
        <v>1</v>
      </c>
      <c r="I17" s="88">
        <v>3</v>
      </c>
      <c r="J17" s="88">
        <v>3</v>
      </c>
      <c r="K17" s="88">
        <v>2</v>
      </c>
      <c r="L17" s="88">
        <v>3</v>
      </c>
      <c r="M17" s="88">
        <v>3</v>
      </c>
    </row>
    <row r="18" spans="1:13" ht="15.75" thickBot="1" x14ac:dyDescent="0.3">
      <c r="B18" s="104" t="s">
        <v>53</v>
      </c>
      <c r="C18" s="87">
        <v>3</v>
      </c>
      <c r="D18" s="88">
        <v>3</v>
      </c>
      <c r="E18" s="88">
        <v>3</v>
      </c>
      <c r="F18" s="88">
        <v>3</v>
      </c>
      <c r="G18" s="88">
        <v>3</v>
      </c>
      <c r="H18" s="88">
        <v>3</v>
      </c>
      <c r="I18" s="88">
        <v>2</v>
      </c>
      <c r="J18" s="88">
        <v>2</v>
      </c>
      <c r="K18" s="88">
        <v>1</v>
      </c>
      <c r="L18" s="88">
        <v>3</v>
      </c>
      <c r="M18" s="88">
        <v>3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68" t="s">
        <v>29</v>
      </c>
      <c r="B22" s="168"/>
      <c r="C22" s="165" t="s">
        <v>6</v>
      </c>
      <c r="D22" s="165" t="s">
        <v>7</v>
      </c>
      <c r="E22" s="165" t="s">
        <v>5</v>
      </c>
      <c r="F22" s="165" t="s">
        <v>12</v>
      </c>
      <c r="G22" s="165" t="s">
        <v>13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58</v>
      </c>
      <c r="M22" s="165" t="s">
        <v>59</v>
      </c>
    </row>
    <row r="23" spans="1:13" x14ac:dyDescent="0.25">
      <c r="A23" s="167" t="s">
        <v>28</v>
      </c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104" t="s">
        <v>8</v>
      </c>
      <c r="B24" s="20">
        <f>F5</f>
        <v>89.5</v>
      </c>
      <c r="C24" s="63">
        <f>C14*$B$24/3</f>
        <v>89.5</v>
      </c>
      <c r="D24" s="63">
        <f>D14*$B$24/3</f>
        <v>89.5</v>
      </c>
      <c r="E24" s="63">
        <f t="shared" ref="E24:M24" si="0">E14*$B$24/3</f>
        <v>89.5</v>
      </c>
      <c r="F24" s="63">
        <f t="shared" si="0"/>
        <v>89.5</v>
      </c>
      <c r="G24" s="63">
        <f t="shared" si="0"/>
        <v>59.666666666666664</v>
      </c>
      <c r="H24" s="63">
        <f t="shared" si="0"/>
        <v>29.833333333333332</v>
      </c>
      <c r="I24" s="63">
        <f t="shared" si="0"/>
        <v>89.5</v>
      </c>
      <c r="J24" s="63">
        <f t="shared" si="0"/>
        <v>89.5</v>
      </c>
      <c r="K24" s="63">
        <f t="shared" si="0"/>
        <v>59.666666666666664</v>
      </c>
      <c r="L24" s="63">
        <f t="shared" si="0"/>
        <v>89.5</v>
      </c>
      <c r="M24" s="63">
        <f t="shared" si="0"/>
        <v>89.5</v>
      </c>
    </row>
    <row r="25" spans="1:13" x14ac:dyDescent="0.25">
      <c r="A25" s="104" t="s">
        <v>9</v>
      </c>
      <c r="B25" s="20">
        <f t="shared" ref="B25:B28" si="1">F6</f>
        <v>91.25</v>
      </c>
      <c r="C25" s="63">
        <f t="shared" ref="C25:M25" si="2">C15*$B$25/3</f>
        <v>91.25</v>
      </c>
      <c r="D25" s="63">
        <f t="shared" si="2"/>
        <v>91.25</v>
      </c>
      <c r="E25" s="63">
        <f t="shared" si="2"/>
        <v>60.833333333333336</v>
      </c>
      <c r="F25" s="63">
        <f t="shared" si="2"/>
        <v>60.833333333333336</v>
      </c>
      <c r="G25" s="63">
        <f t="shared" si="2"/>
        <v>60.833333333333336</v>
      </c>
      <c r="H25" s="63">
        <f t="shared" si="2"/>
        <v>30.416666666666668</v>
      </c>
      <c r="I25" s="63">
        <f t="shared" si="2"/>
        <v>91.25</v>
      </c>
      <c r="J25" s="63">
        <f t="shared" si="2"/>
        <v>91.25</v>
      </c>
      <c r="K25" s="63">
        <f t="shared" si="2"/>
        <v>30.416666666666668</v>
      </c>
      <c r="L25" s="63">
        <f t="shared" si="2"/>
        <v>60.833333333333336</v>
      </c>
      <c r="M25" s="63">
        <f t="shared" si="2"/>
        <v>60.833333333333336</v>
      </c>
    </row>
    <row r="26" spans="1:13" x14ac:dyDescent="0.25">
      <c r="A26" s="104" t="s">
        <v>10</v>
      </c>
      <c r="B26" s="20">
        <f t="shared" si="1"/>
        <v>71.5</v>
      </c>
      <c r="C26" s="63">
        <f t="shared" ref="C26:M26" si="3">C16*$B$26/3</f>
        <v>71.5</v>
      </c>
      <c r="D26" s="63">
        <f t="shared" si="3"/>
        <v>71.5</v>
      </c>
      <c r="E26" s="63">
        <f t="shared" si="3"/>
        <v>71.5</v>
      </c>
      <c r="F26" s="63">
        <f t="shared" si="3"/>
        <v>71.5</v>
      </c>
      <c r="G26" s="63">
        <f t="shared" si="3"/>
        <v>47.666666666666664</v>
      </c>
      <c r="H26" s="63">
        <f t="shared" si="3"/>
        <v>23.833333333333332</v>
      </c>
      <c r="I26" s="63">
        <f t="shared" si="3"/>
        <v>71.5</v>
      </c>
      <c r="J26" s="63">
        <f t="shared" si="3"/>
        <v>71.5</v>
      </c>
      <c r="K26" s="63">
        <f t="shared" si="3"/>
        <v>47.666666666666664</v>
      </c>
      <c r="L26" s="63">
        <f t="shared" si="3"/>
        <v>71.5</v>
      </c>
      <c r="M26" s="63">
        <f t="shared" si="3"/>
        <v>71.5</v>
      </c>
    </row>
    <row r="27" spans="1:13" x14ac:dyDescent="0.25">
      <c r="A27" s="104" t="s">
        <v>11</v>
      </c>
      <c r="B27" s="20">
        <f t="shared" si="1"/>
        <v>88.5</v>
      </c>
      <c r="C27" s="63">
        <f t="shared" ref="C27:M27" si="4">C17*$B$27/3</f>
        <v>88.5</v>
      </c>
      <c r="D27" s="63">
        <f t="shared" si="4"/>
        <v>88.5</v>
      </c>
      <c r="E27" s="63">
        <f t="shared" si="4"/>
        <v>88.5</v>
      </c>
      <c r="F27" s="63">
        <f t="shared" si="4"/>
        <v>88.5</v>
      </c>
      <c r="G27" s="63">
        <f t="shared" si="4"/>
        <v>59</v>
      </c>
      <c r="H27" s="63">
        <f t="shared" si="4"/>
        <v>29.5</v>
      </c>
      <c r="I27" s="63">
        <f t="shared" si="4"/>
        <v>88.5</v>
      </c>
      <c r="J27" s="63">
        <f t="shared" si="4"/>
        <v>88.5</v>
      </c>
      <c r="K27" s="63">
        <f t="shared" si="4"/>
        <v>59</v>
      </c>
      <c r="L27" s="63">
        <f t="shared" si="4"/>
        <v>88.5</v>
      </c>
      <c r="M27" s="63">
        <f t="shared" si="4"/>
        <v>88.5</v>
      </c>
    </row>
    <row r="28" spans="1:13" x14ac:dyDescent="0.25">
      <c r="A28" s="104" t="s">
        <v>53</v>
      </c>
      <c r="B28" s="20">
        <f t="shared" si="1"/>
        <v>87.833333333333343</v>
      </c>
      <c r="C28" s="63">
        <f t="shared" ref="C28:M28" si="5">C18*$B$28/3</f>
        <v>87.833333333333329</v>
      </c>
      <c r="D28" s="63">
        <f t="shared" si="5"/>
        <v>87.833333333333329</v>
      </c>
      <c r="E28" s="63">
        <f t="shared" si="5"/>
        <v>87.833333333333329</v>
      </c>
      <c r="F28" s="63">
        <f t="shared" si="5"/>
        <v>87.833333333333329</v>
      </c>
      <c r="G28" s="63">
        <f t="shared" si="5"/>
        <v>87.833333333333329</v>
      </c>
      <c r="H28" s="63">
        <f t="shared" si="5"/>
        <v>87.833333333333329</v>
      </c>
      <c r="I28" s="63">
        <f t="shared" si="5"/>
        <v>58.555555555555564</v>
      </c>
      <c r="J28" s="63">
        <f t="shared" si="5"/>
        <v>58.555555555555564</v>
      </c>
      <c r="K28" s="63">
        <f t="shared" si="5"/>
        <v>29.277777777777782</v>
      </c>
      <c r="L28" s="63">
        <f t="shared" si="5"/>
        <v>87.833333333333329</v>
      </c>
      <c r="M28" s="63">
        <f t="shared" si="5"/>
        <v>87.833333333333329</v>
      </c>
    </row>
    <row r="29" spans="1:13" x14ac:dyDescent="0.25">
      <c r="A29" s="104" t="s">
        <v>30</v>
      </c>
      <c r="B29" s="21"/>
      <c r="C29" s="65">
        <f t="shared" ref="C29:M29" si="6">AVERAGE(C24:C28)</f>
        <v>85.716666666666669</v>
      </c>
      <c r="D29" s="65">
        <f t="shared" si="6"/>
        <v>85.716666666666669</v>
      </c>
      <c r="E29" s="65">
        <f t="shared" si="6"/>
        <v>79.63333333333334</v>
      </c>
      <c r="F29" s="65">
        <f t="shared" si="6"/>
        <v>79.63333333333334</v>
      </c>
      <c r="G29" s="65">
        <f t="shared" si="6"/>
        <v>63</v>
      </c>
      <c r="H29" s="65">
        <f t="shared" si="6"/>
        <v>40.283333333333331</v>
      </c>
      <c r="I29" s="65">
        <f t="shared" si="6"/>
        <v>79.861111111111114</v>
      </c>
      <c r="J29" s="65">
        <f t="shared" si="6"/>
        <v>79.861111111111114</v>
      </c>
      <c r="K29" s="65">
        <f t="shared" si="6"/>
        <v>45.205555555555556</v>
      </c>
      <c r="L29" s="65">
        <f t="shared" si="6"/>
        <v>79.63333333333334</v>
      </c>
      <c r="M29" s="65">
        <f t="shared" si="6"/>
        <v>79.63333333333334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54" workbookViewId="0">
      <selection activeCell="K66" sqref="K66:K70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7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" customHeight="1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5" customHeight="1" x14ac:dyDescent="0.3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5" customHeight="1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8.5" customHeight="1" x14ac:dyDescent="0.3">
      <c r="A5" s="148" t="s">
        <v>602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5" customHeight="1" x14ac:dyDescent="0.3">
      <c r="A6" s="144" t="s">
        <v>51</v>
      </c>
      <c r="B6" s="144"/>
      <c r="C6" s="102"/>
      <c r="D6" s="102"/>
      <c r="E6" s="102"/>
      <c r="F6" s="102"/>
      <c r="G6" s="102"/>
      <c r="H6" s="102"/>
      <c r="I6" s="144" t="s">
        <v>63</v>
      </c>
      <c r="J6" s="144"/>
      <c r="K6" s="144"/>
      <c r="L6" s="102" t="s">
        <v>601</v>
      </c>
      <c r="M6" s="102"/>
    </row>
    <row r="7" spans="1:13" ht="15" customHeight="1" x14ac:dyDescent="0.3">
      <c r="A7" s="144" t="s">
        <v>603</v>
      </c>
      <c r="B7" s="144"/>
      <c r="C7" s="144"/>
      <c r="D7" s="144"/>
      <c r="E7" s="102"/>
      <c r="F7" s="102"/>
      <c r="G7" s="102"/>
      <c r="H7" s="102"/>
      <c r="I7" s="102"/>
      <c r="J7" s="102" t="s">
        <v>64</v>
      </c>
      <c r="K7" s="102"/>
      <c r="L7" s="102" t="s">
        <v>72</v>
      </c>
      <c r="M7" s="102"/>
    </row>
    <row r="8" spans="1:13" ht="15" customHeight="1" x14ac:dyDescent="0.3">
      <c r="A8" s="102"/>
      <c r="B8" s="102"/>
      <c r="C8" s="102"/>
      <c r="D8" s="144" t="s">
        <v>587</v>
      </c>
      <c r="E8" s="144"/>
      <c r="F8" s="144"/>
      <c r="G8" s="144"/>
      <c r="H8" s="144"/>
      <c r="I8" s="144"/>
      <c r="J8" s="102"/>
      <c r="K8" s="102"/>
      <c r="L8" s="102"/>
      <c r="M8" s="102"/>
    </row>
    <row r="9" spans="1:13" ht="15" customHeight="1" x14ac:dyDescent="0.3">
      <c r="A9" s="102"/>
      <c r="B9" s="102"/>
      <c r="C9" s="102"/>
      <c r="D9" s="144" t="s">
        <v>218</v>
      </c>
      <c r="E9" s="144"/>
      <c r="F9" s="144"/>
      <c r="G9" s="144"/>
      <c r="H9" s="144"/>
      <c r="I9" s="144"/>
      <c r="J9" s="102"/>
      <c r="K9" s="102"/>
      <c r="L9" s="102"/>
      <c r="M9" s="102"/>
    </row>
    <row r="10" spans="1:13" ht="18.75" x14ac:dyDescent="0.3">
      <c r="A10" s="50"/>
      <c r="B10" s="50"/>
      <c r="C10" s="145"/>
      <c r="D10" s="145"/>
      <c r="E10" s="145"/>
      <c r="F10" s="145"/>
      <c r="G10" s="145"/>
      <c r="H10" s="145"/>
      <c r="I10" s="145"/>
      <c r="J10" s="145"/>
      <c r="K10" s="145"/>
      <c r="L10" s="48"/>
      <c r="M10" s="67"/>
    </row>
    <row r="11" spans="1:13" ht="18.75" x14ac:dyDescent="0.3">
      <c r="A11" s="151"/>
      <c r="B11" s="152"/>
      <c r="C11" s="161" t="s">
        <v>36</v>
      </c>
      <c r="D11" s="162"/>
      <c r="E11" s="162"/>
      <c r="F11" s="162"/>
      <c r="G11" s="162"/>
      <c r="H11" s="162" t="s">
        <v>37</v>
      </c>
      <c r="I11" s="162"/>
      <c r="J11" s="162"/>
      <c r="K11" s="83" t="s">
        <v>38</v>
      </c>
      <c r="L11" s="48"/>
      <c r="M11" s="67"/>
    </row>
    <row r="12" spans="1:13" s="13" customFormat="1" ht="15.75" x14ac:dyDescent="0.25">
      <c r="A12" s="153" t="s">
        <v>20</v>
      </c>
      <c r="B12" s="154"/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0</v>
      </c>
      <c r="D13" s="18" t="s">
        <v>0</v>
      </c>
      <c r="E13" s="18" t="s">
        <v>1</v>
      </c>
      <c r="F13" s="18" t="s">
        <v>1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2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44">
        <v>5</v>
      </c>
      <c r="D14" s="44">
        <v>5</v>
      </c>
      <c r="E14" s="44">
        <v>5</v>
      </c>
      <c r="F14" s="44">
        <v>5</v>
      </c>
      <c r="G14" s="44">
        <v>5</v>
      </c>
      <c r="H14" s="44">
        <v>10</v>
      </c>
      <c r="I14" s="44">
        <v>10</v>
      </c>
      <c r="J14" s="44">
        <v>10</v>
      </c>
      <c r="K14" s="44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5">
        <f>L14*0.4</f>
        <v>20</v>
      </c>
      <c r="M15" s="28"/>
    </row>
    <row r="16" spans="1:13" s="13" customFormat="1" x14ac:dyDescent="0.25">
      <c r="A16" s="107" t="s">
        <v>452</v>
      </c>
      <c r="B16" s="107" t="s">
        <v>506</v>
      </c>
      <c r="C16" s="134"/>
      <c r="D16" s="135">
        <v>5</v>
      </c>
      <c r="E16" s="135">
        <v>4</v>
      </c>
      <c r="F16" s="135"/>
      <c r="G16" s="135">
        <v>4</v>
      </c>
      <c r="H16" s="135">
        <v>8</v>
      </c>
      <c r="I16" s="135">
        <v>10</v>
      </c>
      <c r="J16" s="135"/>
      <c r="K16" s="135">
        <v>14</v>
      </c>
      <c r="L16" s="136">
        <v>33</v>
      </c>
      <c r="M16" s="22">
        <f>SUM(C16:K16)</f>
        <v>45</v>
      </c>
    </row>
    <row r="17" spans="1:13" s="13" customFormat="1" x14ac:dyDescent="0.25">
      <c r="A17" s="107" t="s">
        <v>453</v>
      </c>
      <c r="B17" s="107" t="s">
        <v>507</v>
      </c>
      <c r="C17" s="135">
        <v>5</v>
      </c>
      <c r="D17" s="135">
        <v>3</v>
      </c>
      <c r="E17" s="135">
        <v>3</v>
      </c>
      <c r="F17" s="135"/>
      <c r="G17" s="135"/>
      <c r="H17" s="135">
        <v>9</v>
      </c>
      <c r="I17" s="135"/>
      <c r="J17" s="135">
        <v>8</v>
      </c>
      <c r="K17" s="135">
        <v>12</v>
      </c>
      <c r="L17" s="136">
        <v>30</v>
      </c>
      <c r="M17" s="22">
        <f t="shared" ref="M17:M58" si="1">SUM(C17:K17)</f>
        <v>40</v>
      </c>
    </row>
    <row r="18" spans="1:13" s="13" customFormat="1" x14ac:dyDescent="0.25">
      <c r="A18" s="107" t="s">
        <v>454</v>
      </c>
      <c r="B18" s="107" t="s">
        <v>508</v>
      </c>
      <c r="C18" s="134"/>
      <c r="D18" s="135">
        <v>3</v>
      </c>
      <c r="E18" s="135">
        <v>4</v>
      </c>
      <c r="F18" s="135"/>
      <c r="G18" s="135">
        <v>3</v>
      </c>
      <c r="H18" s="135"/>
      <c r="I18" s="135">
        <v>8</v>
      </c>
      <c r="J18" s="135">
        <v>9</v>
      </c>
      <c r="K18" s="135">
        <v>13</v>
      </c>
      <c r="L18" s="136">
        <v>34</v>
      </c>
      <c r="M18" s="22">
        <f t="shared" si="1"/>
        <v>40</v>
      </c>
    </row>
    <row r="19" spans="1:13" s="13" customFormat="1" x14ac:dyDescent="0.25">
      <c r="A19" s="107" t="s">
        <v>285</v>
      </c>
      <c r="B19" s="107" t="s">
        <v>509</v>
      </c>
      <c r="C19" s="137"/>
      <c r="D19" s="137">
        <v>3</v>
      </c>
      <c r="E19" s="137">
        <v>2</v>
      </c>
      <c r="F19" s="137">
        <v>3</v>
      </c>
      <c r="G19" s="137"/>
      <c r="H19" s="135">
        <v>9</v>
      </c>
      <c r="I19" s="135"/>
      <c r="J19" s="135">
        <v>8</v>
      </c>
      <c r="K19" s="135">
        <v>10</v>
      </c>
      <c r="L19" s="136">
        <v>30</v>
      </c>
      <c r="M19" s="22">
        <f t="shared" si="1"/>
        <v>35</v>
      </c>
    </row>
    <row r="20" spans="1:13" s="13" customFormat="1" x14ac:dyDescent="0.25">
      <c r="A20" s="107" t="s">
        <v>287</v>
      </c>
      <c r="B20" s="107" t="s">
        <v>510</v>
      </c>
      <c r="C20" s="137"/>
      <c r="D20" s="137">
        <v>4</v>
      </c>
      <c r="E20" s="137">
        <v>4</v>
      </c>
      <c r="F20" s="137"/>
      <c r="G20" s="137">
        <v>5</v>
      </c>
      <c r="H20" s="135">
        <v>8</v>
      </c>
      <c r="I20" s="135">
        <v>8</v>
      </c>
      <c r="J20" s="135"/>
      <c r="K20" s="135">
        <v>11</v>
      </c>
      <c r="L20" s="136">
        <v>34</v>
      </c>
      <c r="M20" s="22">
        <f t="shared" si="1"/>
        <v>40</v>
      </c>
    </row>
    <row r="21" spans="1:13" s="13" customFormat="1" x14ac:dyDescent="0.25">
      <c r="A21" s="107" t="s">
        <v>289</v>
      </c>
      <c r="B21" s="107" t="s">
        <v>511</v>
      </c>
      <c r="C21" s="135"/>
      <c r="D21" s="135"/>
      <c r="E21" s="135">
        <v>3</v>
      </c>
      <c r="F21" s="135">
        <v>4</v>
      </c>
      <c r="G21" s="135">
        <v>4</v>
      </c>
      <c r="H21" s="135">
        <v>8</v>
      </c>
      <c r="I21" s="135">
        <v>8</v>
      </c>
      <c r="J21" s="135"/>
      <c r="K21" s="135">
        <v>13</v>
      </c>
      <c r="L21" s="136">
        <v>28</v>
      </c>
      <c r="M21" s="22">
        <f t="shared" si="1"/>
        <v>40</v>
      </c>
    </row>
    <row r="22" spans="1:13" s="13" customFormat="1" x14ac:dyDescent="0.25">
      <c r="A22" s="107" t="s">
        <v>291</v>
      </c>
      <c r="B22" s="107" t="s">
        <v>512</v>
      </c>
      <c r="C22" s="134">
        <v>4</v>
      </c>
      <c r="D22" s="135">
        <v>5</v>
      </c>
      <c r="E22" s="135">
        <v>5</v>
      </c>
      <c r="F22" s="135"/>
      <c r="G22" s="135"/>
      <c r="H22" s="135">
        <v>8</v>
      </c>
      <c r="I22" s="135"/>
      <c r="J22" s="135">
        <v>9</v>
      </c>
      <c r="K22" s="135">
        <v>12</v>
      </c>
      <c r="L22" s="136">
        <v>33</v>
      </c>
      <c r="M22" s="22">
        <f t="shared" si="1"/>
        <v>43</v>
      </c>
    </row>
    <row r="23" spans="1:13" s="13" customFormat="1" x14ac:dyDescent="0.25">
      <c r="A23" s="107" t="s">
        <v>455</v>
      </c>
      <c r="B23" s="107" t="s">
        <v>513</v>
      </c>
      <c r="C23" s="135">
        <v>2</v>
      </c>
      <c r="D23" s="135">
        <v>3</v>
      </c>
      <c r="E23" s="135"/>
      <c r="F23" s="135">
        <v>3</v>
      </c>
      <c r="G23" s="135"/>
      <c r="H23" s="135">
        <v>7</v>
      </c>
      <c r="I23" s="135"/>
      <c r="J23" s="135">
        <v>7</v>
      </c>
      <c r="K23" s="135">
        <v>8</v>
      </c>
      <c r="L23" s="136">
        <v>23</v>
      </c>
      <c r="M23" s="22">
        <f t="shared" si="1"/>
        <v>30</v>
      </c>
    </row>
    <row r="24" spans="1:13" s="13" customFormat="1" x14ac:dyDescent="0.25">
      <c r="A24" s="107" t="s">
        <v>293</v>
      </c>
      <c r="B24" s="107" t="s">
        <v>514</v>
      </c>
      <c r="C24" s="135">
        <v>5</v>
      </c>
      <c r="D24" s="135"/>
      <c r="E24" s="135">
        <v>3</v>
      </c>
      <c r="F24" s="135">
        <v>5</v>
      </c>
      <c r="G24" s="135"/>
      <c r="H24" s="135">
        <v>9</v>
      </c>
      <c r="I24" s="135"/>
      <c r="J24" s="135">
        <v>9</v>
      </c>
      <c r="K24" s="135">
        <v>14</v>
      </c>
      <c r="L24" s="136">
        <v>35</v>
      </c>
      <c r="M24" s="22">
        <f t="shared" si="1"/>
        <v>45</v>
      </c>
    </row>
    <row r="25" spans="1:13" s="13" customFormat="1" x14ac:dyDescent="0.25">
      <c r="A25" s="107" t="s">
        <v>456</v>
      </c>
      <c r="B25" s="107" t="s">
        <v>515</v>
      </c>
      <c r="C25" s="135">
        <v>3</v>
      </c>
      <c r="D25" s="135">
        <v>3</v>
      </c>
      <c r="E25" s="135">
        <v>4</v>
      </c>
      <c r="F25" s="135"/>
      <c r="G25" s="135"/>
      <c r="H25" s="135">
        <v>8</v>
      </c>
      <c r="I25" s="135"/>
      <c r="J25" s="135">
        <v>8</v>
      </c>
      <c r="K25" s="135">
        <v>14</v>
      </c>
      <c r="L25" s="136">
        <v>27</v>
      </c>
      <c r="M25" s="22">
        <f t="shared" si="1"/>
        <v>40</v>
      </c>
    </row>
    <row r="26" spans="1:13" s="13" customFormat="1" x14ac:dyDescent="0.25">
      <c r="A26" s="107" t="s">
        <v>158</v>
      </c>
      <c r="B26" s="107" t="s">
        <v>85</v>
      </c>
      <c r="C26" s="134">
        <v>3</v>
      </c>
      <c r="D26" s="135">
        <v>2</v>
      </c>
      <c r="E26" s="135">
        <v>4</v>
      </c>
      <c r="F26" s="135"/>
      <c r="G26" s="135"/>
      <c r="H26" s="135">
        <v>4</v>
      </c>
      <c r="I26" s="135"/>
      <c r="J26" s="135">
        <v>2</v>
      </c>
      <c r="K26" s="135">
        <v>9</v>
      </c>
      <c r="L26" s="136">
        <v>22</v>
      </c>
      <c r="M26" s="22">
        <f t="shared" si="1"/>
        <v>24</v>
      </c>
    </row>
    <row r="27" spans="1:13" s="13" customFormat="1" x14ac:dyDescent="0.25">
      <c r="A27" s="107" t="s">
        <v>159</v>
      </c>
      <c r="B27" s="107" t="s">
        <v>86</v>
      </c>
      <c r="C27" s="135">
        <v>5</v>
      </c>
      <c r="D27" s="135">
        <v>3</v>
      </c>
      <c r="E27" s="135">
        <v>5</v>
      </c>
      <c r="F27" s="135"/>
      <c r="G27" s="135"/>
      <c r="H27" s="135">
        <v>8</v>
      </c>
      <c r="I27" s="135"/>
      <c r="J27" s="135">
        <v>9</v>
      </c>
      <c r="K27" s="135">
        <v>14</v>
      </c>
      <c r="L27" s="136">
        <v>34</v>
      </c>
      <c r="M27" s="22">
        <f t="shared" si="1"/>
        <v>44</v>
      </c>
    </row>
    <row r="28" spans="1:13" s="13" customFormat="1" x14ac:dyDescent="0.25">
      <c r="A28" s="107" t="s">
        <v>295</v>
      </c>
      <c r="B28" s="107" t="s">
        <v>516</v>
      </c>
      <c r="C28" s="135"/>
      <c r="D28" s="135">
        <v>3</v>
      </c>
      <c r="E28" s="135"/>
      <c r="F28" s="135">
        <v>3</v>
      </c>
      <c r="G28" s="135">
        <v>3</v>
      </c>
      <c r="H28" s="135"/>
      <c r="I28" s="135">
        <v>8</v>
      </c>
      <c r="J28" s="135">
        <v>8</v>
      </c>
      <c r="K28" s="135">
        <v>11</v>
      </c>
      <c r="L28" s="136">
        <v>31</v>
      </c>
      <c r="M28" s="22">
        <f t="shared" si="1"/>
        <v>36</v>
      </c>
    </row>
    <row r="29" spans="1:13" s="13" customFormat="1" x14ac:dyDescent="0.25">
      <c r="A29" s="107" t="s">
        <v>296</v>
      </c>
      <c r="B29" s="107" t="s">
        <v>517</v>
      </c>
      <c r="C29" s="135">
        <v>3</v>
      </c>
      <c r="D29" s="135"/>
      <c r="E29" s="135">
        <v>5</v>
      </c>
      <c r="F29" s="135"/>
      <c r="G29" s="135">
        <v>3</v>
      </c>
      <c r="H29" s="135">
        <v>9</v>
      </c>
      <c r="I29" s="135"/>
      <c r="J29" s="135">
        <v>9</v>
      </c>
      <c r="K29" s="135">
        <v>11</v>
      </c>
      <c r="L29" s="136">
        <v>34</v>
      </c>
      <c r="M29" s="22">
        <f t="shared" si="1"/>
        <v>40</v>
      </c>
    </row>
    <row r="30" spans="1:13" s="13" customFormat="1" x14ac:dyDescent="0.25">
      <c r="A30" s="107" t="s">
        <v>297</v>
      </c>
      <c r="B30" s="107" t="s">
        <v>518</v>
      </c>
      <c r="C30" s="135"/>
      <c r="D30" s="135"/>
      <c r="E30" s="135">
        <v>4</v>
      </c>
      <c r="F30" s="135">
        <v>3</v>
      </c>
      <c r="G30" s="135">
        <v>5</v>
      </c>
      <c r="H30" s="135">
        <v>9</v>
      </c>
      <c r="I30" s="135">
        <v>7</v>
      </c>
      <c r="J30" s="135"/>
      <c r="K30" s="135">
        <v>12</v>
      </c>
      <c r="L30" s="136">
        <v>26</v>
      </c>
      <c r="M30" s="22">
        <f t="shared" si="1"/>
        <v>40</v>
      </c>
    </row>
    <row r="31" spans="1:13" s="13" customFormat="1" x14ac:dyDescent="0.25">
      <c r="A31" s="107" t="s">
        <v>471</v>
      </c>
      <c r="B31" s="107" t="s">
        <v>519</v>
      </c>
      <c r="C31" s="134">
        <v>3</v>
      </c>
      <c r="D31" s="135"/>
      <c r="E31" s="135"/>
      <c r="F31" s="135">
        <v>3</v>
      </c>
      <c r="G31" s="135">
        <v>4</v>
      </c>
      <c r="H31" s="135">
        <v>8</v>
      </c>
      <c r="I31" s="135">
        <v>9</v>
      </c>
      <c r="J31" s="135"/>
      <c r="K31" s="135">
        <v>13</v>
      </c>
      <c r="L31" s="136">
        <v>35</v>
      </c>
      <c r="M31" s="22">
        <f t="shared" si="1"/>
        <v>40</v>
      </c>
    </row>
    <row r="32" spans="1:13" s="13" customFormat="1" x14ac:dyDescent="0.25">
      <c r="A32" s="107" t="s">
        <v>299</v>
      </c>
      <c r="B32" s="107" t="s">
        <v>520</v>
      </c>
      <c r="C32" s="134"/>
      <c r="D32" s="135">
        <v>3</v>
      </c>
      <c r="E32" s="135">
        <v>4</v>
      </c>
      <c r="F32" s="135">
        <v>3</v>
      </c>
      <c r="G32" s="135"/>
      <c r="H32" s="135"/>
      <c r="I32" s="135">
        <v>8</v>
      </c>
      <c r="J32" s="135">
        <v>7</v>
      </c>
      <c r="K32" s="135">
        <v>12</v>
      </c>
      <c r="L32" s="136">
        <v>34</v>
      </c>
      <c r="M32" s="22">
        <f t="shared" si="1"/>
        <v>37</v>
      </c>
    </row>
    <row r="33" spans="1:13" s="13" customFormat="1" x14ac:dyDescent="0.25">
      <c r="A33" s="107" t="s">
        <v>168</v>
      </c>
      <c r="B33" s="107" t="s">
        <v>95</v>
      </c>
      <c r="C33" s="135"/>
      <c r="D33" s="135">
        <v>3</v>
      </c>
      <c r="E33" s="135">
        <v>4</v>
      </c>
      <c r="F33" s="135">
        <v>4</v>
      </c>
      <c r="G33" s="135"/>
      <c r="H33" s="135">
        <v>7</v>
      </c>
      <c r="I33" s="135">
        <v>8</v>
      </c>
      <c r="J33" s="135"/>
      <c r="K33" s="135">
        <v>11</v>
      </c>
      <c r="L33" s="136">
        <v>32</v>
      </c>
      <c r="M33" s="22">
        <f t="shared" si="1"/>
        <v>37</v>
      </c>
    </row>
    <row r="34" spans="1:13" s="13" customFormat="1" x14ac:dyDescent="0.25">
      <c r="A34" s="107" t="s">
        <v>300</v>
      </c>
      <c r="B34" s="107" t="s">
        <v>521</v>
      </c>
      <c r="C34" s="134"/>
      <c r="D34" s="135">
        <v>3</v>
      </c>
      <c r="E34" s="135"/>
      <c r="F34" s="135">
        <v>3</v>
      </c>
      <c r="G34" s="135">
        <v>4</v>
      </c>
      <c r="H34" s="135">
        <v>4</v>
      </c>
      <c r="I34" s="135">
        <v>6</v>
      </c>
      <c r="J34" s="135"/>
      <c r="K34" s="135">
        <v>6</v>
      </c>
      <c r="L34" s="136">
        <v>26</v>
      </c>
      <c r="M34" s="22">
        <f t="shared" si="1"/>
        <v>26</v>
      </c>
    </row>
    <row r="35" spans="1:13" s="13" customFormat="1" x14ac:dyDescent="0.25">
      <c r="A35" s="107" t="s">
        <v>169</v>
      </c>
      <c r="B35" s="107" t="s">
        <v>96</v>
      </c>
      <c r="C35" s="134"/>
      <c r="D35" s="135"/>
      <c r="E35" s="135">
        <v>3</v>
      </c>
      <c r="F35" s="135">
        <v>3</v>
      </c>
      <c r="G35" s="135">
        <v>3</v>
      </c>
      <c r="H35" s="135"/>
      <c r="I35" s="135">
        <v>7</v>
      </c>
      <c r="J35" s="135">
        <v>7</v>
      </c>
      <c r="K35" s="135"/>
      <c r="L35" s="136">
        <v>26</v>
      </c>
      <c r="M35" s="22">
        <f t="shared" si="1"/>
        <v>23</v>
      </c>
    </row>
    <row r="36" spans="1:13" s="13" customFormat="1" x14ac:dyDescent="0.25">
      <c r="A36" s="107" t="s">
        <v>472</v>
      </c>
      <c r="B36" s="107" t="s">
        <v>522</v>
      </c>
      <c r="C36" s="134">
        <v>5</v>
      </c>
      <c r="D36" s="135"/>
      <c r="E36" s="135">
        <v>5</v>
      </c>
      <c r="F36" s="135"/>
      <c r="G36" s="135">
        <v>4</v>
      </c>
      <c r="H36" s="135">
        <v>10</v>
      </c>
      <c r="I36" s="135"/>
      <c r="J36" s="135">
        <v>10</v>
      </c>
      <c r="K36" s="135">
        <v>14</v>
      </c>
      <c r="L36" s="136">
        <v>42</v>
      </c>
      <c r="M36" s="22">
        <f t="shared" si="1"/>
        <v>48</v>
      </c>
    </row>
    <row r="37" spans="1:13" s="13" customFormat="1" x14ac:dyDescent="0.25">
      <c r="A37" s="107" t="s">
        <v>170</v>
      </c>
      <c r="B37" s="107" t="s">
        <v>97</v>
      </c>
      <c r="C37" s="134"/>
      <c r="D37" s="135"/>
      <c r="E37" s="135">
        <v>5</v>
      </c>
      <c r="F37" s="135">
        <v>4</v>
      </c>
      <c r="G37" s="135">
        <v>4</v>
      </c>
      <c r="H37" s="135">
        <v>8</v>
      </c>
      <c r="I37" s="135"/>
      <c r="J37" s="135">
        <v>7</v>
      </c>
      <c r="K37" s="135">
        <v>12</v>
      </c>
      <c r="L37" s="136">
        <v>30</v>
      </c>
      <c r="M37" s="22">
        <f t="shared" si="1"/>
        <v>40</v>
      </c>
    </row>
    <row r="38" spans="1:13" s="13" customFormat="1" x14ac:dyDescent="0.25">
      <c r="A38" s="107" t="s">
        <v>473</v>
      </c>
      <c r="B38" s="107" t="s">
        <v>523</v>
      </c>
      <c r="C38" s="135">
        <v>3</v>
      </c>
      <c r="D38" s="135">
        <v>3</v>
      </c>
      <c r="E38" s="135"/>
      <c r="F38" s="135">
        <v>3</v>
      </c>
      <c r="G38" s="135"/>
      <c r="H38" s="135"/>
      <c r="I38" s="135">
        <v>9</v>
      </c>
      <c r="J38" s="135">
        <v>9</v>
      </c>
      <c r="K38" s="135">
        <v>13</v>
      </c>
      <c r="L38" s="136">
        <v>29</v>
      </c>
      <c r="M38" s="22">
        <f t="shared" si="1"/>
        <v>40</v>
      </c>
    </row>
    <row r="39" spans="1:13" s="13" customFormat="1" x14ac:dyDescent="0.25">
      <c r="A39" s="107" t="s">
        <v>301</v>
      </c>
      <c r="B39" s="107" t="s">
        <v>524</v>
      </c>
      <c r="C39" s="134"/>
      <c r="D39" s="135">
        <v>3</v>
      </c>
      <c r="E39" s="135">
        <v>3</v>
      </c>
      <c r="F39" s="135"/>
      <c r="G39" s="135">
        <v>3</v>
      </c>
      <c r="H39" s="135"/>
      <c r="I39" s="135">
        <v>7</v>
      </c>
      <c r="J39" s="135">
        <v>7</v>
      </c>
      <c r="K39" s="135">
        <v>12</v>
      </c>
      <c r="L39" s="136">
        <v>28</v>
      </c>
      <c r="M39" s="22">
        <f t="shared" si="1"/>
        <v>35</v>
      </c>
    </row>
    <row r="40" spans="1:13" s="13" customFormat="1" x14ac:dyDescent="0.25">
      <c r="A40" s="107" t="s">
        <v>302</v>
      </c>
      <c r="B40" s="107" t="s">
        <v>525</v>
      </c>
      <c r="C40" s="135">
        <v>3</v>
      </c>
      <c r="D40" s="135">
        <v>3</v>
      </c>
      <c r="E40" s="135">
        <v>5</v>
      </c>
      <c r="F40" s="135"/>
      <c r="G40" s="135"/>
      <c r="H40" s="135">
        <v>9</v>
      </c>
      <c r="I40" s="135">
        <v>9</v>
      </c>
      <c r="J40" s="135"/>
      <c r="K40" s="135">
        <v>13</v>
      </c>
      <c r="L40" s="136">
        <v>34</v>
      </c>
      <c r="M40" s="22">
        <f t="shared" si="1"/>
        <v>42</v>
      </c>
    </row>
    <row r="41" spans="1:13" s="13" customFormat="1" x14ac:dyDescent="0.25">
      <c r="A41" s="107" t="s">
        <v>474</v>
      </c>
      <c r="B41" s="107" t="s">
        <v>526</v>
      </c>
      <c r="C41" s="134"/>
      <c r="D41" s="135">
        <v>3</v>
      </c>
      <c r="E41" s="135">
        <v>5</v>
      </c>
      <c r="F41" s="135"/>
      <c r="G41" s="135">
        <v>3</v>
      </c>
      <c r="H41" s="135"/>
      <c r="I41" s="135">
        <v>8</v>
      </c>
      <c r="J41" s="135">
        <v>8</v>
      </c>
      <c r="K41" s="135">
        <v>14</v>
      </c>
      <c r="L41" s="136">
        <v>31</v>
      </c>
      <c r="M41" s="22">
        <f t="shared" si="1"/>
        <v>41</v>
      </c>
    </row>
    <row r="42" spans="1:13" s="13" customFormat="1" x14ac:dyDescent="0.25">
      <c r="A42" s="107" t="s">
        <v>501</v>
      </c>
      <c r="B42" s="107" t="s">
        <v>527</v>
      </c>
      <c r="C42" s="135"/>
      <c r="D42" s="135">
        <v>3</v>
      </c>
      <c r="E42" s="135">
        <v>5</v>
      </c>
      <c r="F42" s="135">
        <v>4</v>
      </c>
      <c r="G42" s="135"/>
      <c r="H42" s="135">
        <v>9</v>
      </c>
      <c r="I42" s="135">
        <v>8</v>
      </c>
      <c r="J42" s="135"/>
      <c r="K42" s="135">
        <v>14</v>
      </c>
      <c r="L42" s="136">
        <v>32</v>
      </c>
      <c r="M42" s="22">
        <f t="shared" si="1"/>
        <v>43</v>
      </c>
    </row>
    <row r="43" spans="1:13" s="13" customFormat="1" x14ac:dyDescent="0.25">
      <c r="A43" s="107" t="s">
        <v>182</v>
      </c>
      <c r="B43" s="107" t="s">
        <v>109</v>
      </c>
      <c r="C43" s="135">
        <v>3</v>
      </c>
      <c r="D43" s="135">
        <v>3</v>
      </c>
      <c r="E43" s="135"/>
      <c r="F43" s="135"/>
      <c r="G43" s="135">
        <v>4</v>
      </c>
      <c r="H43" s="135">
        <v>7</v>
      </c>
      <c r="I43" s="135">
        <v>8</v>
      </c>
      <c r="J43" s="135"/>
      <c r="K43" s="135">
        <v>8</v>
      </c>
      <c r="L43" s="136">
        <v>30</v>
      </c>
      <c r="M43" s="22">
        <f t="shared" si="1"/>
        <v>33</v>
      </c>
    </row>
    <row r="44" spans="1:13" s="13" customFormat="1" x14ac:dyDescent="0.25">
      <c r="A44" s="107" t="s">
        <v>304</v>
      </c>
      <c r="B44" s="107" t="s">
        <v>528</v>
      </c>
      <c r="C44" s="135">
        <v>2</v>
      </c>
      <c r="D44" s="135">
        <v>3</v>
      </c>
      <c r="E44" s="135"/>
      <c r="F44" s="135">
        <v>3</v>
      </c>
      <c r="G44" s="135"/>
      <c r="H44" s="135">
        <v>0</v>
      </c>
      <c r="I44" s="135"/>
      <c r="J44" s="135">
        <v>2</v>
      </c>
      <c r="K44" s="135">
        <v>11</v>
      </c>
      <c r="L44" s="136">
        <v>22</v>
      </c>
      <c r="M44" s="22">
        <f t="shared" si="1"/>
        <v>21</v>
      </c>
    </row>
    <row r="45" spans="1:13" s="13" customFormat="1" x14ac:dyDescent="0.25">
      <c r="A45" s="107" t="s">
        <v>305</v>
      </c>
      <c r="B45" s="107" t="s">
        <v>529</v>
      </c>
      <c r="C45" s="134">
        <v>3</v>
      </c>
      <c r="D45" s="135"/>
      <c r="E45" s="135">
        <v>4</v>
      </c>
      <c r="F45" s="135"/>
      <c r="G45" s="135">
        <v>4</v>
      </c>
      <c r="H45" s="135">
        <v>8</v>
      </c>
      <c r="I45" s="135">
        <v>8</v>
      </c>
      <c r="J45" s="135"/>
      <c r="K45" s="135">
        <v>13</v>
      </c>
      <c r="L45" s="136">
        <v>29</v>
      </c>
      <c r="M45" s="22">
        <f t="shared" si="1"/>
        <v>40</v>
      </c>
    </row>
    <row r="46" spans="1:13" s="13" customFormat="1" x14ac:dyDescent="0.25">
      <c r="A46" s="107" t="s">
        <v>502</v>
      </c>
      <c r="B46" s="107" t="s">
        <v>530</v>
      </c>
      <c r="C46" s="135"/>
      <c r="D46" s="135">
        <v>3</v>
      </c>
      <c r="E46" s="135"/>
      <c r="F46" s="135">
        <v>4</v>
      </c>
      <c r="G46" s="135">
        <v>3</v>
      </c>
      <c r="H46" s="135">
        <v>10</v>
      </c>
      <c r="I46" s="135">
        <v>10</v>
      </c>
      <c r="J46" s="135"/>
      <c r="K46" s="135">
        <v>11</v>
      </c>
      <c r="L46" s="136">
        <v>37</v>
      </c>
      <c r="M46" s="22">
        <f t="shared" si="1"/>
        <v>41</v>
      </c>
    </row>
    <row r="47" spans="1:13" s="13" customFormat="1" x14ac:dyDescent="0.25">
      <c r="A47" s="107" t="s">
        <v>309</v>
      </c>
      <c r="B47" s="107" t="s">
        <v>531</v>
      </c>
      <c r="C47" s="135"/>
      <c r="D47" s="135">
        <v>3</v>
      </c>
      <c r="E47" s="135"/>
      <c r="F47" s="135">
        <v>5</v>
      </c>
      <c r="G47" s="135">
        <v>4</v>
      </c>
      <c r="H47" s="135">
        <v>9</v>
      </c>
      <c r="I47" s="135"/>
      <c r="J47" s="135">
        <v>8</v>
      </c>
      <c r="K47" s="135">
        <v>12</v>
      </c>
      <c r="L47" s="136">
        <v>30</v>
      </c>
      <c r="M47" s="22">
        <f t="shared" si="1"/>
        <v>41</v>
      </c>
    </row>
    <row r="48" spans="1:13" s="13" customFormat="1" x14ac:dyDescent="0.25">
      <c r="A48" s="107" t="s">
        <v>196</v>
      </c>
      <c r="B48" s="107" t="s">
        <v>123</v>
      </c>
      <c r="C48" s="134">
        <v>3</v>
      </c>
      <c r="D48" s="135"/>
      <c r="E48" s="135">
        <v>2</v>
      </c>
      <c r="F48" s="135"/>
      <c r="G48" s="135">
        <v>2</v>
      </c>
      <c r="H48" s="135"/>
      <c r="I48" s="135">
        <v>5</v>
      </c>
      <c r="J48" s="135">
        <v>8</v>
      </c>
      <c r="K48" s="135">
        <v>4</v>
      </c>
      <c r="L48" s="136">
        <v>24</v>
      </c>
      <c r="M48" s="22">
        <f t="shared" si="1"/>
        <v>24</v>
      </c>
    </row>
    <row r="49" spans="1:13" s="13" customFormat="1" x14ac:dyDescent="0.25">
      <c r="A49" s="107" t="s">
        <v>310</v>
      </c>
      <c r="B49" s="107" t="s">
        <v>532</v>
      </c>
      <c r="C49" s="134">
        <v>2</v>
      </c>
      <c r="D49" s="135"/>
      <c r="E49" s="135">
        <v>2</v>
      </c>
      <c r="F49" s="135">
        <v>2</v>
      </c>
      <c r="G49" s="135"/>
      <c r="H49" s="135"/>
      <c r="I49" s="135">
        <v>6</v>
      </c>
      <c r="J49" s="135">
        <v>5</v>
      </c>
      <c r="K49" s="135">
        <v>6</v>
      </c>
      <c r="L49" s="136">
        <v>24</v>
      </c>
      <c r="M49" s="22">
        <f t="shared" si="1"/>
        <v>23</v>
      </c>
    </row>
    <row r="50" spans="1:13" s="13" customFormat="1" x14ac:dyDescent="0.25">
      <c r="A50" s="107" t="s">
        <v>200</v>
      </c>
      <c r="B50" s="107" t="s">
        <v>127</v>
      </c>
      <c r="C50" s="134">
        <v>3</v>
      </c>
      <c r="D50" s="135">
        <v>3</v>
      </c>
      <c r="E50" s="135"/>
      <c r="F50" s="135">
        <v>4</v>
      </c>
      <c r="G50" s="135">
        <v>4</v>
      </c>
      <c r="H50" s="135">
        <v>10</v>
      </c>
      <c r="I50" s="135">
        <v>8</v>
      </c>
      <c r="J50" s="135"/>
      <c r="K50" s="135">
        <v>12</v>
      </c>
      <c r="L50" s="136">
        <v>31</v>
      </c>
      <c r="M50" s="22">
        <f t="shared" si="1"/>
        <v>44</v>
      </c>
    </row>
    <row r="51" spans="1:13" s="13" customFormat="1" x14ac:dyDescent="0.25">
      <c r="A51" s="107" t="s">
        <v>203</v>
      </c>
      <c r="B51" s="107" t="s">
        <v>130</v>
      </c>
      <c r="C51" s="134"/>
      <c r="D51" s="135">
        <v>2</v>
      </c>
      <c r="E51" s="135"/>
      <c r="F51" s="135">
        <v>3</v>
      </c>
      <c r="G51" s="135">
        <v>3</v>
      </c>
      <c r="H51" s="135"/>
      <c r="I51" s="135">
        <v>7</v>
      </c>
      <c r="J51" s="135">
        <v>7</v>
      </c>
      <c r="K51" s="135"/>
      <c r="L51" s="136">
        <v>24</v>
      </c>
      <c r="M51" s="22">
        <f t="shared" si="1"/>
        <v>22</v>
      </c>
    </row>
    <row r="52" spans="1:13" s="13" customFormat="1" x14ac:dyDescent="0.25">
      <c r="A52" s="107" t="s">
        <v>204</v>
      </c>
      <c r="B52" s="107" t="s">
        <v>131</v>
      </c>
      <c r="C52" s="134">
        <v>3</v>
      </c>
      <c r="D52" s="135">
        <v>4</v>
      </c>
      <c r="E52" s="135"/>
      <c r="F52" s="135">
        <v>4</v>
      </c>
      <c r="G52" s="135"/>
      <c r="H52" s="135"/>
      <c r="I52" s="135">
        <v>8</v>
      </c>
      <c r="J52" s="135">
        <v>8</v>
      </c>
      <c r="K52" s="135">
        <v>13</v>
      </c>
      <c r="L52" s="136">
        <v>30</v>
      </c>
      <c r="M52" s="22">
        <f t="shared" si="1"/>
        <v>40</v>
      </c>
    </row>
    <row r="53" spans="1:13" s="13" customFormat="1" x14ac:dyDescent="0.25">
      <c r="A53" s="107" t="s">
        <v>311</v>
      </c>
      <c r="B53" s="107" t="s">
        <v>533</v>
      </c>
      <c r="C53" s="134">
        <v>2</v>
      </c>
      <c r="D53" s="135">
        <v>2</v>
      </c>
      <c r="E53" s="135"/>
      <c r="F53" s="135"/>
      <c r="G53" s="135">
        <v>1</v>
      </c>
      <c r="H53" s="135">
        <v>7</v>
      </c>
      <c r="I53" s="135"/>
      <c r="J53" s="135">
        <v>5</v>
      </c>
      <c r="K53" s="135">
        <v>7</v>
      </c>
      <c r="L53" s="136">
        <v>24</v>
      </c>
      <c r="M53" s="22">
        <f t="shared" si="1"/>
        <v>24</v>
      </c>
    </row>
    <row r="54" spans="1:13" s="13" customFormat="1" x14ac:dyDescent="0.25">
      <c r="A54" s="107" t="s">
        <v>503</v>
      </c>
      <c r="B54" s="107" t="s">
        <v>534</v>
      </c>
      <c r="C54" s="134"/>
      <c r="D54" s="135">
        <v>2</v>
      </c>
      <c r="E54" s="135">
        <v>3</v>
      </c>
      <c r="F54" s="135">
        <v>4</v>
      </c>
      <c r="G54" s="135"/>
      <c r="H54" s="135">
        <v>10</v>
      </c>
      <c r="I54" s="135">
        <v>9</v>
      </c>
      <c r="J54" s="135"/>
      <c r="K54" s="135">
        <v>12</v>
      </c>
      <c r="L54" s="136">
        <v>32</v>
      </c>
      <c r="M54" s="22">
        <f t="shared" si="1"/>
        <v>40</v>
      </c>
    </row>
    <row r="55" spans="1:13" s="13" customFormat="1" x14ac:dyDescent="0.25">
      <c r="A55" s="107" t="s">
        <v>504</v>
      </c>
      <c r="B55" s="107" t="s">
        <v>535</v>
      </c>
      <c r="C55" s="134">
        <v>3</v>
      </c>
      <c r="D55" s="135">
        <v>2</v>
      </c>
      <c r="E55" s="135"/>
      <c r="F55" s="135"/>
      <c r="G55" s="135">
        <v>4</v>
      </c>
      <c r="H55" s="135"/>
      <c r="I55" s="135">
        <v>7</v>
      </c>
      <c r="J55" s="135">
        <v>6</v>
      </c>
      <c r="K55" s="135">
        <v>12</v>
      </c>
      <c r="L55" s="136">
        <v>30</v>
      </c>
      <c r="M55" s="22">
        <f t="shared" si="1"/>
        <v>34</v>
      </c>
    </row>
    <row r="56" spans="1:13" s="13" customFormat="1" x14ac:dyDescent="0.25">
      <c r="A56" s="107" t="s">
        <v>212</v>
      </c>
      <c r="B56" s="107" t="s">
        <v>139</v>
      </c>
      <c r="C56" s="134">
        <v>3</v>
      </c>
      <c r="D56" s="135"/>
      <c r="E56" s="135">
        <v>2</v>
      </c>
      <c r="F56" s="135"/>
      <c r="G56" s="135">
        <v>2</v>
      </c>
      <c r="H56" s="135">
        <v>9</v>
      </c>
      <c r="I56" s="135"/>
      <c r="J56" s="135">
        <v>7</v>
      </c>
      <c r="K56" s="135">
        <v>12</v>
      </c>
      <c r="L56" s="136">
        <v>24</v>
      </c>
      <c r="M56" s="22">
        <f t="shared" si="1"/>
        <v>35</v>
      </c>
    </row>
    <row r="57" spans="1:13" s="13" customFormat="1" x14ac:dyDescent="0.25">
      <c r="A57" s="107" t="s">
        <v>505</v>
      </c>
      <c r="B57" s="107" t="s">
        <v>536</v>
      </c>
      <c r="C57" s="134"/>
      <c r="D57" s="135">
        <v>3</v>
      </c>
      <c r="E57" s="135">
        <v>3</v>
      </c>
      <c r="F57" s="135"/>
      <c r="G57" s="135">
        <v>4</v>
      </c>
      <c r="H57" s="135">
        <v>9</v>
      </c>
      <c r="I57" s="135">
        <v>8</v>
      </c>
      <c r="J57" s="135"/>
      <c r="K57" s="135">
        <v>14</v>
      </c>
      <c r="L57" s="136">
        <v>36</v>
      </c>
      <c r="M57" s="22">
        <f t="shared" si="1"/>
        <v>41</v>
      </c>
    </row>
    <row r="58" spans="1:13" s="13" customFormat="1" x14ac:dyDescent="0.25">
      <c r="A58" s="107" t="s">
        <v>213</v>
      </c>
      <c r="B58" s="107" t="s">
        <v>140</v>
      </c>
      <c r="C58" s="134">
        <v>3</v>
      </c>
      <c r="D58" s="135">
        <v>3</v>
      </c>
      <c r="E58" s="135">
        <v>3</v>
      </c>
      <c r="F58" s="135"/>
      <c r="G58" s="135"/>
      <c r="H58" s="135">
        <v>9</v>
      </c>
      <c r="I58" s="135"/>
      <c r="J58" s="135">
        <v>9</v>
      </c>
      <c r="K58" s="135">
        <v>13</v>
      </c>
      <c r="L58" s="136">
        <v>33</v>
      </c>
      <c r="M58" s="22">
        <f t="shared" si="1"/>
        <v>40</v>
      </c>
    </row>
    <row r="59" spans="1:13" s="13" customFormat="1" ht="15.75" x14ac:dyDescent="0.25">
      <c r="A59" s="153" t="s">
        <v>43</v>
      </c>
      <c r="B59" s="154"/>
      <c r="C59" s="29">
        <f t="shared" ref="C59:L59" si="2">COUNTA(C16:C58)</f>
        <v>23</v>
      </c>
      <c r="D59" s="29">
        <f t="shared" si="2"/>
        <v>31</v>
      </c>
      <c r="E59" s="29">
        <f t="shared" si="2"/>
        <v>29</v>
      </c>
      <c r="F59" s="29">
        <f t="shared" si="2"/>
        <v>22</v>
      </c>
      <c r="G59" s="29">
        <f t="shared" si="2"/>
        <v>25</v>
      </c>
      <c r="H59" s="29">
        <f t="shared" si="2"/>
        <v>31</v>
      </c>
      <c r="I59" s="29">
        <f t="shared" si="2"/>
        <v>27</v>
      </c>
      <c r="J59" s="29">
        <f t="shared" si="2"/>
        <v>28</v>
      </c>
      <c r="K59" s="29">
        <f t="shared" si="2"/>
        <v>41</v>
      </c>
      <c r="L59" s="29">
        <f t="shared" si="2"/>
        <v>43</v>
      </c>
      <c r="M59" s="96"/>
    </row>
    <row r="60" spans="1:13" s="13" customFormat="1" ht="15.75" x14ac:dyDescent="0.25">
      <c r="A60" s="153" t="s">
        <v>4</v>
      </c>
      <c r="B60" s="154"/>
      <c r="C60" s="103">
        <f>COUNTIF(C16:C58,"&gt;="&amp;C15)</f>
        <v>19</v>
      </c>
      <c r="D60" s="131">
        <f t="shared" ref="D60:L60" si="3">COUNTIF(D16:D58,"&gt;="&amp;D15)</f>
        <v>26</v>
      </c>
      <c r="E60" s="131">
        <f t="shared" si="3"/>
        <v>25</v>
      </c>
      <c r="F60" s="131">
        <f t="shared" si="3"/>
        <v>21</v>
      </c>
      <c r="G60" s="131">
        <f t="shared" si="3"/>
        <v>22</v>
      </c>
      <c r="H60" s="131">
        <f t="shared" si="3"/>
        <v>28</v>
      </c>
      <c r="I60" s="131">
        <f t="shared" si="3"/>
        <v>26</v>
      </c>
      <c r="J60" s="131">
        <f t="shared" si="3"/>
        <v>24</v>
      </c>
      <c r="K60" s="131">
        <f t="shared" si="3"/>
        <v>35</v>
      </c>
      <c r="L60" s="131">
        <f t="shared" si="3"/>
        <v>43</v>
      </c>
      <c r="M60" s="96"/>
    </row>
    <row r="61" spans="1:13" s="13" customFormat="1" ht="15.75" x14ac:dyDescent="0.25">
      <c r="A61" s="153" t="s">
        <v>48</v>
      </c>
      <c r="B61" s="154"/>
      <c r="C61" s="103">
        <f t="shared" ref="C61:K61" si="4">ROUND(C60*100/C59,0)</f>
        <v>83</v>
      </c>
      <c r="D61" s="103">
        <f t="shared" si="4"/>
        <v>84</v>
      </c>
      <c r="E61" s="44">
        <f t="shared" si="4"/>
        <v>86</v>
      </c>
      <c r="F61" s="44">
        <f t="shared" si="4"/>
        <v>95</v>
      </c>
      <c r="G61" s="44">
        <f t="shared" si="4"/>
        <v>88</v>
      </c>
      <c r="H61" s="44">
        <f t="shared" si="4"/>
        <v>90</v>
      </c>
      <c r="I61" s="44">
        <f t="shared" si="4"/>
        <v>96</v>
      </c>
      <c r="J61" s="44">
        <f t="shared" si="4"/>
        <v>86</v>
      </c>
      <c r="K61" s="44">
        <f t="shared" si="4"/>
        <v>85</v>
      </c>
      <c r="L61" s="23">
        <f>ROUND(L60*100/L59,0)</f>
        <v>100</v>
      </c>
      <c r="M61" s="96"/>
    </row>
    <row r="62" spans="1:13" s="13" customFormat="1" x14ac:dyDescent="0.25">
      <c r="A62" s="157" t="s">
        <v>14</v>
      </c>
      <c r="B62" s="158"/>
      <c r="C62" s="103" t="str">
        <f>IF(C61&gt;=70,"3",IF(C61&gt;=60,"2",IF(C61&gt;=50,"1","-")))</f>
        <v>3</v>
      </c>
      <c r="D62" s="131" t="str">
        <f t="shared" ref="D62:L62" si="5">IF(D61&gt;=70,"3",IF(D61&gt;=60,"2",IF(D61&gt;=50,"1","-")))</f>
        <v>3</v>
      </c>
      <c r="E62" s="131" t="str">
        <f t="shared" si="5"/>
        <v>3</v>
      </c>
      <c r="F62" s="131" t="str">
        <f t="shared" si="5"/>
        <v>3</v>
      </c>
      <c r="G62" s="131" t="str">
        <f t="shared" si="5"/>
        <v>3</v>
      </c>
      <c r="H62" s="131" t="str">
        <f t="shared" si="5"/>
        <v>3</v>
      </c>
      <c r="I62" s="131" t="str">
        <f t="shared" si="5"/>
        <v>3</v>
      </c>
      <c r="J62" s="131" t="str">
        <f t="shared" si="5"/>
        <v>3</v>
      </c>
      <c r="K62" s="131" t="str">
        <f t="shared" si="5"/>
        <v>3</v>
      </c>
      <c r="L62" s="131" t="str">
        <f t="shared" si="5"/>
        <v>3</v>
      </c>
      <c r="M62" s="96"/>
    </row>
    <row r="63" spans="1:13" s="13" customFormat="1" x14ac:dyDescent="0.25">
      <c r="A63" s="9"/>
      <c r="B63" s="9"/>
      <c r="C63" s="18" t="s">
        <v>0</v>
      </c>
      <c r="D63" s="18" t="s">
        <v>0</v>
      </c>
      <c r="E63" s="18" t="s">
        <v>1</v>
      </c>
      <c r="F63" s="18" t="s">
        <v>1</v>
      </c>
      <c r="G63" s="18" t="s">
        <v>2</v>
      </c>
      <c r="H63" s="18" t="s">
        <v>0</v>
      </c>
      <c r="I63" s="18" t="s">
        <v>1</v>
      </c>
      <c r="J63" s="18" t="s">
        <v>2</v>
      </c>
      <c r="K63" s="18" t="s">
        <v>2</v>
      </c>
      <c r="L63" s="46"/>
      <c r="M63" s="97"/>
    </row>
    <row r="64" spans="1:13" s="13" customFormat="1" ht="18.75" x14ac:dyDescent="0.3">
      <c r="A64" s="9"/>
      <c r="B64" s="9"/>
      <c r="C64" s="10"/>
      <c r="D64" s="10"/>
      <c r="E64" s="11"/>
      <c r="F64" s="159"/>
      <c r="G64" s="160"/>
      <c r="H64" s="149" t="s">
        <v>15</v>
      </c>
      <c r="I64" s="150"/>
      <c r="J64" s="14" t="s">
        <v>18</v>
      </c>
      <c r="K64" s="14"/>
      <c r="L64" s="46"/>
      <c r="M64" s="97"/>
    </row>
    <row r="65" spans="1:13" s="13" customFormat="1" ht="20.25" x14ac:dyDescent="0.3">
      <c r="A65" s="9"/>
      <c r="B65" s="9"/>
      <c r="C65" s="15"/>
      <c r="D65" s="16"/>
      <c r="E65" s="12"/>
      <c r="F65" s="163" t="s">
        <v>16</v>
      </c>
      <c r="G65" s="164"/>
      <c r="H65" s="17" t="s">
        <v>35</v>
      </c>
      <c r="I65" s="17" t="s">
        <v>14</v>
      </c>
      <c r="J65" s="17" t="s">
        <v>35</v>
      </c>
      <c r="K65" s="17" t="s">
        <v>14</v>
      </c>
      <c r="L65" s="46"/>
      <c r="M65" s="97"/>
    </row>
    <row r="66" spans="1:13" s="13" customFormat="1" ht="20.25" x14ac:dyDescent="0.3">
      <c r="A66" s="9"/>
      <c r="B66" s="9"/>
      <c r="C66" s="15"/>
      <c r="D66" s="15"/>
      <c r="E66" s="12"/>
      <c r="F66" s="163" t="s">
        <v>31</v>
      </c>
      <c r="G66" s="164"/>
      <c r="H66" s="44">
        <f>AVERAGE(C61,D61,H61)</f>
        <v>85.666666666666671</v>
      </c>
      <c r="I66" s="44" t="str">
        <f>IF(H66&gt;=80,"3",IF(H66&gt;=70,"2",IF(H66&gt;=60,"1",IF(H66&lt;=59,"-"))))</f>
        <v>3</v>
      </c>
      <c r="J66" s="44">
        <f>(H66*0.5)+($L$61*0.5)</f>
        <v>92.833333333333343</v>
      </c>
      <c r="K66" s="44" t="str">
        <f>IF(J66&gt;=70,"3",IF(J66&gt;=60,"2",IF(J66&gt;=50,"1",IF(J66&lt;49,"-"))))</f>
        <v>3</v>
      </c>
      <c r="L66" s="46"/>
      <c r="M66" s="97"/>
    </row>
    <row r="67" spans="1:13" s="13" customFormat="1" ht="20.25" x14ac:dyDescent="0.3">
      <c r="A67" s="9"/>
      <c r="B67" s="9"/>
      <c r="C67" s="10"/>
      <c r="D67" s="10"/>
      <c r="E67" s="11"/>
      <c r="F67" s="163" t="s">
        <v>32</v>
      </c>
      <c r="G67" s="164"/>
      <c r="H67" s="44">
        <f>AVERAGE(E61,F61,I61)</f>
        <v>92.333333333333329</v>
      </c>
      <c r="I67" s="44" t="str">
        <f>IF(H67&gt;=80,"3",IF(H67&gt;=70,"2",IF(H67&gt;=60,"1",IF(H67&lt;60,"-"))))</f>
        <v>3</v>
      </c>
      <c r="J67" s="44">
        <f t="shared" ref="J67:J68" si="6">(H67*0.5)+($L$61*0.5)</f>
        <v>96.166666666666657</v>
      </c>
      <c r="K67" s="44" t="str">
        <f t="shared" ref="K67:K70" si="7">IF(J67&gt;=70,"3",IF(J67&gt;=60,"2",IF(J67&gt;=50,"1",IF(J67&lt;49,"-"))))</f>
        <v>3</v>
      </c>
      <c r="L67" s="46"/>
      <c r="M67" s="97"/>
    </row>
    <row r="68" spans="1:13" s="13" customFormat="1" ht="20.25" x14ac:dyDescent="0.3">
      <c r="A68" s="9"/>
      <c r="B68" s="9"/>
      <c r="C68" s="10"/>
      <c r="D68" s="10"/>
      <c r="E68" s="11"/>
      <c r="F68" s="163" t="s">
        <v>33</v>
      </c>
      <c r="G68" s="164"/>
      <c r="H68" s="44">
        <f>AVERAGE(G61,J61,K61)</f>
        <v>86.333333333333329</v>
      </c>
      <c r="I68" s="44">
        <v>1</v>
      </c>
      <c r="J68" s="44">
        <f t="shared" si="6"/>
        <v>93.166666666666657</v>
      </c>
      <c r="K68" s="44" t="str">
        <f t="shared" si="7"/>
        <v>3</v>
      </c>
      <c r="L68" s="46"/>
      <c r="M68" s="97"/>
    </row>
    <row r="69" spans="1:13" s="13" customFormat="1" ht="20.25" x14ac:dyDescent="0.3">
      <c r="A69" s="9"/>
      <c r="B69" s="9"/>
      <c r="C69" s="10"/>
      <c r="D69" s="10"/>
      <c r="E69" s="11"/>
      <c r="F69" s="163" t="s">
        <v>34</v>
      </c>
      <c r="G69" s="164"/>
      <c r="H69" s="44"/>
      <c r="I69" s="44" t="str">
        <f>IF(H69&gt;=80,"3",IF(H69&gt;=70,"2",IF(H69&gt;=60,"1",IF(H69&lt;60,"-"))))</f>
        <v>-</v>
      </c>
      <c r="J69" s="44">
        <f>(H69*0)+($L$61*1)</f>
        <v>100</v>
      </c>
      <c r="K69" s="44" t="str">
        <f t="shared" si="7"/>
        <v>3</v>
      </c>
      <c r="L69" s="46"/>
      <c r="M69" s="97"/>
    </row>
    <row r="70" spans="1:13" s="13" customFormat="1" ht="20.25" x14ac:dyDescent="0.3">
      <c r="A70" s="9"/>
      <c r="B70" s="9"/>
      <c r="C70" s="10"/>
      <c r="D70" s="10"/>
      <c r="E70" s="10"/>
      <c r="F70" s="163" t="s">
        <v>55</v>
      </c>
      <c r="G70" s="164"/>
      <c r="H70" s="44"/>
      <c r="I70" s="44" t="str">
        <f t="shared" ref="I70" si="8">IF(H70&gt;=80,"3",IF(H70&gt;=70,"2",IF(H70&gt;=60,"1",IF(H70&lt;=59,"-"))))</f>
        <v>-</v>
      </c>
      <c r="J70" s="44">
        <f>(H70*0)+($L$61*1)</f>
        <v>100</v>
      </c>
      <c r="K70" s="44" t="str">
        <f t="shared" si="7"/>
        <v>3</v>
      </c>
      <c r="L70" s="46"/>
      <c r="M70" s="97"/>
    </row>
  </sheetData>
  <mergeCells count="29">
    <mergeCell ref="A6:B6"/>
    <mergeCell ref="I6:K6"/>
    <mergeCell ref="A1:M1"/>
    <mergeCell ref="A2:M2"/>
    <mergeCell ref="A3:M3"/>
    <mergeCell ref="A4:M4"/>
    <mergeCell ref="A5:M5"/>
    <mergeCell ref="A7:D7"/>
    <mergeCell ref="D8:I8"/>
    <mergeCell ref="D9:I9"/>
    <mergeCell ref="C10:K10"/>
    <mergeCell ref="A11:B11"/>
    <mergeCell ref="C11:G11"/>
    <mergeCell ref="H11:J11"/>
    <mergeCell ref="H64:I64"/>
    <mergeCell ref="F65:G65"/>
    <mergeCell ref="F66:G66"/>
    <mergeCell ref="F67:G67"/>
    <mergeCell ref="A12:B12"/>
    <mergeCell ref="A13:B13"/>
    <mergeCell ref="A14:B14"/>
    <mergeCell ref="A59:B59"/>
    <mergeCell ref="A60:B60"/>
    <mergeCell ref="A61:B61"/>
    <mergeCell ref="F68:G68"/>
    <mergeCell ref="F69:G69"/>
    <mergeCell ref="F70:G70"/>
    <mergeCell ref="A62:B62"/>
    <mergeCell ref="F64:G64"/>
  </mergeCells>
  <conditionalFormatting sqref="B16:B45">
    <cfRule type="duplicateValues" dxfId="4" priority="1"/>
  </conditionalFormatting>
  <dataValidations count="3">
    <dataValidation type="decimal" allowBlank="1" showInputMessage="1" showErrorMessage="1" sqref="C16:G58">
      <formula1>0</formula1>
      <formula2>5.01</formula2>
    </dataValidation>
    <dataValidation type="decimal" allowBlank="1" showInputMessage="1" showErrorMessage="1" sqref="H16:J58">
      <formula1>0</formula1>
      <formula2>10.01</formula2>
    </dataValidation>
    <dataValidation type="decimal" allowBlank="1" showInputMessage="1" showErrorMessage="1" sqref="K16:K58">
      <formula1>0</formula1>
      <formula2>15.01</formula2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0" workbookViewId="0">
      <selection activeCell="M18" sqref="M18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'21MBA442'!A5:M5</f>
        <v xml:space="preserve"> Business Process Improvement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'21MBA442'!H66</f>
        <v>85.666666666666671</v>
      </c>
      <c r="E5" s="24" t="str">
        <f>'21MBA442'!I66</f>
        <v>3</v>
      </c>
      <c r="F5" s="24">
        <f>'21MBA442'!J66</f>
        <v>92.833333333333343</v>
      </c>
      <c r="G5" s="24" t="str">
        <f>'21MBA442'!K66</f>
        <v>3</v>
      </c>
    </row>
    <row r="6" spans="1:13" x14ac:dyDescent="0.25">
      <c r="C6" s="56" t="s">
        <v>1</v>
      </c>
      <c r="D6" s="24">
        <f>'21MBA442'!H67</f>
        <v>92.333333333333329</v>
      </c>
      <c r="E6" s="24" t="str">
        <f>'21MBA442'!I67</f>
        <v>3</v>
      </c>
      <c r="F6" s="24">
        <f>'21MBA442'!J67</f>
        <v>96.166666666666657</v>
      </c>
      <c r="G6" s="24" t="str">
        <f>'21MBA442'!K67</f>
        <v>3</v>
      </c>
    </row>
    <row r="7" spans="1:13" x14ac:dyDescent="0.25">
      <c r="C7" s="56" t="s">
        <v>2</v>
      </c>
      <c r="D7" s="24">
        <f>'21MBA442'!H68</f>
        <v>86.333333333333329</v>
      </c>
      <c r="E7" s="24">
        <f>'21MBA442'!I68</f>
        <v>1</v>
      </c>
      <c r="F7" s="24">
        <f>'21MBA442'!J68</f>
        <v>93.166666666666657</v>
      </c>
      <c r="G7" s="24" t="str">
        <f>'21MBA442'!K68</f>
        <v>3</v>
      </c>
    </row>
    <row r="8" spans="1:13" x14ac:dyDescent="0.25">
      <c r="C8" s="56" t="s">
        <v>3</v>
      </c>
      <c r="D8" s="24">
        <f>'21MBA442'!H69</f>
        <v>0</v>
      </c>
      <c r="E8" s="24" t="str">
        <f>'21MBA442'!I69</f>
        <v>-</v>
      </c>
      <c r="F8" s="24">
        <f>'21MBA442'!J69</f>
        <v>100</v>
      </c>
      <c r="G8" s="24" t="str">
        <f>'21MBA442'!K69</f>
        <v>3</v>
      </c>
    </row>
    <row r="9" spans="1:13" x14ac:dyDescent="0.25">
      <c r="C9" s="56" t="s">
        <v>54</v>
      </c>
      <c r="D9" s="24">
        <f>'21MBA442'!H70</f>
        <v>0</v>
      </c>
      <c r="E9" s="24" t="str">
        <f>'21MBA442'!I70</f>
        <v>-</v>
      </c>
      <c r="F9" s="24">
        <f>'21MBA442'!J70</f>
        <v>100</v>
      </c>
      <c r="G9" s="24" t="str">
        <f>'21MBA442'!K70</f>
        <v>3</v>
      </c>
    </row>
    <row r="13" spans="1:13" ht="15.75" thickBot="1" x14ac:dyDescent="0.3">
      <c r="B13" s="105"/>
      <c r="C13" s="104" t="s">
        <v>6</v>
      </c>
      <c r="D13" s="104" t="s">
        <v>7</v>
      </c>
      <c r="E13" s="104" t="s">
        <v>5</v>
      </c>
      <c r="F13" s="104" t="s">
        <v>12</v>
      </c>
      <c r="G13" s="104" t="s">
        <v>13</v>
      </c>
      <c r="H13" s="104" t="s">
        <v>44</v>
      </c>
      <c r="I13" s="104" t="s">
        <v>45</v>
      </c>
      <c r="J13" s="104" t="s">
        <v>46</v>
      </c>
      <c r="K13" s="104" t="s">
        <v>47</v>
      </c>
      <c r="L13" s="104" t="s">
        <v>58</v>
      </c>
      <c r="M13" s="104" t="s">
        <v>59</v>
      </c>
    </row>
    <row r="14" spans="1:13" ht="15.75" thickBot="1" x14ac:dyDescent="0.3">
      <c r="B14" s="104" t="s">
        <v>8</v>
      </c>
      <c r="C14" s="85">
        <v>1</v>
      </c>
      <c r="D14" s="86">
        <v>2</v>
      </c>
      <c r="E14" s="86">
        <v>2</v>
      </c>
      <c r="F14" s="86">
        <v>1</v>
      </c>
      <c r="G14" s="86">
        <v>1</v>
      </c>
      <c r="H14" s="86">
        <v>2</v>
      </c>
      <c r="I14" s="86">
        <v>2</v>
      </c>
      <c r="J14" s="86">
        <v>2</v>
      </c>
      <c r="K14" s="86">
        <v>3</v>
      </c>
      <c r="L14" s="86">
        <v>2</v>
      </c>
      <c r="M14" s="86">
        <v>2</v>
      </c>
    </row>
    <row r="15" spans="1:13" ht="15.75" thickBot="1" x14ac:dyDescent="0.3">
      <c r="B15" s="104" t="s">
        <v>9</v>
      </c>
      <c r="C15" s="87">
        <v>2</v>
      </c>
      <c r="D15" s="88">
        <v>1</v>
      </c>
      <c r="E15" s="88">
        <v>2</v>
      </c>
      <c r="F15" s="88"/>
      <c r="G15" s="88">
        <v>1</v>
      </c>
      <c r="H15" s="88"/>
      <c r="I15" s="88">
        <v>2</v>
      </c>
      <c r="J15" s="88">
        <v>1</v>
      </c>
      <c r="K15" s="88">
        <v>2</v>
      </c>
      <c r="L15" s="88">
        <v>1</v>
      </c>
      <c r="M15" s="88">
        <v>1</v>
      </c>
    </row>
    <row r="16" spans="1:13" ht="15.75" thickBot="1" x14ac:dyDescent="0.3">
      <c r="B16" s="104" t="s">
        <v>10</v>
      </c>
      <c r="C16" s="87">
        <v>3</v>
      </c>
      <c r="D16" s="88">
        <v>1</v>
      </c>
      <c r="E16" s="88">
        <v>1</v>
      </c>
      <c r="F16" s="88"/>
      <c r="G16" s="88">
        <v>2</v>
      </c>
      <c r="H16" s="88"/>
      <c r="I16" s="88">
        <v>1</v>
      </c>
      <c r="J16" s="88">
        <v>3</v>
      </c>
      <c r="K16" s="88">
        <v>1</v>
      </c>
      <c r="L16" s="88">
        <v>2</v>
      </c>
      <c r="M16" s="88">
        <v>3</v>
      </c>
    </row>
    <row r="17" spans="1:13" ht="15.75" thickBot="1" x14ac:dyDescent="0.3">
      <c r="B17" s="104" t="s">
        <v>11</v>
      </c>
      <c r="C17" s="87">
        <v>2</v>
      </c>
      <c r="D17" s="88">
        <v>2</v>
      </c>
      <c r="E17" s="88">
        <v>1</v>
      </c>
      <c r="F17" s="88">
        <v>1</v>
      </c>
      <c r="G17" s="88">
        <v>2</v>
      </c>
      <c r="H17" s="88">
        <v>1</v>
      </c>
      <c r="I17" s="88">
        <v>2</v>
      </c>
      <c r="J17" s="88">
        <v>1</v>
      </c>
      <c r="K17" s="88">
        <v>2</v>
      </c>
      <c r="L17" s="88">
        <v>1</v>
      </c>
      <c r="M17" s="88"/>
    </row>
    <row r="18" spans="1:13" ht="15.75" thickBot="1" x14ac:dyDescent="0.3">
      <c r="B18" s="104" t="s">
        <v>53</v>
      </c>
      <c r="C18" s="87">
        <v>1</v>
      </c>
      <c r="D18" s="88"/>
      <c r="E18" s="88">
        <v>1</v>
      </c>
      <c r="F18" s="88">
        <v>2</v>
      </c>
      <c r="G18" s="88"/>
      <c r="H18" s="88">
        <v>1</v>
      </c>
      <c r="I18" s="88"/>
      <c r="J18" s="88"/>
      <c r="K18" s="88">
        <v>2</v>
      </c>
      <c r="L18" s="88">
        <v>2</v>
      </c>
      <c r="M18" s="88"/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68" t="s">
        <v>29</v>
      </c>
      <c r="B22" s="168"/>
      <c r="C22" s="165" t="s">
        <v>6</v>
      </c>
      <c r="D22" s="165" t="s">
        <v>7</v>
      </c>
      <c r="E22" s="165" t="s">
        <v>5</v>
      </c>
      <c r="F22" s="165" t="s">
        <v>12</v>
      </c>
      <c r="G22" s="165" t="s">
        <v>13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58</v>
      </c>
      <c r="M22" s="165" t="s">
        <v>59</v>
      </c>
    </row>
    <row r="23" spans="1:13" x14ac:dyDescent="0.25">
      <c r="A23" s="167" t="s">
        <v>28</v>
      </c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104" t="s">
        <v>8</v>
      </c>
      <c r="B24" s="20">
        <f>F5</f>
        <v>92.833333333333343</v>
      </c>
      <c r="C24" s="63">
        <f t="shared" ref="C24:M24" si="0">C14*$B$24/3</f>
        <v>30.944444444444446</v>
      </c>
      <c r="D24" s="63">
        <f t="shared" si="0"/>
        <v>61.888888888888893</v>
      </c>
      <c r="E24" s="63">
        <f t="shared" si="0"/>
        <v>61.888888888888893</v>
      </c>
      <c r="F24" s="63">
        <f t="shared" si="0"/>
        <v>30.944444444444446</v>
      </c>
      <c r="G24" s="63">
        <f t="shared" si="0"/>
        <v>30.944444444444446</v>
      </c>
      <c r="H24" s="63">
        <f t="shared" si="0"/>
        <v>61.888888888888893</v>
      </c>
      <c r="I24" s="63">
        <f t="shared" si="0"/>
        <v>61.888888888888893</v>
      </c>
      <c r="J24" s="63">
        <f t="shared" si="0"/>
        <v>61.888888888888893</v>
      </c>
      <c r="K24" s="63">
        <f t="shared" si="0"/>
        <v>92.833333333333329</v>
      </c>
      <c r="L24" s="63">
        <f t="shared" si="0"/>
        <v>61.888888888888893</v>
      </c>
      <c r="M24" s="63">
        <f t="shared" si="0"/>
        <v>61.888888888888893</v>
      </c>
    </row>
    <row r="25" spans="1:13" x14ac:dyDescent="0.25">
      <c r="A25" s="104" t="s">
        <v>9</v>
      </c>
      <c r="B25" s="20">
        <f>F6</f>
        <v>96.166666666666657</v>
      </c>
      <c r="C25" s="63">
        <f t="shared" ref="C25:M25" si="1">C15*$B$25/3</f>
        <v>64.1111111111111</v>
      </c>
      <c r="D25" s="63">
        <f t="shared" si="1"/>
        <v>32.05555555555555</v>
      </c>
      <c r="E25" s="63">
        <f t="shared" si="1"/>
        <v>64.1111111111111</v>
      </c>
      <c r="F25" s="63">
        <f t="shared" si="1"/>
        <v>0</v>
      </c>
      <c r="G25" s="63">
        <f t="shared" si="1"/>
        <v>32.05555555555555</v>
      </c>
      <c r="H25" s="63">
        <f t="shared" si="1"/>
        <v>0</v>
      </c>
      <c r="I25" s="63">
        <f t="shared" si="1"/>
        <v>64.1111111111111</v>
      </c>
      <c r="J25" s="63">
        <f t="shared" si="1"/>
        <v>32.05555555555555</v>
      </c>
      <c r="K25" s="63">
        <f t="shared" si="1"/>
        <v>64.1111111111111</v>
      </c>
      <c r="L25" s="63">
        <f t="shared" si="1"/>
        <v>32.05555555555555</v>
      </c>
      <c r="M25" s="63">
        <f t="shared" si="1"/>
        <v>32.05555555555555</v>
      </c>
    </row>
    <row r="26" spans="1:13" x14ac:dyDescent="0.25">
      <c r="A26" s="104" t="s">
        <v>10</v>
      </c>
      <c r="B26" s="20">
        <f>F7</f>
        <v>93.166666666666657</v>
      </c>
      <c r="C26" s="63">
        <f t="shared" ref="C26:M26" si="2">C16*$B$26/3</f>
        <v>93.166666666666671</v>
      </c>
      <c r="D26" s="63">
        <f t="shared" si="2"/>
        <v>31.055555555555554</v>
      </c>
      <c r="E26" s="63">
        <f t="shared" si="2"/>
        <v>31.055555555555554</v>
      </c>
      <c r="F26" s="63">
        <f t="shared" si="2"/>
        <v>0</v>
      </c>
      <c r="G26" s="63">
        <f t="shared" si="2"/>
        <v>62.111111111111107</v>
      </c>
      <c r="H26" s="63"/>
      <c r="I26" s="63">
        <f t="shared" si="2"/>
        <v>31.055555555555554</v>
      </c>
      <c r="J26" s="63">
        <f t="shared" si="2"/>
        <v>93.166666666666671</v>
      </c>
      <c r="K26" s="63">
        <f t="shared" si="2"/>
        <v>31.055555555555554</v>
      </c>
      <c r="L26" s="63">
        <f t="shared" si="2"/>
        <v>62.111111111111107</v>
      </c>
      <c r="M26" s="63">
        <f t="shared" si="2"/>
        <v>93.166666666666671</v>
      </c>
    </row>
    <row r="27" spans="1:13" x14ac:dyDescent="0.25">
      <c r="A27" s="104" t="s">
        <v>11</v>
      </c>
      <c r="B27" s="20">
        <f>F8</f>
        <v>100</v>
      </c>
      <c r="C27" s="63">
        <f t="shared" ref="C27:M27" si="3">C17*$B$27/3</f>
        <v>66.666666666666671</v>
      </c>
      <c r="D27" s="63">
        <f t="shared" si="3"/>
        <v>66.666666666666671</v>
      </c>
      <c r="E27" s="63">
        <f t="shared" si="3"/>
        <v>33.333333333333336</v>
      </c>
      <c r="F27" s="63">
        <f t="shared" si="3"/>
        <v>33.333333333333336</v>
      </c>
      <c r="G27" s="63">
        <f t="shared" si="3"/>
        <v>66.666666666666671</v>
      </c>
      <c r="H27" s="63">
        <f t="shared" si="3"/>
        <v>33.333333333333336</v>
      </c>
      <c r="I27" s="63">
        <f t="shared" si="3"/>
        <v>66.666666666666671</v>
      </c>
      <c r="J27" s="63">
        <f t="shared" si="3"/>
        <v>33.333333333333336</v>
      </c>
      <c r="K27" s="63">
        <f t="shared" si="3"/>
        <v>66.666666666666671</v>
      </c>
      <c r="L27" s="63">
        <f t="shared" si="3"/>
        <v>33.333333333333336</v>
      </c>
      <c r="M27" s="63">
        <f t="shared" si="3"/>
        <v>0</v>
      </c>
    </row>
    <row r="28" spans="1:13" x14ac:dyDescent="0.25">
      <c r="A28" s="104" t="s">
        <v>53</v>
      </c>
      <c r="B28" s="20">
        <f>F9</f>
        <v>100</v>
      </c>
      <c r="C28" s="63">
        <f>C18*$B$28/3</f>
        <v>33.333333333333336</v>
      </c>
      <c r="D28" s="63">
        <f t="shared" ref="D28:M28" si="4">D18*$B$28/3</f>
        <v>0</v>
      </c>
      <c r="E28" s="63">
        <f t="shared" si="4"/>
        <v>33.333333333333336</v>
      </c>
      <c r="F28" s="63">
        <f t="shared" si="4"/>
        <v>66.666666666666671</v>
      </c>
      <c r="G28" s="63">
        <f t="shared" si="4"/>
        <v>0</v>
      </c>
      <c r="H28" s="63">
        <f t="shared" si="4"/>
        <v>33.333333333333336</v>
      </c>
      <c r="I28" s="63">
        <f t="shared" si="4"/>
        <v>0</v>
      </c>
      <c r="J28" s="63">
        <f t="shared" si="4"/>
        <v>0</v>
      </c>
      <c r="K28" s="63">
        <f t="shared" si="4"/>
        <v>66.666666666666671</v>
      </c>
      <c r="L28" s="63">
        <f t="shared" si="4"/>
        <v>66.666666666666671</v>
      </c>
      <c r="M28" s="63">
        <f t="shared" si="4"/>
        <v>0</v>
      </c>
    </row>
    <row r="29" spans="1:13" x14ac:dyDescent="0.25">
      <c r="A29" s="104" t="s">
        <v>30</v>
      </c>
      <c r="B29" s="64"/>
      <c r="C29" s="65">
        <f>AVERAGE(C24:C28)</f>
        <v>57.644444444444446</v>
      </c>
      <c r="D29" s="65">
        <f>AVERAGE(D24:D28)</f>
        <v>38.333333333333336</v>
      </c>
      <c r="E29" s="65">
        <f t="shared" ref="E29:M29" si="5">AVERAGE(E24:E28)</f>
        <v>44.744444444444447</v>
      </c>
      <c r="F29" s="65">
        <f t="shared" si="5"/>
        <v>26.18888888888889</v>
      </c>
      <c r="G29" s="65">
        <f t="shared" si="5"/>
        <v>38.355555555555554</v>
      </c>
      <c r="H29" s="65">
        <f t="shared" si="5"/>
        <v>32.138888888888893</v>
      </c>
      <c r="I29" s="65">
        <f t="shared" si="5"/>
        <v>44.744444444444447</v>
      </c>
      <c r="J29" s="65">
        <f t="shared" si="5"/>
        <v>44.088888888888889</v>
      </c>
      <c r="K29" s="65">
        <f t="shared" si="5"/>
        <v>64.266666666666666</v>
      </c>
      <c r="L29" s="65">
        <f t="shared" si="5"/>
        <v>51.211111111111109</v>
      </c>
      <c r="M29" s="65">
        <f t="shared" si="5"/>
        <v>37.422222222222224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4" workbookViewId="0">
      <selection activeCell="K44" sqref="K44:K48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7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" customHeight="1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5" customHeight="1" x14ac:dyDescent="0.3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5" customHeight="1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8.5" customHeight="1" x14ac:dyDescent="0.3">
      <c r="A5" s="148" t="s">
        <v>605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5" customHeight="1" x14ac:dyDescent="0.3">
      <c r="A6" s="144" t="s">
        <v>51</v>
      </c>
      <c r="B6" s="144"/>
      <c r="C6" s="102"/>
      <c r="D6" s="102"/>
      <c r="E6" s="102"/>
      <c r="F6" s="102"/>
      <c r="G6" s="102"/>
      <c r="H6" s="102"/>
      <c r="I6" s="144" t="s">
        <v>63</v>
      </c>
      <c r="J6" s="144"/>
      <c r="K6" s="144"/>
      <c r="L6" s="102" t="s">
        <v>604</v>
      </c>
      <c r="M6" s="102"/>
    </row>
    <row r="7" spans="1:13" ht="15" customHeight="1" x14ac:dyDescent="0.3">
      <c r="A7" s="144" t="s">
        <v>606</v>
      </c>
      <c r="B7" s="144"/>
      <c r="C7" s="144"/>
      <c r="D7" s="144"/>
      <c r="E7" s="102"/>
      <c r="F7" s="102"/>
      <c r="G7" s="102"/>
      <c r="H7" s="102"/>
      <c r="I7" s="102"/>
      <c r="J7" s="102" t="s">
        <v>64</v>
      </c>
      <c r="K7" s="102"/>
      <c r="L7" s="102" t="s">
        <v>72</v>
      </c>
      <c r="M7" s="102"/>
    </row>
    <row r="8" spans="1:13" ht="15" customHeight="1" x14ac:dyDescent="0.3">
      <c r="A8" s="102"/>
      <c r="B8" s="102"/>
      <c r="C8" s="102"/>
      <c r="D8" s="144" t="s">
        <v>587</v>
      </c>
      <c r="E8" s="144"/>
      <c r="F8" s="144"/>
      <c r="G8" s="144"/>
      <c r="H8" s="144"/>
      <c r="I8" s="144"/>
      <c r="J8" s="102"/>
      <c r="K8" s="102"/>
      <c r="L8" s="102"/>
      <c r="M8" s="102"/>
    </row>
    <row r="9" spans="1:13" ht="15" customHeight="1" x14ac:dyDescent="0.3">
      <c r="A9" s="102"/>
      <c r="B9" s="102"/>
      <c r="C9" s="102"/>
      <c r="D9" s="144" t="s">
        <v>218</v>
      </c>
      <c r="E9" s="144"/>
      <c r="F9" s="144"/>
      <c r="G9" s="144"/>
      <c r="H9" s="144"/>
      <c r="I9" s="144"/>
      <c r="J9" s="102"/>
      <c r="K9" s="102"/>
      <c r="L9" s="102"/>
      <c r="M9" s="102"/>
    </row>
    <row r="10" spans="1:13" ht="18.75" x14ac:dyDescent="0.3">
      <c r="A10" s="50"/>
      <c r="B10" s="50"/>
      <c r="C10" s="145"/>
      <c r="D10" s="145"/>
      <c r="E10" s="145"/>
      <c r="F10" s="145"/>
      <c r="G10" s="145"/>
      <c r="H10" s="145"/>
      <c r="I10" s="145"/>
      <c r="J10" s="145"/>
      <c r="K10" s="145"/>
      <c r="L10" s="48"/>
      <c r="M10" s="67"/>
    </row>
    <row r="11" spans="1:13" ht="18.75" x14ac:dyDescent="0.3">
      <c r="A11" s="151"/>
      <c r="B11" s="152"/>
      <c r="C11" s="161" t="s">
        <v>36</v>
      </c>
      <c r="D11" s="162"/>
      <c r="E11" s="162"/>
      <c r="F11" s="162"/>
      <c r="G11" s="162"/>
      <c r="H11" s="162" t="s">
        <v>37</v>
      </c>
      <c r="I11" s="162"/>
      <c r="J11" s="162"/>
      <c r="K11" s="83" t="s">
        <v>38</v>
      </c>
      <c r="L11" s="48"/>
      <c r="M11" s="67"/>
    </row>
    <row r="12" spans="1:13" s="13" customFormat="1" ht="15.75" x14ac:dyDescent="0.25">
      <c r="A12" s="153" t="s">
        <v>20</v>
      </c>
      <c r="B12" s="154"/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0</v>
      </c>
      <c r="D13" s="18" t="s">
        <v>0</v>
      </c>
      <c r="E13" s="18" t="s">
        <v>1</v>
      </c>
      <c r="F13" s="18" t="s">
        <v>2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1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44">
        <v>5</v>
      </c>
      <c r="D14" s="44">
        <v>5</v>
      </c>
      <c r="E14" s="44">
        <v>5</v>
      </c>
      <c r="F14" s="44">
        <v>5</v>
      </c>
      <c r="G14" s="44">
        <v>5</v>
      </c>
      <c r="H14" s="44">
        <v>10</v>
      </c>
      <c r="I14" s="44">
        <v>10</v>
      </c>
      <c r="J14" s="44">
        <v>10</v>
      </c>
      <c r="K14" s="44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5">
        <f>L14*0.4</f>
        <v>20</v>
      </c>
      <c r="M15" s="28"/>
    </row>
    <row r="16" spans="1:13" s="13" customFormat="1" x14ac:dyDescent="0.25">
      <c r="A16" s="107" t="s">
        <v>452</v>
      </c>
      <c r="B16" s="107" t="s">
        <v>506</v>
      </c>
      <c r="C16" s="134"/>
      <c r="D16" s="135">
        <v>5</v>
      </c>
      <c r="E16" s="135">
        <v>5</v>
      </c>
      <c r="F16" s="135"/>
      <c r="G16" s="135">
        <v>4</v>
      </c>
      <c r="H16" s="135">
        <v>9</v>
      </c>
      <c r="I16" s="135">
        <v>9</v>
      </c>
      <c r="J16" s="135"/>
      <c r="K16" s="135">
        <v>8</v>
      </c>
      <c r="L16" s="136">
        <v>40</v>
      </c>
      <c r="M16" s="22">
        <f>SUM(C16:K16)</f>
        <v>40</v>
      </c>
    </row>
    <row r="17" spans="1:13" s="13" customFormat="1" x14ac:dyDescent="0.25">
      <c r="A17" s="107" t="s">
        <v>453</v>
      </c>
      <c r="B17" s="107" t="s">
        <v>507</v>
      </c>
      <c r="C17" s="135">
        <v>5</v>
      </c>
      <c r="D17" s="135">
        <v>5</v>
      </c>
      <c r="E17" s="135"/>
      <c r="F17" s="135">
        <v>4</v>
      </c>
      <c r="G17" s="135"/>
      <c r="H17" s="135">
        <v>9</v>
      </c>
      <c r="I17" s="135">
        <v>9</v>
      </c>
      <c r="J17" s="135"/>
      <c r="K17" s="135">
        <v>6</v>
      </c>
      <c r="L17" s="136">
        <v>39</v>
      </c>
      <c r="M17" s="22">
        <f t="shared" ref="M17:M34" si="1">SUM(C17:K17)</f>
        <v>38</v>
      </c>
    </row>
    <row r="18" spans="1:13" s="13" customFormat="1" x14ac:dyDescent="0.25">
      <c r="A18" s="107" t="s">
        <v>454</v>
      </c>
      <c r="B18" s="107" t="s">
        <v>508</v>
      </c>
      <c r="C18" s="134">
        <v>3</v>
      </c>
      <c r="D18" s="135"/>
      <c r="E18" s="135">
        <v>3</v>
      </c>
      <c r="F18" s="135"/>
      <c r="G18" s="135">
        <v>4</v>
      </c>
      <c r="H18" s="135">
        <v>8</v>
      </c>
      <c r="I18" s="135">
        <v>9</v>
      </c>
      <c r="J18" s="135"/>
      <c r="K18" s="135">
        <v>5</v>
      </c>
      <c r="L18" s="136">
        <v>38</v>
      </c>
      <c r="M18" s="22">
        <f t="shared" si="1"/>
        <v>32</v>
      </c>
    </row>
    <row r="19" spans="1:13" s="13" customFormat="1" x14ac:dyDescent="0.25">
      <c r="A19" s="107" t="s">
        <v>285</v>
      </c>
      <c r="B19" s="107" t="s">
        <v>509</v>
      </c>
      <c r="C19" s="137"/>
      <c r="D19" s="137">
        <v>4</v>
      </c>
      <c r="E19" s="137">
        <v>3</v>
      </c>
      <c r="F19" s="137"/>
      <c r="G19" s="137">
        <v>4</v>
      </c>
      <c r="H19" s="135"/>
      <c r="I19" s="135">
        <v>8</v>
      </c>
      <c r="J19" s="135">
        <v>7</v>
      </c>
      <c r="K19" s="135">
        <v>3</v>
      </c>
      <c r="L19" s="136">
        <v>36</v>
      </c>
      <c r="M19" s="22">
        <f>SUM(C19:L19)</f>
        <v>65</v>
      </c>
    </row>
    <row r="20" spans="1:13" s="13" customFormat="1" x14ac:dyDescent="0.25">
      <c r="A20" s="107" t="s">
        <v>455</v>
      </c>
      <c r="B20" s="107" t="s">
        <v>513</v>
      </c>
      <c r="C20" s="137"/>
      <c r="D20" s="137"/>
      <c r="E20" s="137">
        <v>0</v>
      </c>
      <c r="F20" s="137">
        <v>4</v>
      </c>
      <c r="G20" s="137">
        <v>2</v>
      </c>
      <c r="H20" s="135"/>
      <c r="I20" s="135">
        <v>5</v>
      </c>
      <c r="J20" s="135">
        <v>4</v>
      </c>
      <c r="K20" s="135">
        <v>6</v>
      </c>
      <c r="L20" s="136">
        <v>28</v>
      </c>
      <c r="M20" s="22">
        <f t="shared" si="1"/>
        <v>21</v>
      </c>
    </row>
    <row r="21" spans="1:13" s="13" customFormat="1" x14ac:dyDescent="0.25">
      <c r="A21" s="107" t="s">
        <v>456</v>
      </c>
      <c r="B21" s="107" t="s">
        <v>515</v>
      </c>
      <c r="C21" s="135">
        <v>2</v>
      </c>
      <c r="D21" s="135">
        <v>3</v>
      </c>
      <c r="E21" s="135"/>
      <c r="F21" s="135"/>
      <c r="G21" s="135">
        <v>3</v>
      </c>
      <c r="H21" s="135">
        <v>8</v>
      </c>
      <c r="I21" s="135"/>
      <c r="J21" s="135">
        <v>7</v>
      </c>
      <c r="K21" s="135">
        <v>4</v>
      </c>
      <c r="L21" s="136">
        <v>31</v>
      </c>
      <c r="M21" s="22">
        <f t="shared" si="1"/>
        <v>27</v>
      </c>
    </row>
    <row r="22" spans="1:13" s="13" customFormat="1" x14ac:dyDescent="0.25">
      <c r="A22" s="107" t="s">
        <v>158</v>
      </c>
      <c r="B22" s="107" t="s">
        <v>85</v>
      </c>
      <c r="C22" s="134">
        <v>4</v>
      </c>
      <c r="D22" s="135">
        <v>5</v>
      </c>
      <c r="E22" s="135"/>
      <c r="F22" s="135"/>
      <c r="G22" s="135">
        <v>5</v>
      </c>
      <c r="H22" s="135"/>
      <c r="I22" s="135">
        <v>4</v>
      </c>
      <c r="J22" s="135">
        <v>8</v>
      </c>
      <c r="K22" s="135">
        <v>2</v>
      </c>
      <c r="L22" s="136">
        <v>21</v>
      </c>
      <c r="M22" s="22">
        <f t="shared" si="1"/>
        <v>28</v>
      </c>
    </row>
    <row r="23" spans="1:13" s="13" customFormat="1" x14ac:dyDescent="0.25">
      <c r="A23" s="107" t="s">
        <v>159</v>
      </c>
      <c r="B23" s="107" t="s">
        <v>86</v>
      </c>
      <c r="C23" s="135"/>
      <c r="D23" s="135">
        <v>5</v>
      </c>
      <c r="E23" s="135"/>
      <c r="F23" s="135">
        <v>4</v>
      </c>
      <c r="G23" s="135">
        <v>4</v>
      </c>
      <c r="H23" s="135">
        <v>9</v>
      </c>
      <c r="I23" s="135"/>
      <c r="J23" s="135">
        <v>9</v>
      </c>
      <c r="K23" s="135">
        <v>12</v>
      </c>
      <c r="L23" s="136">
        <v>37</v>
      </c>
      <c r="M23" s="22">
        <f>SUM(C23:L23)</f>
        <v>80</v>
      </c>
    </row>
    <row r="24" spans="1:13" s="13" customFormat="1" x14ac:dyDescent="0.25">
      <c r="A24" s="107" t="s">
        <v>471</v>
      </c>
      <c r="B24" s="107" t="s">
        <v>519</v>
      </c>
      <c r="C24" s="135"/>
      <c r="D24" s="135">
        <v>5</v>
      </c>
      <c r="E24" s="135"/>
      <c r="F24" s="135">
        <v>5</v>
      </c>
      <c r="G24" s="135">
        <v>4</v>
      </c>
      <c r="H24" s="135">
        <v>9</v>
      </c>
      <c r="I24" s="135">
        <v>7</v>
      </c>
      <c r="J24" s="135"/>
      <c r="K24" s="135">
        <v>7</v>
      </c>
      <c r="L24" s="136">
        <v>35</v>
      </c>
      <c r="M24" s="22">
        <f t="shared" si="1"/>
        <v>37</v>
      </c>
    </row>
    <row r="25" spans="1:13" s="13" customFormat="1" x14ac:dyDescent="0.25">
      <c r="A25" s="107" t="s">
        <v>168</v>
      </c>
      <c r="B25" s="107" t="s">
        <v>95</v>
      </c>
      <c r="C25" s="135"/>
      <c r="D25" s="135">
        <v>5</v>
      </c>
      <c r="E25" s="135"/>
      <c r="F25" s="135">
        <v>5</v>
      </c>
      <c r="G25" s="135">
        <v>5</v>
      </c>
      <c r="H25" s="135">
        <v>10</v>
      </c>
      <c r="I25" s="135">
        <v>7</v>
      </c>
      <c r="J25" s="135"/>
      <c r="K25" s="135">
        <v>4</v>
      </c>
      <c r="L25" s="136">
        <v>40</v>
      </c>
      <c r="M25" s="22">
        <f>SUM(C25:L25)</f>
        <v>76</v>
      </c>
    </row>
    <row r="26" spans="1:13" s="13" customFormat="1" x14ac:dyDescent="0.25">
      <c r="A26" s="107" t="s">
        <v>169</v>
      </c>
      <c r="B26" s="107" t="s">
        <v>96</v>
      </c>
      <c r="C26" s="134">
        <v>3</v>
      </c>
      <c r="D26" s="135"/>
      <c r="E26" s="135"/>
      <c r="F26" s="135">
        <v>0</v>
      </c>
      <c r="G26" s="135">
        <v>2</v>
      </c>
      <c r="H26" s="135"/>
      <c r="I26" s="135">
        <v>8</v>
      </c>
      <c r="J26" s="135">
        <v>8</v>
      </c>
      <c r="K26" s="135">
        <v>0</v>
      </c>
      <c r="L26" s="136">
        <v>27</v>
      </c>
      <c r="M26" s="22">
        <f>SUM(C26:L26)</f>
        <v>48</v>
      </c>
    </row>
    <row r="27" spans="1:13" s="13" customFormat="1" x14ac:dyDescent="0.25">
      <c r="A27" s="107" t="s">
        <v>472</v>
      </c>
      <c r="B27" s="107" t="s">
        <v>522</v>
      </c>
      <c r="C27" s="135">
        <v>5</v>
      </c>
      <c r="D27" s="135">
        <v>5</v>
      </c>
      <c r="E27" s="135"/>
      <c r="F27" s="135">
        <v>5</v>
      </c>
      <c r="G27" s="135"/>
      <c r="H27" s="135">
        <v>9</v>
      </c>
      <c r="I27" s="135">
        <v>8</v>
      </c>
      <c r="J27" s="135"/>
      <c r="K27" s="135">
        <v>9</v>
      </c>
      <c r="L27" s="136">
        <v>44</v>
      </c>
      <c r="M27" s="22">
        <f>SUM(C27:L27)</f>
        <v>85</v>
      </c>
    </row>
    <row r="28" spans="1:13" s="13" customFormat="1" x14ac:dyDescent="0.25">
      <c r="A28" s="107" t="s">
        <v>170</v>
      </c>
      <c r="B28" s="107" t="s">
        <v>97</v>
      </c>
      <c r="C28" s="135">
        <v>4</v>
      </c>
      <c r="D28" s="135">
        <v>4</v>
      </c>
      <c r="E28" s="135"/>
      <c r="F28" s="135"/>
      <c r="G28" s="135">
        <v>3</v>
      </c>
      <c r="H28" s="135">
        <v>8</v>
      </c>
      <c r="I28" s="135">
        <v>2</v>
      </c>
      <c r="J28" s="135"/>
      <c r="K28" s="135">
        <v>8</v>
      </c>
      <c r="L28" s="136">
        <v>35</v>
      </c>
      <c r="M28" s="22">
        <f t="shared" si="1"/>
        <v>29</v>
      </c>
    </row>
    <row r="29" spans="1:13" s="13" customFormat="1" x14ac:dyDescent="0.25">
      <c r="A29" s="107" t="s">
        <v>473</v>
      </c>
      <c r="B29" s="107" t="s">
        <v>523</v>
      </c>
      <c r="C29" s="135"/>
      <c r="D29" s="135">
        <v>3</v>
      </c>
      <c r="E29" s="135">
        <v>4</v>
      </c>
      <c r="F29" s="135">
        <v>4</v>
      </c>
      <c r="G29" s="135"/>
      <c r="H29" s="135">
        <v>5</v>
      </c>
      <c r="I29" s="135"/>
      <c r="J29" s="135">
        <v>6</v>
      </c>
      <c r="K29" s="135">
        <v>7</v>
      </c>
      <c r="L29" s="136">
        <v>34</v>
      </c>
      <c r="M29" s="22">
        <f t="shared" si="1"/>
        <v>29</v>
      </c>
    </row>
    <row r="30" spans="1:13" s="13" customFormat="1" x14ac:dyDescent="0.25">
      <c r="A30" s="107" t="s">
        <v>474</v>
      </c>
      <c r="B30" s="107" t="s">
        <v>526</v>
      </c>
      <c r="C30" s="135"/>
      <c r="D30" s="135">
        <v>5</v>
      </c>
      <c r="E30" s="135"/>
      <c r="F30" s="135">
        <v>5</v>
      </c>
      <c r="G30" s="135">
        <v>4</v>
      </c>
      <c r="H30" s="135">
        <v>8</v>
      </c>
      <c r="I30" s="135"/>
      <c r="J30" s="135">
        <v>7</v>
      </c>
      <c r="K30" s="135">
        <v>11</v>
      </c>
      <c r="L30" s="136">
        <v>40</v>
      </c>
      <c r="M30" s="22">
        <f t="shared" si="1"/>
        <v>40</v>
      </c>
    </row>
    <row r="31" spans="1:13" s="13" customFormat="1" x14ac:dyDescent="0.25">
      <c r="A31" s="107" t="s">
        <v>501</v>
      </c>
      <c r="B31" s="107" t="s">
        <v>527</v>
      </c>
      <c r="C31" s="134"/>
      <c r="D31" s="135">
        <v>5</v>
      </c>
      <c r="E31" s="135">
        <v>5</v>
      </c>
      <c r="F31" s="135"/>
      <c r="G31" s="135">
        <v>5</v>
      </c>
      <c r="H31" s="135">
        <v>9</v>
      </c>
      <c r="I31" s="135"/>
      <c r="J31" s="135">
        <v>9</v>
      </c>
      <c r="K31" s="135">
        <v>7</v>
      </c>
      <c r="L31" s="136">
        <v>40</v>
      </c>
      <c r="M31" s="22">
        <f>SUM(C31:L31)</f>
        <v>80</v>
      </c>
    </row>
    <row r="32" spans="1:13" s="13" customFormat="1" x14ac:dyDescent="0.25">
      <c r="A32" s="107" t="s">
        <v>182</v>
      </c>
      <c r="B32" s="107" t="s">
        <v>109</v>
      </c>
      <c r="C32" s="135"/>
      <c r="D32" s="135">
        <v>4</v>
      </c>
      <c r="E32" s="135"/>
      <c r="F32" s="135">
        <v>5</v>
      </c>
      <c r="G32" s="135">
        <v>5</v>
      </c>
      <c r="H32" s="135"/>
      <c r="I32" s="135">
        <v>3</v>
      </c>
      <c r="J32" s="135">
        <v>9</v>
      </c>
      <c r="K32" s="135">
        <v>4</v>
      </c>
      <c r="L32" s="136">
        <v>40</v>
      </c>
      <c r="M32" s="22">
        <f t="shared" si="1"/>
        <v>30</v>
      </c>
    </row>
    <row r="33" spans="1:13" s="13" customFormat="1" x14ac:dyDescent="0.25">
      <c r="A33" s="107" t="s">
        <v>502</v>
      </c>
      <c r="B33" s="107" t="s">
        <v>530</v>
      </c>
      <c r="C33" s="134"/>
      <c r="D33" s="135">
        <v>5</v>
      </c>
      <c r="E33" s="135">
        <v>2</v>
      </c>
      <c r="F33" s="135"/>
      <c r="G33" s="135">
        <v>1</v>
      </c>
      <c r="H33" s="135"/>
      <c r="I33" s="135">
        <v>4</v>
      </c>
      <c r="J33" s="135">
        <v>9</v>
      </c>
      <c r="K33" s="135">
        <v>5</v>
      </c>
      <c r="L33" s="136">
        <v>39</v>
      </c>
      <c r="M33" s="22">
        <f>SUM(C33:L33)</f>
        <v>65</v>
      </c>
    </row>
    <row r="34" spans="1:13" s="13" customFormat="1" x14ac:dyDescent="0.25">
      <c r="A34" s="107" t="s">
        <v>503</v>
      </c>
      <c r="B34" s="107" t="s">
        <v>534</v>
      </c>
      <c r="C34" s="135"/>
      <c r="D34" s="135">
        <v>5</v>
      </c>
      <c r="E34" s="135">
        <v>5</v>
      </c>
      <c r="F34" s="135"/>
      <c r="G34" s="135">
        <v>5</v>
      </c>
      <c r="H34" s="135"/>
      <c r="I34" s="135">
        <v>7</v>
      </c>
      <c r="J34" s="135">
        <v>6</v>
      </c>
      <c r="K34" s="135">
        <v>9</v>
      </c>
      <c r="L34" s="136">
        <v>36</v>
      </c>
      <c r="M34" s="22">
        <f t="shared" si="1"/>
        <v>37</v>
      </c>
    </row>
    <row r="35" spans="1:13" s="13" customFormat="1" x14ac:dyDescent="0.25">
      <c r="A35" s="107" t="s">
        <v>504</v>
      </c>
      <c r="B35" s="107" t="s">
        <v>535</v>
      </c>
      <c r="C35" s="134">
        <v>4</v>
      </c>
      <c r="D35" s="135"/>
      <c r="E35" s="135">
        <v>4</v>
      </c>
      <c r="F35" s="135">
        <v>4</v>
      </c>
      <c r="G35" s="135"/>
      <c r="H35" s="135"/>
      <c r="I35" s="135">
        <v>3</v>
      </c>
      <c r="J35" s="135">
        <v>8</v>
      </c>
      <c r="K35" s="135">
        <v>5</v>
      </c>
      <c r="L35" s="136">
        <v>32</v>
      </c>
      <c r="M35" s="22">
        <f>SUM(C35:L35)</f>
        <v>60</v>
      </c>
    </row>
    <row r="36" spans="1:13" s="13" customFormat="1" x14ac:dyDescent="0.25">
      <c r="A36" s="107" t="s">
        <v>505</v>
      </c>
      <c r="B36" s="107" t="s">
        <v>536</v>
      </c>
      <c r="C36" s="134">
        <v>4</v>
      </c>
      <c r="D36" s="135"/>
      <c r="E36" s="135">
        <v>4</v>
      </c>
      <c r="F36" s="135">
        <v>4</v>
      </c>
      <c r="G36" s="135"/>
      <c r="H36" s="135">
        <v>9</v>
      </c>
      <c r="I36" s="135"/>
      <c r="J36" s="135">
        <v>9</v>
      </c>
      <c r="K36" s="135">
        <v>4</v>
      </c>
      <c r="L36" s="136">
        <v>39</v>
      </c>
      <c r="M36" s="22">
        <f>SUM(C36:L36)</f>
        <v>73</v>
      </c>
    </row>
    <row r="37" spans="1:13" s="13" customFormat="1" ht="15.75" x14ac:dyDescent="0.25">
      <c r="A37" s="153" t="s">
        <v>43</v>
      </c>
      <c r="B37" s="154"/>
      <c r="C37" s="29">
        <f t="shared" ref="C37:L37" si="2">COUNTA(C16:C36)</f>
        <v>9</v>
      </c>
      <c r="D37" s="29">
        <f t="shared" si="2"/>
        <v>16</v>
      </c>
      <c r="E37" s="29">
        <f t="shared" si="2"/>
        <v>10</v>
      </c>
      <c r="F37" s="29">
        <f t="shared" si="2"/>
        <v>12</v>
      </c>
      <c r="G37" s="29">
        <f t="shared" si="2"/>
        <v>16</v>
      </c>
      <c r="H37" s="29">
        <f t="shared" si="2"/>
        <v>13</v>
      </c>
      <c r="I37" s="29">
        <f t="shared" si="2"/>
        <v>15</v>
      </c>
      <c r="J37" s="29">
        <f t="shared" si="2"/>
        <v>14</v>
      </c>
      <c r="K37" s="29">
        <f t="shared" si="2"/>
        <v>21</v>
      </c>
      <c r="L37" s="29">
        <f t="shared" si="2"/>
        <v>21</v>
      </c>
      <c r="M37" s="32"/>
    </row>
    <row r="38" spans="1:13" s="13" customFormat="1" ht="15.75" x14ac:dyDescent="0.25">
      <c r="A38" s="153" t="s">
        <v>4</v>
      </c>
      <c r="B38" s="154"/>
      <c r="C38" s="103">
        <f>COUNTIF(C16:C36,"&gt;="&amp;C15)</f>
        <v>8</v>
      </c>
      <c r="D38" s="131">
        <f t="shared" ref="D38:L38" si="3">COUNTIF(D16:D36,"&gt;="&amp;D15)</f>
        <v>16</v>
      </c>
      <c r="E38" s="131">
        <f t="shared" si="3"/>
        <v>8</v>
      </c>
      <c r="F38" s="131">
        <f t="shared" si="3"/>
        <v>11</v>
      </c>
      <c r="G38" s="131">
        <f t="shared" si="3"/>
        <v>13</v>
      </c>
      <c r="H38" s="131">
        <f t="shared" si="3"/>
        <v>12</v>
      </c>
      <c r="I38" s="131">
        <f t="shared" si="3"/>
        <v>9</v>
      </c>
      <c r="J38" s="131">
        <f t="shared" si="3"/>
        <v>13</v>
      </c>
      <c r="K38" s="131">
        <f t="shared" si="3"/>
        <v>4</v>
      </c>
      <c r="L38" s="131">
        <f t="shared" si="3"/>
        <v>21</v>
      </c>
      <c r="M38" s="106"/>
    </row>
    <row r="39" spans="1:13" s="13" customFormat="1" ht="15.75" x14ac:dyDescent="0.25">
      <c r="A39" s="153" t="s">
        <v>48</v>
      </c>
      <c r="B39" s="154"/>
      <c r="C39" s="103">
        <f t="shared" ref="C39:K39" si="4">ROUND(C38*100/C37,0)</f>
        <v>89</v>
      </c>
      <c r="D39" s="103">
        <f t="shared" si="4"/>
        <v>100</v>
      </c>
      <c r="E39" s="44">
        <f t="shared" si="4"/>
        <v>80</v>
      </c>
      <c r="F39" s="44">
        <f t="shared" si="4"/>
        <v>92</v>
      </c>
      <c r="G39" s="44">
        <f t="shared" si="4"/>
        <v>81</v>
      </c>
      <c r="H39" s="44">
        <f t="shared" si="4"/>
        <v>92</v>
      </c>
      <c r="I39" s="44">
        <f t="shared" si="4"/>
        <v>60</v>
      </c>
      <c r="J39" s="44">
        <f t="shared" si="4"/>
        <v>93</v>
      </c>
      <c r="K39" s="44">
        <f t="shared" si="4"/>
        <v>19</v>
      </c>
      <c r="L39" s="23">
        <f>ROUND(L38*100/L37,0)</f>
        <v>100</v>
      </c>
      <c r="M39" s="106"/>
    </row>
    <row r="40" spans="1:13" s="13" customFormat="1" x14ac:dyDescent="0.25">
      <c r="A40" s="157" t="s">
        <v>14</v>
      </c>
      <c r="B40" s="158"/>
      <c r="C40" s="103" t="str">
        <f>IF(C39&gt;=70,"3",IF(C39&gt;=60,"2",IF(C39&gt;=50,"1","-")))</f>
        <v>3</v>
      </c>
      <c r="D40" s="131" t="str">
        <f t="shared" ref="D40:L40" si="5">IF(D39&gt;=70,"3",IF(D39&gt;=60,"2",IF(D39&gt;=50,"1","-")))</f>
        <v>3</v>
      </c>
      <c r="E40" s="131" t="str">
        <f t="shared" si="5"/>
        <v>3</v>
      </c>
      <c r="F40" s="131" t="str">
        <f t="shared" si="5"/>
        <v>3</v>
      </c>
      <c r="G40" s="131" t="str">
        <f t="shared" si="5"/>
        <v>3</v>
      </c>
      <c r="H40" s="131" t="str">
        <f t="shared" si="5"/>
        <v>3</v>
      </c>
      <c r="I40" s="131" t="str">
        <f t="shared" si="5"/>
        <v>2</v>
      </c>
      <c r="J40" s="131" t="str">
        <f t="shared" si="5"/>
        <v>3</v>
      </c>
      <c r="K40" s="131" t="str">
        <f t="shared" si="5"/>
        <v>-</v>
      </c>
      <c r="L40" s="131" t="str">
        <f t="shared" si="5"/>
        <v>3</v>
      </c>
      <c r="M40" s="106"/>
    </row>
    <row r="41" spans="1:13" s="13" customFormat="1" x14ac:dyDescent="0.25">
      <c r="A41" s="9"/>
      <c r="B41" s="9"/>
      <c r="C41" s="18" t="s">
        <v>0</v>
      </c>
      <c r="D41" s="18" t="s">
        <v>0</v>
      </c>
      <c r="E41" s="18" t="s">
        <v>1</v>
      </c>
      <c r="F41" s="18" t="s">
        <v>2</v>
      </c>
      <c r="G41" s="18" t="s">
        <v>2</v>
      </c>
      <c r="H41" s="18" t="s">
        <v>0</v>
      </c>
      <c r="I41" s="18" t="s">
        <v>1</v>
      </c>
      <c r="J41" s="18" t="s">
        <v>2</v>
      </c>
      <c r="K41" s="18" t="s">
        <v>1</v>
      </c>
      <c r="L41" s="46"/>
      <c r="M41" s="10"/>
    </row>
    <row r="42" spans="1:13" s="13" customFormat="1" ht="18.75" x14ac:dyDescent="0.3">
      <c r="A42" s="9"/>
      <c r="B42" s="9"/>
      <c r="C42" s="10"/>
      <c r="D42" s="10"/>
      <c r="E42" s="11"/>
      <c r="F42" s="159"/>
      <c r="G42" s="160"/>
      <c r="H42" s="149" t="s">
        <v>15</v>
      </c>
      <c r="I42" s="150"/>
      <c r="J42" s="14" t="s">
        <v>18</v>
      </c>
      <c r="K42" s="14"/>
      <c r="L42" s="46"/>
      <c r="M42" s="10"/>
    </row>
    <row r="43" spans="1:13" s="13" customFormat="1" ht="20.25" x14ac:dyDescent="0.3">
      <c r="A43" s="9"/>
      <c r="B43" s="9"/>
      <c r="C43" s="15"/>
      <c r="D43" s="16"/>
      <c r="E43" s="12"/>
      <c r="F43" s="163" t="s">
        <v>16</v>
      </c>
      <c r="G43" s="164"/>
      <c r="H43" s="17" t="s">
        <v>35</v>
      </c>
      <c r="I43" s="17" t="s">
        <v>14</v>
      </c>
      <c r="J43" s="17" t="s">
        <v>35</v>
      </c>
      <c r="K43" s="17" t="s">
        <v>14</v>
      </c>
      <c r="L43" s="46"/>
      <c r="M43" s="10"/>
    </row>
    <row r="44" spans="1:13" s="13" customFormat="1" ht="20.25" x14ac:dyDescent="0.3">
      <c r="A44" s="9"/>
      <c r="B44" s="9"/>
      <c r="C44" s="15"/>
      <c r="D44" s="15"/>
      <c r="E44" s="12"/>
      <c r="F44" s="163" t="s">
        <v>31</v>
      </c>
      <c r="G44" s="164"/>
      <c r="H44" s="44">
        <f>AVERAGE(C39,D39,H39)</f>
        <v>93.666666666666671</v>
      </c>
      <c r="I44" s="44" t="str">
        <f>IF(H44&gt;=70,"3",IF(H44&gt;=60,"2",IF(H44&gt;=50,"1",IF(H44&lt;=49,"-"))))</f>
        <v>3</v>
      </c>
      <c r="J44" s="44">
        <f>(H44*0.5)+($L$39*0.5)</f>
        <v>96.833333333333343</v>
      </c>
      <c r="K44" s="44" t="str">
        <f>IF(J44&gt;=70,"3",IF(J44&gt;=60,"2",IF(J44&gt;=50,"1",IF(J44&lt;49,"-"))))</f>
        <v>3</v>
      </c>
      <c r="L44" s="46"/>
      <c r="M44" s="10"/>
    </row>
    <row r="45" spans="1:13" s="13" customFormat="1" ht="20.25" x14ac:dyDescent="0.3">
      <c r="A45" s="9"/>
      <c r="B45" s="9"/>
      <c r="C45" s="10"/>
      <c r="D45" s="10"/>
      <c r="E45" s="11"/>
      <c r="F45" s="163" t="s">
        <v>32</v>
      </c>
      <c r="G45" s="164"/>
      <c r="H45" s="44">
        <f>AVERAGE(E39,I39,K39)</f>
        <v>53</v>
      </c>
      <c r="I45" s="44" t="str">
        <f t="shared" ref="I45:I46" si="6">IF(H45&gt;=70,"3",IF(H45&gt;=60,"2",IF(H45&gt;=50,"1",IF(H45&lt;=49,"-"))))</f>
        <v>1</v>
      </c>
      <c r="J45" s="44">
        <f t="shared" ref="J45:J46" si="7">(H45*0.5)+($L$39*0.5)</f>
        <v>76.5</v>
      </c>
      <c r="K45" s="44" t="str">
        <f t="shared" ref="K45:K48" si="8">IF(J45&gt;=70,"3",IF(J45&gt;=60,"2",IF(J45&gt;=50,"1",IF(J45&lt;49,"-"))))</f>
        <v>3</v>
      </c>
      <c r="L45" s="46"/>
      <c r="M45" s="10"/>
    </row>
    <row r="46" spans="1:13" s="13" customFormat="1" ht="20.25" x14ac:dyDescent="0.3">
      <c r="A46" s="9"/>
      <c r="B46" s="9"/>
      <c r="C46" s="10"/>
      <c r="D46" s="10"/>
      <c r="E46" s="11"/>
      <c r="F46" s="163" t="s">
        <v>33</v>
      </c>
      <c r="G46" s="164"/>
      <c r="H46" s="44">
        <f>AVERAGE(F39,G39,J39)</f>
        <v>88.666666666666671</v>
      </c>
      <c r="I46" s="44" t="str">
        <f t="shared" si="6"/>
        <v>3</v>
      </c>
      <c r="J46" s="44">
        <f t="shared" si="7"/>
        <v>94.333333333333343</v>
      </c>
      <c r="K46" s="44" t="str">
        <f t="shared" si="8"/>
        <v>3</v>
      </c>
      <c r="L46" s="46"/>
      <c r="M46" s="10"/>
    </row>
    <row r="47" spans="1:13" s="13" customFormat="1" ht="20.25" x14ac:dyDescent="0.3">
      <c r="A47" s="9"/>
      <c r="B47" s="9"/>
      <c r="C47" s="10"/>
      <c r="D47" s="10"/>
      <c r="E47" s="11"/>
      <c r="F47" s="163" t="s">
        <v>34</v>
      </c>
      <c r="G47" s="164"/>
      <c r="H47" s="44"/>
      <c r="I47" s="44" t="str">
        <f>IF(H47&gt;=80,"3",IF(H47&gt;=70,"2",IF(H47&gt;=60,"1",IF(H47&lt;60,"-"))))</f>
        <v>-</v>
      </c>
      <c r="J47" s="44">
        <f>(H47*0)+($L$39*1)</f>
        <v>100</v>
      </c>
      <c r="K47" s="44" t="str">
        <f t="shared" si="8"/>
        <v>3</v>
      </c>
      <c r="L47" s="46"/>
      <c r="M47" s="10"/>
    </row>
    <row r="48" spans="1:13" s="13" customFormat="1" ht="20.25" x14ac:dyDescent="0.3">
      <c r="A48" s="9"/>
      <c r="B48" s="9"/>
      <c r="C48" s="10"/>
      <c r="D48" s="10"/>
      <c r="E48" s="10"/>
      <c r="F48" s="163" t="s">
        <v>55</v>
      </c>
      <c r="G48" s="164"/>
      <c r="H48" s="44"/>
      <c r="I48" s="44" t="str">
        <f t="shared" ref="I48" si="9">IF(H48&gt;=80,"3",IF(H48&gt;=70,"2",IF(H48&gt;=60,"1",IF(H48&lt;=59,"-"))))</f>
        <v>-</v>
      </c>
      <c r="J48" s="44">
        <f>(H48*0)+($L$39*1)</f>
        <v>100</v>
      </c>
      <c r="K48" s="44" t="str">
        <f t="shared" si="8"/>
        <v>3</v>
      </c>
      <c r="L48" s="46"/>
      <c r="M48" s="10"/>
    </row>
  </sheetData>
  <mergeCells count="29">
    <mergeCell ref="A6:B6"/>
    <mergeCell ref="I6:K6"/>
    <mergeCell ref="A1:M1"/>
    <mergeCell ref="A2:M2"/>
    <mergeCell ref="A3:M3"/>
    <mergeCell ref="A4:M4"/>
    <mergeCell ref="A5:M5"/>
    <mergeCell ref="A7:D7"/>
    <mergeCell ref="D8:I8"/>
    <mergeCell ref="D9:I9"/>
    <mergeCell ref="C10:K10"/>
    <mergeCell ref="A11:B11"/>
    <mergeCell ref="C11:G11"/>
    <mergeCell ref="H11:J11"/>
    <mergeCell ref="H42:I42"/>
    <mergeCell ref="F43:G43"/>
    <mergeCell ref="F44:G44"/>
    <mergeCell ref="F45:G45"/>
    <mergeCell ref="A12:B12"/>
    <mergeCell ref="A13:B13"/>
    <mergeCell ref="A14:B14"/>
    <mergeCell ref="A37:B37"/>
    <mergeCell ref="A38:B38"/>
    <mergeCell ref="A39:B39"/>
    <mergeCell ref="F46:G46"/>
    <mergeCell ref="F47:G47"/>
    <mergeCell ref="F48:G48"/>
    <mergeCell ref="A40:B40"/>
    <mergeCell ref="F42:G42"/>
  </mergeCells>
  <conditionalFormatting sqref="B16:B36">
    <cfRule type="duplicateValues" dxfId="3" priority="1"/>
  </conditionalFormatting>
  <dataValidations count="3">
    <dataValidation type="decimal" allowBlank="1" showInputMessage="1" showErrorMessage="1" sqref="C16:G36">
      <formula1>0</formula1>
      <formula2>5.01</formula2>
    </dataValidation>
    <dataValidation type="decimal" allowBlank="1" showInputMessage="1" showErrorMessage="1" sqref="H16:J36">
      <formula1>0</formula1>
      <formula2>10.01</formula2>
    </dataValidation>
    <dataValidation type="decimal" allowBlank="1" showInputMessage="1" showErrorMessage="1" sqref="K16:K36">
      <formula1>0</formula1>
      <formula2>15.01</formula2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5" sqref="G5:G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'21MBA444'!A5:M5</f>
        <v xml:space="preserve"> Strategic Quality Management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'21MBA444'!H44</f>
        <v>93.666666666666671</v>
      </c>
      <c r="E5" s="24" t="str">
        <f>'21MBA444'!I44</f>
        <v>3</v>
      </c>
      <c r="F5" s="24">
        <f>'21MBA444'!J44</f>
        <v>96.833333333333343</v>
      </c>
      <c r="G5" s="24" t="str">
        <f>'21MBA444'!K44</f>
        <v>3</v>
      </c>
    </row>
    <row r="6" spans="1:13" x14ac:dyDescent="0.25">
      <c r="C6" s="56" t="s">
        <v>1</v>
      </c>
      <c r="D6" s="24">
        <f>'21MBA444'!H45</f>
        <v>53</v>
      </c>
      <c r="E6" s="24" t="str">
        <f>'21MBA444'!I45</f>
        <v>1</v>
      </c>
      <c r="F6" s="24">
        <f>'21MBA444'!J45</f>
        <v>76.5</v>
      </c>
      <c r="G6" s="24" t="str">
        <f>'21MBA444'!K45</f>
        <v>3</v>
      </c>
    </row>
    <row r="7" spans="1:13" x14ac:dyDescent="0.25">
      <c r="C7" s="56" t="s">
        <v>2</v>
      </c>
      <c r="D7" s="24">
        <f>'21MBA444'!H46</f>
        <v>88.666666666666671</v>
      </c>
      <c r="E7" s="24" t="str">
        <f>'21MBA444'!I46</f>
        <v>3</v>
      </c>
      <c r="F7" s="24">
        <f>'21MBA444'!J46</f>
        <v>94.333333333333343</v>
      </c>
      <c r="G7" s="24" t="str">
        <f>'21MBA444'!K46</f>
        <v>3</v>
      </c>
    </row>
    <row r="8" spans="1:13" x14ac:dyDescent="0.25">
      <c r="C8" s="56" t="s">
        <v>3</v>
      </c>
      <c r="D8" s="24">
        <f>'21MBA444'!H47</f>
        <v>0</v>
      </c>
      <c r="E8" s="24" t="str">
        <f>'21MBA444'!I47</f>
        <v>-</v>
      </c>
      <c r="F8" s="24">
        <f>'21MBA444'!J47</f>
        <v>100</v>
      </c>
      <c r="G8" s="24" t="str">
        <f>'21MBA444'!K47</f>
        <v>3</v>
      </c>
    </row>
    <row r="9" spans="1:13" x14ac:dyDescent="0.25">
      <c r="C9" s="56" t="s">
        <v>54</v>
      </c>
      <c r="D9" s="24">
        <f>'21MBA444'!H48</f>
        <v>0</v>
      </c>
      <c r="E9" s="24" t="str">
        <f>'21MBA444'!I48</f>
        <v>-</v>
      </c>
      <c r="F9" s="24">
        <f>'21MBA444'!J48</f>
        <v>100</v>
      </c>
      <c r="G9" s="24" t="str">
        <f>'21MBA444'!K48</f>
        <v>3</v>
      </c>
    </row>
    <row r="13" spans="1:13" ht="15.75" thickBot="1" x14ac:dyDescent="0.3">
      <c r="B13" s="105"/>
      <c r="C13" s="104" t="s">
        <v>6</v>
      </c>
      <c r="D13" s="104" t="s">
        <v>7</v>
      </c>
      <c r="E13" s="104" t="s">
        <v>5</v>
      </c>
      <c r="F13" s="104" t="s">
        <v>12</v>
      </c>
      <c r="G13" s="104" t="s">
        <v>13</v>
      </c>
      <c r="H13" s="104" t="s">
        <v>44</v>
      </c>
      <c r="I13" s="104" t="s">
        <v>45</v>
      </c>
      <c r="J13" s="104" t="s">
        <v>46</v>
      </c>
      <c r="K13" s="104" t="s">
        <v>47</v>
      </c>
      <c r="L13" s="104" t="s">
        <v>58</v>
      </c>
      <c r="M13" s="104" t="s">
        <v>59</v>
      </c>
    </row>
    <row r="14" spans="1:13" ht="15.75" thickBot="1" x14ac:dyDescent="0.3">
      <c r="B14" s="104" t="s">
        <v>8</v>
      </c>
      <c r="C14" s="85">
        <v>3</v>
      </c>
      <c r="D14" s="86">
        <v>2</v>
      </c>
      <c r="E14" s="86">
        <v>2</v>
      </c>
      <c r="F14" s="86">
        <v>1</v>
      </c>
      <c r="G14" s="86">
        <v>1</v>
      </c>
      <c r="H14" s="86">
        <v>1</v>
      </c>
      <c r="I14" s="86">
        <v>2</v>
      </c>
      <c r="J14" s="86">
        <v>2</v>
      </c>
      <c r="K14" s="86">
        <v>3</v>
      </c>
      <c r="L14" s="86">
        <v>1</v>
      </c>
      <c r="M14" s="86">
        <v>2</v>
      </c>
    </row>
    <row r="15" spans="1:13" ht="15.75" thickBot="1" x14ac:dyDescent="0.3">
      <c r="B15" s="104" t="s">
        <v>9</v>
      </c>
      <c r="C15" s="87">
        <v>2</v>
      </c>
      <c r="D15" s="88">
        <v>2</v>
      </c>
      <c r="E15" s="88">
        <v>1</v>
      </c>
      <c r="F15" s="88"/>
      <c r="G15" s="88">
        <v>1</v>
      </c>
      <c r="H15" s="88"/>
      <c r="I15" s="88">
        <v>2</v>
      </c>
      <c r="J15" s="88">
        <v>2</v>
      </c>
      <c r="K15" s="88">
        <v>2</v>
      </c>
      <c r="L15" s="88">
        <v>1</v>
      </c>
      <c r="M15" s="88">
        <v>1</v>
      </c>
    </row>
    <row r="16" spans="1:13" ht="15.75" thickBot="1" x14ac:dyDescent="0.3">
      <c r="B16" s="104" t="s">
        <v>10</v>
      </c>
      <c r="C16" s="87">
        <v>2</v>
      </c>
      <c r="D16" s="88">
        <v>1</v>
      </c>
      <c r="E16" s="88">
        <v>1</v>
      </c>
      <c r="F16" s="88">
        <v>2</v>
      </c>
      <c r="G16" s="88">
        <v>1</v>
      </c>
      <c r="H16" s="88">
        <v>1</v>
      </c>
      <c r="I16" s="88">
        <v>1</v>
      </c>
      <c r="J16" s="88">
        <v>3</v>
      </c>
      <c r="K16" s="88">
        <v>3</v>
      </c>
      <c r="L16" s="88">
        <v>2</v>
      </c>
      <c r="M16" s="88">
        <v>2</v>
      </c>
    </row>
    <row r="17" spans="1:13" ht="15.75" thickBot="1" x14ac:dyDescent="0.3">
      <c r="B17" s="104" t="s">
        <v>11</v>
      </c>
      <c r="C17" s="87">
        <v>2</v>
      </c>
      <c r="D17" s="88">
        <v>2</v>
      </c>
      <c r="E17" s="88">
        <v>1</v>
      </c>
      <c r="F17" s="88">
        <v>1</v>
      </c>
      <c r="G17" s="88">
        <v>1</v>
      </c>
      <c r="H17" s="88">
        <v>1</v>
      </c>
      <c r="I17" s="88">
        <v>2</v>
      </c>
      <c r="J17" s="88">
        <v>1</v>
      </c>
      <c r="K17" s="88">
        <v>2</v>
      </c>
      <c r="L17" s="88">
        <v>1</v>
      </c>
      <c r="M17" s="88"/>
    </row>
    <row r="18" spans="1:13" ht="15.75" thickBot="1" x14ac:dyDescent="0.3">
      <c r="B18" s="104" t="s">
        <v>53</v>
      </c>
      <c r="C18" s="87">
        <v>2</v>
      </c>
      <c r="D18" s="88">
        <v>2</v>
      </c>
      <c r="E18" s="88">
        <v>1</v>
      </c>
      <c r="F18" s="88"/>
      <c r="G18" s="88">
        <v>1</v>
      </c>
      <c r="H18" s="88"/>
      <c r="I18" s="88">
        <v>2</v>
      </c>
      <c r="J18" s="88">
        <v>2</v>
      </c>
      <c r="K18" s="88">
        <v>2</v>
      </c>
      <c r="L18" s="88">
        <v>1</v>
      </c>
      <c r="M18" s="88">
        <v>1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68" t="s">
        <v>29</v>
      </c>
      <c r="B22" s="168"/>
      <c r="C22" s="165" t="s">
        <v>6</v>
      </c>
      <c r="D22" s="165" t="s">
        <v>7</v>
      </c>
      <c r="E22" s="165" t="s">
        <v>5</v>
      </c>
      <c r="F22" s="165" t="s">
        <v>12</v>
      </c>
      <c r="G22" s="165" t="s">
        <v>13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58</v>
      </c>
      <c r="M22" s="165" t="s">
        <v>59</v>
      </c>
    </row>
    <row r="23" spans="1:13" x14ac:dyDescent="0.25">
      <c r="A23" s="167" t="s">
        <v>28</v>
      </c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104" t="s">
        <v>8</v>
      </c>
      <c r="B24" s="20">
        <f>F5</f>
        <v>96.833333333333343</v>
      </c>
      <c r="C24" s="63">
        <f t="shared" ref="C24:M24" si="0">C14*$B$24/3</f>
        <v>96.833333333333329</v>
      </c>
      <c r="D24" s="63">
        <f t="shared" si="0"/>
        <v>64.555555555555557</v>
      </c>
      <c r="E24" s="63">
        <f t="shared" si="0"/>
        <v>64.555555555555557</v>
      </c>
      <c r="F24" s="63">
        <f t="shared" si="0"/>
        <v>32.277777777777779</v>
      </c>
      <c r="G24" s="63">
        <f t="shared" si="0"/>
        <v>32.277777777777779</v>
      </c>
      <c r="H24" s="63">
        <f t="shared" si="0"/>
        <v>32.277777777777779</v>
      </c>
      <c r="I24" s="63">
        <f t="shared" si="0"/>
        <v>64.555555555555557</v>
      </c>
      <c r="J24" s="63">
        <f t="shared" si="0"/>
        <v>64.555555555555557</v>
      </c>
      <c r="K24" s="63">
        <f t="shared" si="0"/>
        <v>96.833333333333329</v>
      </c>
      <c r="L24" s="63">
        <f t="shared" si="0"/>
        <v>32.277777777777779</v>
      </c>
      <c r="M24" s="63">
        <f t="shared" si="0"/>
        <v>64.555555555555557</v>
      </c>
    </row>
    <row r="25" spans="1:13" x14ac:dyDescent="0.25">
      <c r="A25" s="104" t="s">
        <v>9</v>
      </c>
      <c r="B25" s="20">
        <f>F6</f>
        <v>76.5</v>
      </c>
      <c r="C25" s="63">
        <f t="shared" ref="C25:M26" si="1">C15*$B$25/3</f>
        <v>51</v>
      </c>
      <c r="D25" s="63">
        <f t="shared" si="1"/>
        <v>51</v>
      </c>
      <c r="E25" s="63">
        <f t="shared" si="1"/>
        <v>25.5</v>
      </c>
      <c r="F25" s="63">
        <f t="shared" si="1"/>
        <v>0</v>
      </c>
      <c r="G25" s="63">
        <f t="shared" si="1"/>
        <v>25.5</v>
      </c>
      <c r="H25" s="63">
        <f t="shared" si="1"/>
        <v>0</v>
      </c>
      <c r="I25" s="63">
        <f t="shared" si="1"/>
        <v>51</v>
      </c>
      <c r="J25" s="63">
        <f t="shared" si="1"/>
        <v>51</v>
      </c>
      <c r="K25" s="63">
        <f t="shared" si="1"/>
        <v>51</v>
      </c>
      <c r="L25" s="63">
        <f t="shared" si="1"/>
        <v>25.5</v>
      </c>
      <c r="M25" s="63">
        <f t="shared" si="1"/>
        <v>25.5</v>
      </c>
    </row>
    <row r="26" spans="1:13" x14ac:dyDescent="0.25">
      <c r="A26" s="104" t="s">
        <v>10</v>
      </c>
      <c r="B26" s="20">
        <f>F7</f>
        <v>94.333333333333343</v>
      </c>
      <c r="C26" s="63">
        <f t="shared" ref="C26:M26" si="2">C16*$B$26/3</f>
        <v>62.888888888888893</v>
      </c>
      <c r="D26" s="63">
        <f t="shared" si="2"/>
        <v>31.444444444444446</v>
      </c>
      <c r="E26" s="63">
        <f t="shared" si="2"/>
        <v>31.444444444444446</v>
      </c>
      <c r="F26" s="63">
        <f t="shared" si="2"/>
        <v>62.888888888888893</v>
      </c>
      <c r="G26" s="63">
        <f t="shared" si="2"/>
        <v>31.444444444444446</v>
      </c>
      <c r="H26" s="63">
        <f t="shared" si="1"/>
        <v>25.5</v>
      </c>
      <c r="I26" s="63">
        <f t="shared" si="2"/>
        <v>31.444444444444446</v>
      </c>
      <c r="J26" s="63">
        <f t="shared" si="2"/>
        <v>94.333333333333329</v>
      </c>
      <c r="K26" s="63">
        <f t="shared" si="2"/>
        <v>94.333333333333329</v>
      </c>
      <c r="L26" s="63">
        <f t="shared" si="2"/>
        <v>62.888888888888893</v>
      </c>
      <c r="M26" s="63">
        <f t="shared" si="2"/>
        <v>62.888888888888893</v>
      </c>
    </row>
    <row r="27" spans="1:13" x14ac:dyDescent="0.25">
      <c r="A27" s="104" t="s">
        <v>11</v>
      </c>
      <c r="B27" s="20">
        <f>F8</f>
        <v>100</v>
      </c>
      <c r="C27" s="63">
        <f t="shared" ref="C27:M27" si="3">C17*$B$27/3</f>
        <v>66.666666666666671</v>
      </c>
      <c r="D27" s="63">
        <f t="shared" si="3"/>
        <v>66.666666666666671</v>
      </c>
      <c r="E27" s="63">
        <f t="shared" si="3"/>
        <v>33.333333333333336</v>
      </c>
      <c r="F27" s="63">
        <f t="shared" si="3"/>
        <v>33.333333333333336</v>
      </c>
      <c r="G27" s="63">
        <f t="shared" si="3"/>
        <v>33.333333333333336</v>
      </c>
      <c r="H27" s="63">
        <f t="shared" si="3"/>
        <v>33.333333333333336</v>
      </c>
      <c r="I27" s="63">
        <f t="shared" si="3"/>
        <v>66.666666666666671</v>
      </c>
      <c r="J27" s="63">
        <f t="shared" si="3"/>
        <v>33.333333333333336</v>
      </c>
      <c r="K27" s="63">
        <f t="shared" si="3"/>
        <v>66.666666666666671</v>
      </c>
      <c r="L27" s="63">
        <f t="shared" si="3"/>
        <v>33.333333333333336</v>
      </c>
      <c r="M27" s="63">
        <f t="shared" si="3"/>
        <v>0</v>
      </c>
    </row>
    <row r="28" spans="1:13" x14ac:dyDescent="0.25">
      <c r="A28" s="104" t="s">
        <v>53</v>
      </c>
      <c r="B28" s="20">
        <f>F9</f>
        <v>100</v>
      </c>
      <c r="C28" s="63">
        <f>C18*$B$28/3</f>
        <v>66.666666666666671</v>
      </c>
      <c r="D28" s="63">
        <f t="shared" ref="D28:M28" si="4">D18*$B$28/3</f>
        <v>66.666666666666671</v>
      </c>
      <c r="E28" s="63">
        <f t="shared" si="4"/>
        <v>33.333333333333336</v>
      </c>
      <c r="F28" s="63">
        <f t="shared" si="4"/>
        <v>0</v>
      </c>
      <c r="G28" s="63">
        <f t="shared" si="4"/>
        <v>33.333333333333336</v>
      </c>
      <c r="H28" s="63">
        <f t="shared" si="4"/>
        <v>0</v>
      </c>
      <c r="I28" s="63">
        <f t="shared" si="4"/>
        <v>66.666666666666671</v>
      </c>
      <c r="J28" s="63">
        <f t="shared" si="4"/>
        <v>66.666666666666671</v>
      </c>
      <c r="K28" s="63">
        <f t="shared" si="4"/>
        <v>66.666666666666671</v>
      </c>
      <c r="L28" s="63">
        <f t="shared" si="4"/>
        <v>33.333333333333336</v>
      </c>
      <c r="M28" s="63">
        <f t="shared" si="4"/>
        <v>33.333333333333336</v>
      </c>
    </row>
    <row r="29" spans="1:13" x14ac:dyDescent="0.25">
      <c r="A29" s="104" t="s">
        <v>30</v>
      </c>
      <c r="B29" s="64"/>
      <c r="C29" s="65">
        <f>AVERAGE(C24:C28)</f>
        <v>68.811111111111103</v>
      </c>
      <c r="D29" s="65">
        <f>AVERAGE(D24:D28)</f>
        <v>56.066666666666677</v>
      </c>
      <c r="E29" s="65">
        <f t="shared" ref="E29:M29" si="5">AVERAGE(E24:E28)</f>
        <v>37.63333333333334</v>
      </c>
      <c r="F29" s="65">
        <f t="shared" si="5"/>
        <v>25.7</v>
      </c>
      <c r="G29" s="65">
        <f t="shared" si="5"/>
        <v>31.177777777777784</v>
      </c>
      <c r="H29" s="65">
        <f t="shared" si="5"/>
        <v>18.222222222222221</v>
      </c>
      <c r="I29" s="65">
        <f t="shared" si="5"/>
        <v>56.066666666666677</v>
      </c>
      <c r="J29" s="65">
        <f t="shared" si="5"/>
        <v>61.977777777777781</v>
      </c>
      <c r="K29" s="65">
        <f t="shared" si="5"/>
        <v>75.099999999999994</v>
      </c>
      <c r="L29" s="65">
        <f t="shared" si="5"/>
        <v>37.466666666666669</v>
      </c>
      <c r="M29" s="65">
        <f t="shared" si="5"/>
        <v>37.25555555555556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97" workbookViewId="0">
      <selection activeCell="K110" sqref="K110:K114"/>
    </sheetView>
  </sheetViews>
  <sheetFormatPr defaultRowHeight="15" x14ac:dyDescent="0.25"/>
  <cols>
    <col min="1" max="1" width="18.140625" style="1" customWidth="1"/>
    <col min="2" max="2" width="39.7109375" style="1" customWidth="1"/>
    <col min="3" max="3" width="15.28515625" style="2" customWidth="1"/>
    <col min="4" max="7" width="5.7109375" style="2" customWidth="1"/>
    <col min="8" max="8" width="10.140625" style="2" customWidth="1"/>
    <col min="9" max="9" width="9.85546875" style="2" customWidth="1"/>
    <col min="10" max="10" width="8.7109375" style="2" customWidth="1"/>
    <col min="11" max="11" width="8.5703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25.5" customHeight="1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25.5" customHeight="1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25.5" customHeight="1" x14ac:dyDescent="0.3">
      <c r="A3" s="144" t="s">
        <v>68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25.5" customHeight="1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5.5" customHeight="1" x14ac:dyDescent="0.3">
      <c r="A5" s="148" t="s">
        <v>611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25.5" customHeight="1" x14ac:dyDescent="0.3">
      <c r="A6" s="144" t="s">
        <v>51</v>
      </c>
      <c r="B6" s="144"/>
      <c r="C6" s="117"/>
      <c r="D6" s="117"/>
      <c r="E6" s="117"/>
      <c r="F6" s="117"/>
      <c r="G6" s="117"/>
      <c r="H6" s="117"/>
      <c r="I6" s="144" t="s">
        <v>63</v>
      </c>
      <c r="J6" s="144"/>
      <c r="K6" s="144"/>
      <c r="L6" s="117" t="s">
        <v>607</v>
      </c>
      <c r="M6" s="117"/>
    </row>
    <row r="7" spans="1:13" ht="25.5" customHeight="1" x14ac:dyDescent="0.3">
      <c r="A7" s="144" t="s">
        <v>608</v>
      </c>
      <c r="B7" s="144"/>
      <c r="C7" s="144"/>
      <c r="D7" s="144"/>
      <c r="E7" s="117"/>
      <c r="F7" s="117"/>
      <c r="G7" s="117"/>
      <c r="H7" s="117"/>
      <c r="I7" s="117"/>
      <c r="J7" s="117" t="s">
        <v>64</v>
      </c>
      <c r="K7" s="117"/>
      <c r="L7" s="117" t="s">
        <v>65</v>
      </c>
      <c r="M7" s="117"/>
    </row>
    <row r="8" spans="1:13" ht="25.5" customHeight="1" x14ac:dyDescent="0.3">
      <c r="A8" s="117"/>
      <c r="B8" s="117"/>
      <c r="C8" s="117"/>
      <c r="D8" s="144" t="s">
        <v>587</v>
      </c>
      <c r="E8" s="144"/>
      <c r="F8" s="144"/>
      <c r="G8" s="144"/>
      <c r="H8" s="144"/>
      <c r="I8" s="144"/>
      <c r="J8" s="117"/>
      <c r="K8" s="117"/>
      <c r="L8" s="117"/>
      <c r="M8" s="117"/>
    </row>
    <row r="9" spans="1:13" ht="25.5" customHeight="1" x14ac:dyDescent="0.3">
      <c r="A9" s="117"/>
      <c r="B9" s="117"/>
      <c r="C9" s="117"/>
      <c r="D9" s="144" t="s">
        <v>218</v>
      </c>
      <c r="E9" s="144"/>
      <c r="F9" s="144"/>
      <c r="G9" s="144"/>
      <c r="H9" s="144"/>
      <c r="I9" s="144"/>
      <c r="J9" s="117"/>
      <c r="K9" s="117"/>
      <c r="L9" s="117"/>
      <c r="M9" s="117"/>
    </row>
    <row r="10" spans="1:13" ht="18.75" x14ac:dyDescent="0.3">
      <c r="A10" s="50"/>
      <c r="B10" s="50"/>
      <c r="C10" s="145"/>
      <c r="D10" s="145"/>
      <c r="E10" s="145"/>
      <c r="F10" s="145"/>
      <c r="G10" s="145"/>
      <c r="H10" s="145"/>
      <c r="I10" s="145"/>
      <c r="J10" s="145"/>
      <c r="K10" s="145"/>
      <c r="L10" s="48"/>
      <c r="M10" s="67"/>
    </row>
    <row r="11" spans="1:13" ht="18.75" x14ac:dyDescent="0.3">
      <c r="A11" s="165"/>
      <c r="B11" s="165"/>
      <c r="C11" s="161" t="s">
        <v>36</v>
      </c>
      <c r="D11" s="162"/>
      <c r="E11" s="162"/>
      <c r="F11" s="162"/>
      <c r="G11" s="169"/>
      <c r="H11" s="161" t="s">
        <v>37</v>
      </c>
      <c r="I11" s="162"/>
      <c r="J11" s="169"/>
      <c r="K11" s="60" t="s">
        <v>38</v>
      </c>
      <c r="L11" s="59"/>
      <c r="M11" s="67"/>
    </row>
    <row r="12" spans="1:13" s="13" customFormat="1" ht="15.75" x14ac:dyDescent="0.25">
      <c r="A12" s="153" t="s">
        <v>20</v>
      </c>
      <c r="B12" s="154"/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0</v>
      </c>
      <c r="D13" s="18" t="s">
        <v>1</v>
      </c>
      <c r="E13" s="18" t="s">
        <v>3</v>
      </c>
      <c r="F13" s="18" t="s">
        <v>2</v>
      </c>
      <c r="G13" s="18" t="s">
        <v>1</v>
      </c>
      <c r="H13" s="18" t="s">
        <v>3</v>
      </c>
      <c r="I13" s="18" t="s">
        <v>2</v>
      </c>
      <c r="J13" s="18" t="s">
        <v>1</v>
      </c>
      <c r="K13" s="18" t="s">
        <v>1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44">
        <v>5</v>
      </c>
      <c r="D14" s="44">
        <v>5</v>
      </c>
      <c r="E14" s="44">
        <v>5</v>
      </c>
      <c r="F14" s="44">
        <v>5</v>
      </c>
      <c r="G14" s="44">
        <v>5</v>
      </c>
      <c r="H14" s="44">
        <v>10</v>
      </c>
      <c r="I14" s="44">
        <v>10</v>
      </c>
      <c r="J14" s="44">
        <v>10</v>
      </c>
      <c r="K14" s="44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C14*0.5</f>
        <v>2.5</v>
      </c>
      <c r="D15" s="26">
        <f>D14*0.5</f>
        <v>2.5</v>
      </c>
      <c r="E15" s="26">
        <f>E14*0.5</f>
        <v>2.5</v>
      </c>
      <c r="F15" s="26">
        <f>F14*0.5</f>
        <v>2.5</v>
      </c>
      <c r="G15" s="26">
        <f t="shared" ref="G15:L15" si="0">G14*0.5</f>
        <v>2.5</v>
      </c>
      <c r="H15" s="26">
        <f t="shared" si="0"/>
        <v>5</v>
      </c>
      <c r="I15" s="26">
        <f t="shared" si="0"/>
        <v>5</v>
      </c>
      <c r="J15" s="26">
        <f t="shared" si="0"/>
        <v>5</v>
      </c>
      <c r="K15" s="26">
        <f t="shared" si="0"/>
        <v>7.5</v>
      </c>
      <c r="L15" s="27">
        <f t="shared" si="0"/>
        <v>25</v>
      </c>
      <c r="M15" s="28"/>
    </row>
    <row r="16" spans="1:13" s="13" customFormat="1" x14ac:dyDescent="0.25">
      <c r="A16" s="107" t="s">
        <v>452</v>
      </c>
      <c r="B16" s="107" t="s">
        <v>440</v>
      </c>
      <c r="C16" s="109">
        <v>4</v>
      </c>
      <c r="D16" s="110">
        <v>3</v>
      </c>
      <c r="E16" s="110"/>
      <c r="F16" s="110">
        <v>4</v>
      </c>
      <c r="G16" s="110"/>
      <c r="H16" s="110"/>
      <c r="I16" s="110">
        <v>7</v>
      </c>
      <c r="J16" s="110">
        <v>8</v>
      </c>
      <c r="K16" s="110">
        <v>11</v>
      </c>
      <c r="L16" s="198">
        <v>31</v>
      </c>
      <c r="M16" s="22">
        <f t="shared" ref="M16:M47" si="1">SUM(C16:K16)</f>
        <v>37</v>
      </c>
    </row>
    <row r="17" spans="1:13" s="13" customFormat="1" x14ac:dyDescent="0.25">
      <c r="A17" s="107" t="s">
        <v>453</v>
      </c>
      <c r="B17" s="107" t="s">
        <v>441</v>
      </c>
      <c r="C17" s="110">
        <v>4</v>
      </c>
      <c r="D17" s="110">
        <v>4</v>
      </c>
      <c r="E17" s="110"/>
      <c r="F17" s="110">
        <v>3</v>
      </c>
      <c r="G17" s="110"/>
      <c r="H17" s="110"/>
      <c r="I17" s="110">
        <v>7</v>
      </c>
      <c r="J17" s="110">
        <v>8</v>
      </c>
      <c r="K17" s="110">
        <v>11</v>
      </c>
      <c r="L17" s="198">
        <v>29</v>
      </c>
      <c r="M17" s="22">
        <f t="shared" si="1"/>
        <v>37</v>
      </c>
    </row>
    <row r="18" spans="1:13" s="13" customFormat="1" x14ac:dyDescent="0.25">
      <c r="A18" s="107" t="s">
        <v>454</v>
      </c>
      <c r="B18" s="107" t="s">
        <v>443</v>
      </c>
      <c r="C18" s="109">
        <v>3</v>
      </c>
      <c r="D18" s="110">
        <v>4</v>
      </c>
      <c r="E18" s="110"/>
      <c r="F18" s="110"/>
      <c r="G18" s="110">
        <v>3</v>
      </c>
      <c r="H18" s="110">
        <v>7</v>
      </c>
      <c r="I18" s="110">
        <v>8</v>
      </c>
      <c r="J18" s="110"/>
      <c r="K18" s="110">
        <v>12</v>
      </c>
      <c r="L18" s="198">
        <v>30</v>
      </c>
      <c r="M18" s="22">
        <f t="shared" si="1"/>
        <v>37</v>
      </c>
    </row>
    <row r="19" spans="1:13" s="13" customFormat="1" x14ac:dyDescent="0.25">
      <c r="A19" s="108" t="s">
        <v>151</v>
      </c>
      <c r="B19" s="108" t="s">
        <v>446</v>
      </c>
      <c r="C19" s="111"/>
      <c r="D19" s="111">
        <v>3</v>
      </c>
      <c r="E19" s="111">
        <v>3</v>
      </c>
      <c r="F19" s="111"/>
      <c r="G19" s="111">
        <v>3</v>
      </c>
      <c r="H19" s="110">
        <v>7</v>
      </c>
      <c r="I19" s="110"/>
      <c r="J19" s="110">
        <v>8</v>
      </c>
      <c r="K19" s="110">
        <v>10</v>
      </c>
      <c r="L19" s="198">
        <v>27</v>
      </c>
      <c r="M19" s="22">
        <f t="shared" si="1"/>
        <v>34</v>
      </c>
    </row>
    <row r="20" spans="1:13" s="13" customFormat="1" x14ac:dyDescent="0.25">
      <c r="A20" s="107" t="s">
        <v>455</v>
      </c>
      <c r="B20" s="107" t="s">
        <v>447</v>
      </c>
      <c r="C20" s="111">
        <v>4</v>
      </c>
      <c r="D20" s="111"/>
      <c r="E20" s="111"/>
      <c r="F20" s="111">
        <v>3</v>
      </c>
      <c r="G20" s="111">
        <v>2</v>
      </c>
      <c r="H20" s="110">
        <v>0</v>
      </c>
      <c r="I20" s="110"/>
      <c r="J20" s="110">
        <v>7</v>
      </c>
      <c r="K20" s="110">
        <v>11</v>
      </c>
      <c r="L20" s="198">
        <v>32</v>
      </c>
      <c r="M20" s="22">
        <f t="shared" si="1"/>
        <v>27</v>
      </c>
    </row>
    <row r="21" spans="1:13" s="13" customFormat="1" x14ac:dyDescent="0.25">
      <c r="A21" s="107" t="s">
        <v>456</v>
      </c>
      <c r="B21" s="107" t="s">
        <v>448</v>
      </c>
      <c r="C21" s="110"/>
      <c r="D21" s="110">
        <v>3</v>
      </c>
      <c r="E21" s="110"/>
      <c r="F21" s="110">
        <v>3</v>
      </c>
      <c r="G21" s="110">
        <v>4</v>
      </c>
      <c r="H21" s="110">
        <v>8</v>
      </c>
      <c r="I21" s="110"/>
      <c r="J21" s="110">
        <v>7</v>
      </c>
      <c r="K21" s="110">
        <v>10</v>
      </c>
      <c r="L21" s="198">
        <v>34</v>
      </c>
      <c r="M21" s="22">
        <f t="shared" si="1"/>
        <v>35</v>
      </c>
    </row>
    <row r="22" spans="1:13" s="13" customFormat="1" x14ac:dyDescent="0.25">
      <c r="A22" s="107" t="s">
        <v>160</v>
      </c>
      <c r="B22" s="107" t="s">
        <v>451</v>
      </c>
      <c r="C22" s="109">
        <v>2</v>
      </c>
      <c r="D22" s="110"/>
      <c r="E22" s="110">
        <v>3</v>
      </c>
      <c r="F22" s="110">
        <v>3</v>
      </c>
      <c r="G22" s="110"/>
      <c r="H22" s="110">
        <v>7</v>
      </c>
      <c r="I22" s="110"/>
      <c r="J22" s="110">
        <v>8</v>
      </c>
      <c r="K22" s="110">
        <v>12</v>
      </c>
      <c r="L22" s="198">
        <v>31</v>
      </c>
      <c r="M22" s="22">
        <f t="shared" si="1"/>
        <v>35</v>
      </c>
    </row>
    <row r="23" spans="1:13" s="13" customFormat="1" x14ac:dyDescent="0.25">
      <c r="A23" s="107" t="s">
        <v>471</v>
      </c>
      <c r="B23" s="107" t="s">
        <v>457</v>
      </c>
      <c r="C23" s="110"/>
      <c r="D23" s="110">
        <v>3</v>
      </c>
      <c r="E23" s="110">
        <v>4</v>
      </c>
      <c r="F23" s="110"/>
      <c r="G23" s="110">
        <v>4</v>
      </c>
      <c r="H23" s="110">
        <v>8</v>
      </c>
      <c r="I23" s="110">
        <v>7</v>
      </c>
      <c r="J23" s="110"/>
      <c r="K23" s="110">
        <v>10</v>
      </c>
      <c r="L23" s="198">
        <v>36</v>
      </c>
      <c r="M23" s="22">
        <f t="shared" si="1"/>
        <v>36</v>
      </c>
    </row>
    <row r="24" spans="1:13" s="13" customFormat="1" x14ac:dyDescent="0.25">
      <c r="A24" s="107" t="s">
        <v>166</v>
      </c>
      <c r="B24" s="107" t="s">
        <v>458</v>
      </c>
      <c r="C24" s="110"/>
      <c r="D24" s="110">
        <v>3</v>
      </c>
      <c r="E24" s="110">
        <v>3</v>
      </c>
      <c r="F24" s="110"/>
      <c r="G24" s="110">
        <v>4</v>
      </c>
      <c r="H24" s="110">
        <v>8</v>
      </c>
      <c r="I24" s="110"/>
      <c r="J24" s="110">
        <v>7</v>
      </c>
      <c r="K24" s="110">
        <v>10</v>
      </c>
      <c r="L24" s="198">
        <v>33</v>
      </c>
      <c r="M24" s="22">
        <f t="shared" si="1"/>
        <v>35</v>
      </c>
    </row>
    <row r="25" spans="1:13" s="13" customFormat="1" x14ac:dyDescent="0.25">
      <c r="A25" s="107" t="s">
        <v>472</v>
      </c>
      <c r="B25" s="107" t="s">
        <v>461</v>
      </c>
      <c r="C25" s="109"/>
      <c r="D25" s="110">
        <v>4</v>
      </c>
      <c r="E25" s="110"/>
      <c r="F25" s="110">
        <v>4</v>
      </c>
      <c r="G25" s="110">
        <v>4</v>
      </c>
      <c r="H25" s="110"/>
      <c r="I25" s="110">
        <v>8</v>
      </c>
      <c r="J25" s="110">
        <v>8</v>
      </c>
      <c r="K25" s="110">
        <v>12</v>
      </c>
      <c r="L25" s="198">
        <v>32</v>
      </c>
      <c r="M25" s="22">
        <f t="shared" si="1"/>
        <v>40</v>
      </c>
    </row>
    <row r="26" spans="1:13" s="13" customFormat="1" x14ac:dyDescent="0.25">
      <c r="A26" s="107" t="s">
        <v>473</v>
      </c>
      <c r="B26" s="107" t="s">
        <v>463</v>
      </c>
      <c r="C26" s="110"/>
      <c r="D26" s="110">
        <v>4</v>
      </c>
      <c r="E26" s="110">
        <v>4</v>
      </c>
      <c r="F26" s="110"/>
      <c r="G26" s="110">
        <v>0</v>
      </c>
      <c r="H26" s="110">
        <v>7</v>
      </c>
      <c r="I26" s="110">
        <v>6</v>
      </c>
      <c r="J26" s="110"/>
      <c r="K26" s="110">
        <v>11</v>
      </c>
      <c r="L26" s="198">
        <v>33</v>
      </c>
      <c r="M26" s="22">
        <f t="shared" si="1"/>
        <v>32</v>
      </c>
    </row>
    <row r="27" spans="1:13" s="13" customFormat="1" x14ac:dyDescent="0.25">
      <c r="A27" s="107" t="s">
        <v>174</v>
      </c>
      <c r="B27" s="107" t="s">
        <v>464</v>
      </c>
      <c r="C27" s="110">
        <v>3</v>
      </c>
      <c r="D27" s="110"/>
      <c r="E27" s="110">
        <v>3</v>
      </c>
      <c r="F27" s="110"/>
      <c r="G27" s="110">
        <v>3</v>
      </c>
      <c r="H27" s="110"/>
      <c r="I27" s="110">
        <v>0</v>
      </c>
      <c r="J27" s="110">
        <v>4</v>
      </c>
      <c r="K27" s="110">
        <v>11</v>
      </c>
      <c r="L27" s="198">
        <v>31</v>
      </c>
      <c r="M27" s="22">
        <f t="shared" si="1"/>
        <v>24</v>
      </c>
    </row>
    <row r="28" spans="1:13" s="13" customFormat="1" x14ac:dyDescent="0.25">
      <c r="A28" s="107" t="s">
        <v>474</v>
      </c>
      <c r="B28" s="107" t="s">
        <v>466</v>
      </c>
      <c r="C28" s="110">
        <v>4</v>
      </c>
      <c r="D28" s="110"/>
      <c r="E28" s="110"/>
      <c r="F28" s="110">
        <v>3</v>
      </c>
      <c r="G28" s="110">
        <v>4</v>
      </c>
      <c r="H28" s="110">
        <v>7</v>
      </c>
      <c r="I28" s="110"/>
      <c r="J28" s="110">
        <v>7</v>
      </c>
      <c r="K28" s="110">
        <v>11</v>
      </c>
      <c r="L28" s="198">
        <v>36</v>
      </c>
      <c r="M28" s="22">
        <f t="shared" si="1"/>
        <v>36</v>
      </c>
    </row>
    <row r="29" spans="1:13" s="13" customFormat="1" x14ac:dyDescent="0.25">
      <c r="A29" s="107" t="s">
        <v>501</v>
      </c>
      <c r="B29" s="107" t="s">
        <v>476</v>
      </c>
      <c r="C29" s="109"/>
      <c r="D29" s="110">
        <v>3</v>
      </c>
      <c r="E29" s="110"/>
      <c r="F29" s="110">
        <v>4</v>
      </c>
      <c r="G29" s="110">
        <v>4</v>
      </c>
      <c r="H29" s="110"/>
      <c r="I29" s="110">
        <v>8</v>
      </c>
      <c r="J29" s="110">
        <v>7</v>
      </c>
      <c r="K29" s="110">
        <v>9</v>
      </c>
      <c r="L29" s="198">
        <v>34</v>
      </c>
      <c r="M29" s="22">
        <f t="shared" si="1"/>
        <v>35</v>
      </c>
    </row>
    <row r="30" spans="1:13" s="13" customFormat="1" x14ac:dyDescent="0.25">
      <c r="A30" s="107" t="s">
        <v>190</v>
      </c>
      <c r="B30" s="107" t="s">
        <v>470</v>
      </c>
      <c r="C30" s="109">
        <v>2</v>
      </c>
      <c r="D30" s="110"/>
      <c r="E30" s="110"/>
      <c r="F30" s="110">
        <v>3</v>
      </c>
      <c r="G30" s="110">
        <v>3</v>
      </c>
      <c r="H30" s="110"/>
      <c r="I30" s="110">
        <v>0</v>
      </c>
      <c r="J30" s="110">
        <v>7</v>
      </c>
      <c r="K30" s="110">
        <v>9</v>
      </c>
      <c r="L30" s="198">
        <v>29</v>
      </c>
      <c r="M30" s="22">
        <f t="shared" si="1"/>
        <v>24</v>
      </c>
    </row>
    <row r="31" spans="1:13" s="13" customFormat="1" x14ac:dyDescent="0.25">
      <c r="A31" s="107" t="s">
        <v>502</v>
      </c>
      <c r="B31" s="107" t="s">
        <v>478</v>
      </c>
      <c r="C31" s="110"/>
      <c r="D31" s="110">
        <v>3</v>
      </c>
      <c r="E31" s="110">
        <v>4</v>
      </c>
      <c r="F31" s="110">
        <v>3</v>
      </c>
      <c r="G31" s="110"/>
      <c r="H31" s="110">
        <v>6</v>
      </c>
      <c r="I31" s="110"/>
      <c r="J31" s="110">
        <v>8</v>
      </c>
      <c r="K31" s="110">
        <v>9</v>
      </c>
      <c r="L31" s="198">
        <v>27</v>
      </c>
      <c r="M31" s="22">
        <f t="shared" si="1"/>
        <v>33</v>
      </c>
    </row>
    <row r="32" spans="1:13" s="13" customFormat="1" x14ac:dyDescent="0.25">
      <c r="A32" s="107" t="s">
        <v>192</v>
      </c>
      <c r="B32" s="107" t="s">
        <v>479</v>
      </c>
      <c r="C32" s="109">
        <v>3</v>
      </c>
      <c r="D32" s="110">
        <v>3</v>
      </c>
      <c r="E32" s="110">
        <v>0</v>
      </c>
      <c r="F32" s="110"/>
      <c r="G32" s="110">
        <v>3</v>
      </c>
      <c r="H32" s="110">
        <v>8</v>
      </c>
      <c r="I32" s="110"/>
      <c r="J32" s="110">
        <v>8</v>
      </c>
      <c r="K32" s="110">
        <v>11</v>
      </c>
      <c r="L32" s="198">
        <v>31</v>
      </c>
      <c r="M32" s="22">
        <f t="shared" si="1"/>
        <v>36</v>
      </c>
    </row>
    <row r="33" spans="1:13" s="13" customFormat="1" x14ac:dyDescent="0.25">
      <c r="A33" s="107" t="s">
        <v>193</v>
      </c>
      <c r="B33" s="107" t="s">
        <v>480</v>
      </c>
      <c r="C33" s="109"/>
      <c r="D33" s="110">
        <v>2</v>
      </c>
      <c r="E33" s="110"/>
      <c r="F33" s="110">
        <v>1</v>
      </c>
      <c r="G33" s="110">
        <v>1</v>
      </c>
      <c r="H33" s="110">
        <v>7</v>
      </c>
      <c r="I33" s="110"/>
      <c r="J33" s="110">
        <v>7</v>
      </c>
      <c r="K33" s="110">
        <v>11</v>
      </c>
      <c r="L33" s="198">
        <v>33</v>
      </c>
      <c r="M33" s="22">
        <f t="shared" si="1"/>
        <v>29</v>
      </c>
    </row>
    <row r="34" spans="1:13" s="13" customFormat="1" x14ac:dyDescent="0.25">
      <c r="A34" s="107" t="s">
        <v>197</v>
      </c>
      <c r="B34" s="107" t="s">
        <v>483</v>
      </c>
      <c r="C34" s="109"/>
      <c r="D34" s="110"/>
      <c r="E34" s="110">
        <v>4</v>
      </c>
      <c r="F34" s="110">
        <v>3</v>
      </c>
      <c r="G34" s="110">
        <v>2</v>
      </c>
      <c r="H34" s="110">
        <v>6</v>
      </c>
      <c r="I34" s="110"/>
      <c r="J34" s="110">
        <v>8</v>
      </c>
      <c r="K34" s="110">
        <v>6</v>
      </c>
      <c r="L34" s="198">
        <v>32</v>
      </c>
      <c r="M34" s="22">
        <f t="shared" si="1"/>
        <v>29</v>
      </c>
    </row>
    <row r="35" spans="1:13" s="13" customFormat="1" x14ac:dyDescent="0.25">
      <c r="A35" s="107" t="s">
        <v>201</v>
      </c>
      <c r="B35" s="107" t="s">
        <v>487</v>
      </c>
      <c r="C35" s="109">
        <v>3</v>
      </c>
      <c r="D35" s="110"/>
      <c r="E35" s="110"/>
      <c r="F35" s="110">
        <v>3</v>
      </c>
      <c r="G35" s="110">
        <v>4</v>
      </c>
      <c r="H35" s="110">
        <v>7</v>
      </c>
      <c r="I35" s="110"/>
      <c r="J35" s="110">
        <v>7</v>
      </c>
      <c r="K35" s="110">
        <v>10</v>
      </c>
      <c r="L35" s="198">
        <v>36</v>
      </c>
      <c r="M35" s="22">
        <f t="shared" si="1"/>
        <v>34</v>
      </c>
    </row>
    <row r="36" spans="1:13" s="13" customFormat="1" x14ac:dyDescent="0.25">
      <c r="A36" s="107" t="s">
        <v>503</v>
      </c>
      <c r="B36" s="107" t="s">
        <v>490</v>
      </c>
      <c r="C36" s="110"/>
      <c r="D36" s="110">
        <v>3</v>
      </c>
      <c r="E36" s="110">
        <v>3</v>
      </c>
      <c r="F36" s="110">
        <v>3</v>
      </c>
      <c r="G36" s="110"/>
      <c r="H36" s="110"/>
      <c r="I36" s="110">
        <v>8</v>
      </c>
      <c r="J36" s="110">
        <v>7</v>
      </c>
      <c r="K36" s="110">
        <v>8</v>
      </c>
      <c r="L36" s="198">
        <v>25</v>
      </c>
      <c r="M36" s="22">
        <f t="shared" si="1"/>
        <v>32</v>
      </c>
    </row>
    <row r="37" spans="1:13" s="13" customFormat="1" x14ac:dyDescent="0.25">
      <c r="A37" s="107" t="s">
        <v>206</v>
      </c>
      <c r="B37" s="107" t="s">
        <v>491</v>
      </c>
      <c r="C37" s="109"/>
      <c r="D37" s="110"/>
      <c r="E37" s="110">
        <v>3</v>
      </c>
      <c r="F37" s="110">
        <v>4</v>
      </c>
      <c r="G37" s="110">
        <v>4</v>
      </c>
      <c r="H37" s="110"/>
      <c r="I37" s="110">
        <v>7</v>
      </c>
      <c r="J37" s="110">
        <v>8</v>
      </c>
      <c r="K37" s="110">
        <v>11</v>
      </c>
      <c r="L37" s="198">
        <v>27</v>
      </c>
      <c r="M37" s="22">
        <f t="shared" si="1"/>
        <v>37</v>
      </c>
    </row>
    <row r="38" spans="1:13" s="13" customFormat="1" x14ac:dyDescent="0.25">
      <c r="A38" s="107" t="s">
        <v>504</v>
      </c>
      <c r="B38" s="107" t="s">
        <v>492</v>
      </c>
      <c r="C38" s="110">
        <v>4</v>
      </c>
      <c r="D38" s="110"/>
      <c r="E38" s="110">
        <v>3</v>
      </c>
      <c r="F38" s="110">
        <v>3</v>
      </c>
      <c r="G38" s="110"/>
      <c r="H38" s="110">
        <v>7</v>
      </c>
      <c r="I38" s="110"/>
      <c r="J38" s="110">
        <v>8</v>
      </c>
      <c r="K38" s="110">
        <v>10</v>
      </c>
      <c r="L38" s="198">
        <v>31</v>
      </c>
      <c r="M38" s="22">
        <f t="shared" si="1"/>
        <v>35</v>
      </c>
    </row>
    <row r="39" spans="1:13" s="13" customFormat="1" x14ac:dyDescent="0.25">
      <c r="A39" s="107" t="s">
        <v>207</v>
      </c>
      <c r="B39" s="107" t="s">
        <v>493</v>
      </c>
      <c r="C39" s="109"/>
      <c r="D39" s="110">
        <v>4</v>
      </c>
      <c r="E39" s="110">
        <v>3</v>
      </c>
      <c r="F39" s="110">
        <v>3</v>
      </c>
      <c r="G39" s="110"/>
      <c r="H39" s="110">
        <v>8</v>
      </c>
      <c r="I39" s="110"/>
      <c r="J39" s="110">
        <v>7</v>
      </c>
      <c r="K39" s="110">
        <v>9</v>
      </c>
      <c r="L39" s="198">
        <v>29</v>
      </c>
      <c r="M39" s="22">
        <f t="shared" si="1"/>
        <v>34</v>
      </c>
    </row>
    <row r="40" spans="1:13" s="13" customFormat="1" x14ac:dyDescent="0.25">
      <c r="A40" s="107" t="s">
        <v>505</v>
      </c>
      <c r="B40" s="107" t="s">
        <v>498</v>
      </c>
      <c r="C40" s="110"/>
      <c r="D40" s="110"/>
      <c r="E40" s="110">
        <v>2</v>
      </c>
      <c r="F40" s="110">
        <v>2</v>
      </c>
      <c r="G40" s="110">
        <v>4</v>
      </c>
      <c r="H40" s="110"/>
      <c r="I40" s="110">
        <v>7</v>
      </c>
      <c r="J40" s="110">
        <v>8</v>
      </c>
      <c r="K40" s="110">
        <v>12</v>
      </c>
      <c r="L40" s="198">
        <v>31</v>
      </c>
      <c r="M40" s="22">
        <f t="shared" si="1"/>
        <v>35</v>
      </c>
    </row>
    <row r="41" spans="1:13" s="13" customFormat="1" x14ac:dyDescent="0.25">
      <c r="A41" s="107" t="s">
        <v>215</v>
      </c>
      <c r="B41" s="107" t="s">
        <v>500</v>
      </c>
      <c r="C41" s="110">
        <v>0</v>
      </c>
      <c r="D41" s="110">
        <v>0</v>
      </c>
      <c r="E41" s="110">
        <v>0</v>
      </c>
      <c r="F41" s="110">
        <v>0</v>
      </c>
      <c r="G41" s="110"/>
      <c r="H41" s="110">
        <v>0</v>
      </c>
      <c r="I41" s="110">
        <v>0</v>
      </c>
      <c r="J41" s="110"/>
      <c r="K41" s="110"/>
      <c r="L41" s="198">
        <v>23</v>
      </c>
      <c r="M41" s="22">
        <f t="shared" si="1"/>
        <v>0</v>
      </c>
    </row>
    <row r="42" spans="1:13" s="13" customFormat="1" x14ac:dyDescent="0.25">
      <c r="A42" s="107" t="s">
        <v>376</v>
      </c>
      <c r="B42" s="107" t="s">
        <v>315</v>
      </c>
      <c r="C42" s="109">
        <v>0</v>
      </c>
      <c r="D42" s="110">
        <v>4</v>
      </c>
      <c r="E42" s="110">
        <v>4</v>
      </c>
      <c r="F42" s="110">
        <v>4</v>
      </c>
      <c r="G42" s="110">
        <v>0</v>
      </c>
      <c r="H42" s="110">
        <v>0</v>
      </c>
      <c r="I42" s="110">
        <v>8</v>
      </c>
      <c r="J42" s="110">
        <v>8</v>
      </c>
      <c r="K42" s="110">
        <v>11</v>
      </c>
      <c r="L42" s="198">
        <v>31</v>
      </c>
      <c r="M42" s="22">
        <f t="shared" si="1"/>
        <v>39</v>
      </c>
    </row>
    <row r="43" spans="1:13" s="13" customFormat="1" x14ac:dyDescent="0.25">
      <c r="A43" s="107" t="s">
        <v>377</v>
      </c>
      <c r="B43" s="107" t="s">
        <v>316</v>
      </c>
      <c r="C43" s="110">
        <v>4</v>
      </c>
      <c r="D43" s="110">
        <v>4</v>
      </c>
      <c r="E43" s="110">
        <v>0</v>
      </c>
      <c r="F43" s="110">
        <v>0</v>
      </c>
      <c r="G43" s="110">
        <v>0</v>
      </c>
      <c r="H43" s="110">
        <v>7</v>
      </c>
      <c r="I43" s="110">
        <v>3</v>
      </c>
      <c r="J43" s="110">
        <v>0</v>
      </c>
      <c r="K43" s="110">
        <v>13</v>
      </c>
      <c r="L43" s="198">
        <v>31</v>
      </c>
      <c r="M43" s="22">
        <f t="shared" si="1"/>
        <v>31</v>
      </c>
    </row>
    <row r="44" spans="1:13" s="13" customFormat="1" x14ac:dyDescent="0.25">
      <c r="A44" s="107" t="s">
        <v>378</v>
      </c>
      <c r="B44" s="107" t="s">
        <v>317</v>
      </c>
      <c r="C44" s="109">
        <v>0</v>
      </c>
      <c r="D44" s="110">
        <v>4</v>
      </c>
      <c r="E44" s="110">
        <v>0</v>
      </c>
      <c r="F44" s="110">
        <v>4</v>
      </c>
      <c r="G44" s="110">
        <v>4</v>
      </c>
      <c r="H44" s="110">
        <v>0</v>
      </c>
      <c r="I44" s="110">
        <v>8</v>
      </c>
      <c r="J44" s="110">
        <v>8</v>
      </c>
      <c r="K44" s="110">
        <v>13</v>
      </c>
      <c r="L44" s="198">
        <v>30</v>
      </c>
      <c r="M44" s="22">
        <f t="shared" si="1"/>
        <v>41</v>
      </c>
    </row>
    <row r="45" spans="1:13" s="13" customFormat="1" x14ac:dyDescent="0.25">
      <c r="A45" s="108" t="s">
        <v>379</v>
      </c>
      <c r="B45" s="108" t="s">
        <v>318</v>
      </c>
      <c r="C45" s="111">
        <v>4</v>
      </c>
      <c r="D45" s="111">
        <v>0</v>
      </c>
      <c r="E45" s="111">
        <v>4</v>
      </c>
      <c r="F45" s="111">
        <v>0</v>
      </c>
      <c r="G45" s="111">
        <v>4</v>
      </c>
      <c r="H45" s="110">
        <v>0</v>
      </c>
      <c r="I45" s="110">
        <v>8</v>
      </c>
      <c r="J45" s="110">
        <v>7</v>
      </c>
      <c r="K45" s="110">
        <v>13</v>
      </c>
      <c r="L45" s="198">
        <v>22</v>
      </c>
      <c r="M45" s="22">
        <f t="shared" si="1"/>
        <v>40</v>
      </c>
    </row>
    <row r="46" spans="1:13" s="13" customFormat="1" x14ac:dyDescent="0.25">
      <c r="A46" s="107" t="s">
        <v>380</v>
      </c>
      <c r="B46" s="107" t="s">
        <v>319</v>
      </c>
      <c r="C46" s="111">
        <v>4</v>
      </c>
      <c r="D46" s="111">
        <v>4</v>
      </c>
      <c r="E46" s="111">
        <v>4</v>
      </c>
      <c r="F46" s="111">
        <v>0</v>
      </c>
      <c r="G46" s="111">
        <v>0</v>
      </c>
      <c r="H46" s="110">
        <v>8</v>
      </c>
      <c r="I46" s="110">
        <v>8</v>
      </c>
      <c r="J46" s="110">
        <v>0</v>
      </c>
      <c r="K46" s="110">
        <v>13</v>
      </c>
      <c r="L46" s="198">
        <v>29</v>
      </c>
      <c r="M46" s="22">
        <f t="shared" si="1"/>
        <v>41</v>
      </c>
    </row>
    <row r="47" spans="1:13" s="13" customFormat="1" x14ac:dyDescent="0.25">
      <c r="A47" s="107" t="s">
        <v>381</v>
      </c>
      <c r="B47" s="107" t="s">
        <v>320</v>
      </c>
      <c r="C47" s="110">
        <v>4</v>
      </c>
      <c r="D47" s="110">
        <v>0</v>
      </c>
      <c r="E47" s="110">
        <v>0</v>
      </c>
      <c r="F47" s="110">
        <v>4</v>
      </c>
      <c r="G47" s="110">
        <v>4</v>
      </c>
      <c r="H47" s="110">
        <v>0</v>
      </c>
      <c r="I47" s="110">
        <v>8</v>
      </c>
      <c r="J47" s="110">
        <v>8</v>
      </c>
      <c r="K47" s="110">
        <v>13</v>
      </c>
      <c r="L47" s="198">
        <v>30</v>
      </c>
      <c r="M47" s="22">
        <f t="shared" si="1"/>
        <v>41</v>
      </c>
    </row>
    <row r="48" spans="1:13" s="13" customFormat="1" x14ac:dyDescent="0.25">
      <c r="A48" s="107" t="s">
        <v>382</v>
      </c>
      <c r="B48" s="107" t="s">
        <v>321</v>
      </c>
      <c r="C48" s="109">
        <v>3</v>
      </c>
      <c r="D48" s="110">
        <v>0</v>
      </c>
      <c r="E48" s="110">
        <v>3</v>
      </c>
      <c r="F48" s="110">
        <v>0</v>
      </c>
      <c r="G48" s="110">
        <v>3</v>
      </c>
      <c r="H48" s="110"/>
      <c r="I48" s="110">
        <v>8</v>
      </c>
      <c r="J48" s="110">
        <v>8</v>
      </c>
      <c r="K48" s="110">
        <v>14</v>
      </c>
      <c r="L48" s="198">
        <v>28</v>
      </c>
      <c r="M48" s="22">
        <f t="shared" ref="M48:M79" si="2">SUM(C48:K48)</f>
        <v>39</v>
      </c>
    </row>
    <row r="49" spans="1:13" s="13" customFormat="1" x14ac:dyDescent="0.25">
      <c r="A49" s="107" t="s">
        <v>383</v>
      </c>
      <c r="B49" s="107" t="s">
        <v>322</v>
      </c>
      <c r="C49" s="110">
        <v>4</v>
      </c>
      <c r="D49" s="110">
        <v>3</v>
      </c>
      <c r="E49" s="110">
        <v>0</v>
      </c>
      <c r="F49" s="110">
        <v>0</v>
      </c>
      <c r="G49" s="110">
        <v>3</v>
      </c>
      <c r="H49" s="110">
        <v>8</v>
      </c>
      <c r="I49" s="110">
        <v>0</v>
      </c>
      <c r="J49" s="110">
        <v>8</v>
      </c>
      <c r="K49" s="110">
        <v>11</v>
      </c>
      <c r="L49" s="198">
        <v>31</v>
      </c>
      <c r="M49" s="22">
        <f t="shared" si="2"/>
        <v>37</v>
      </c>
    </row>
    <row r="50" spans="1:13" s="13" customFormat="1" x14ac:dyDescent="0.25">
      <c r="A50" s="107" t="s">
        <v>384</v>
      </c>
      <c r="B50" s="107" t="s">
        <v>323</v>
      </c>
      <c r="C50" s="110">
        <v>4</v>
      </c>
      <c r="D50" s="110">
        <v>0</v>
      </c>
      <c r="E50" s="110">
        <v>3</v>
      </c>
      <c r="F50" s="110">
        <v>0</v>
      </c>
      <c r="G50" s="110">
        <v>3</v>
      </c>
      <c r="H50" s="110">
        <v>0</v>
      </c>
      <c r="I50" s="110">
        <v>8</v>
      </c>
      <c r="J50" s="110">
        <v>7</v>
      </c>
      <c r="K50" s="110">
        <v>12</v>
      </c>
      <c r="L50" s="198">
        <v>34</v>
      </c>
      <c r="M50" s="22">
        <f t="shared" si="2"/>
        <v>37</v>
      </c>
    </row>
    <row r="51" spans="1:13" s="13" customFormat="1" x14ac:dyDescent="0.25">
      <c r="A51" s="107" t="s">
        <v>385</v>
      </c>
      <c r="B51" s="107" t="s">
        <v>324</v>
      </c>
      <c r="C51" s="110">
        <v>0</v>
      </c>
      <c r="D51" s="110">
        <v>4</v>
      </c>
      <c r="E51" s="110">
        <v>4</v>
      </c>
      <c r="F51" s="110">
        <v>0</v>
      </c>
      <c r="G51" s="110">
        <v>4</v>
      </c>
      <c r="H51" s="110">
        <v>0</v>
      </c>
      <c r="I51" s="110">
        <v>8</v>
      </c>
      <c r="J51" s="110">
        <v>8</v>
      </c>
      <c r="K51" s="110">
        <v>12</v>
      </c>
      <c r="L51" s="198">
        <v>33</v>
      </c>
      <c r="M51" s="22">
        <f t="shared" si="2"/>
        <v>40</v>
      </c>
    </row>
    <row r="52" spans="1:13" s="13" customFormat="1" x14ac:dyDescent="0.25">
      <c r="A52" s="107" t="s">
        <v>386</v>
      </c>
      <c r="B52" s="107" t="s">
        <v>325</v>
      </c>
      <c r="C52" s="109">
        <v>4</v>
      </c>
      <c r="D52" s="110">
        <v>4</v>
      </c>
      <c r="E52" s="110">
        <v>0</v>
      </c>
      <c r="F52" s="110">
        <v>0</v>
      </c>
      <c r="G52" s="110">
        <v>4</v>
      </c>
      <c r="H52" s="110">
        <v>0</v>
      </c>
      <c r="I52" s="110">
        <v>8</v>
      </c>
      <c r="J52" s="110">
        <v>7</v>
      </c>
      <c r="K52" s="110">
        <v>11</v>
      </c>
      <c r="L52" s="198">
        <v>25</v>
      </c>
      <c r="M52" s="22">
        <f t="shared" si="2"/>
        <v>38</v>
      </c>
    </row>
    <row r="53" spans="1:13" s="13" customFormat="1" x14ac:dyDescent="0.25">
      <c r="A53" s="107" t="s">
        <v>387</v>
      </c>
      <c r="B53" s="107" t="s">
        <v>326</v>
      </c>
      <c r="C53" s="110">
        <v>3</v>
      </c>
      <c r="D53" s="110">
        <v>3</v>
      </c>
      <c r="E53" s="110">
        <v>0</v>
      </c>
      <c r="F53" s="110">
        <v>0</v>
      </c>
      <c r="G53" s="110">
        <v>3</v>
      </c>
      <c r="H53" s="110">
        <v>6</v>
      </c>
      <c r="I53" s="110">
        <v>0</v>
      </c>
      <c r="J53" s="110">
        <v>4</v>
      </c>
      <c r="K53" s="110">
        <v>11</v>
      </c>
      <c r="L53" s="198">
        <v>23</v>
      </c>
      <c r="M53" s="22">
        <f t="shared" si="2"/>
        <v>30</v>
      </c>
    </row>
    <row r="54" spans="1:13" s="13" customFormat="1" x14ac:dyDescent="0.25">
      <c r="A54" s="107" t="s">
        <v>388</v>
      </c>
      <c r="B54" s="107" t="s">
        <v>327</v>
      </c>
      <c r="C54" s="110">
        <v>3</v>
      </c>
      <c r="D54" s="110">
        <v>3</v>
      </c>
      <c r="E54" s="110">
        <v>0</v>
      </c>
      <c r="F54" s="110">
        <v>0</v>
      </c>
      <c r="G54" s="110">
        <v>3</v>
      </c>
      <c r="H54" s="110">
        <v>6</v>
      </c>
      <c r="I54" s="110">
        <v>6</v>
      </c>
      <c r="J54" s="110">
        <v>0</v>
      </c>
      <c r="K54" s="110">
        <v>8</v>
      </c>
      <c r="L54" s="198">
        <v>34</v>
      </c>
      <c r="M54" s="22">
        <f t="shared" si="2"/>
        <v>29</v>
      </c>
    </row>
    <row r="55" spans="1:13" s="13" customFormat="1" x14ac:dyDescent="0.25">
      <c r="A55" s="107" t="s">
        <v>389</v>
      </c>
      <c r="B55" s="107" t="s">
        <v>328</v>
      </c>
      <c r="C55" s="110">
        <v>0</v>
      </c>
      <c r="D55" s="110">
        <v>3</v>
      </c>
      <c r="E55" s="110">
        <v>0</v>
      </c>
      <c r="F55" s="110">
        <v>3</v>
      </c>
      <c r="G55" s="110">
        <v>3</v>
      </c>
      <c r="H55" s="110">
        <v>7</v>
      </c>
      <c r="I55" s="110">
        <v>0</v>
      </c>
      <c r="J55" s="110">
        <v>6</v>
      </c>
      <c r="K55" s="110">
        <v>13</v>
      </c>
      <c r="L55" s="198">
        <v>32</v>
      </c>
      <c r="M55" s="22">
        <f t="shared" si="2"/>
        <v>35</v>
      </c>
    </row>
    <row r="56" spans="1:13" s="13" customFormat="1" x14ac:dyDescent="0.25">
      <c r="A56" s="107" t="s">
        <v>390</v>
      </c>
      <c r="B56" s="107" t="s">
        <v>329</v>
      </c>
      <c r="C56" s="110">
        <v>0</v>
      </c>
      <c r="D56" s="110">
        <v>3</v>
      </c>
      <c r="E56" s="110">
        <v>1</v>
      </c>
      <c r="F56" s="110">
        <v>2</v>
      </c>
      <c r="G56" s="110">
        <v>0</v>
      </c>
      <c r="H56" s="110">
        <v>0</v>
      </c>
      <c r="I56" s="110">
        <v>8</v>
      </c>
      <c r="J56" s="110">
        <v>8</v>
      </c>
      <c r="K56" s="110">
        <v>13</v>
      </c>
      <c r="L56" s="198">
        <v>31</v>
      </c>
      <c r="M56" s="22">
        <f t="shared" si="2"/>
        <v>35</v>
      </c>
    </row>
    <row r="57" spans="1:13" s="13" customFormat="1" x14ac:dyDescent="0.25">
      <c r="A57" s="107" t="s">
        <v>391</v>
      </c>
      <c r="B57" s="107" t="s">
        <v>330</v>
      </c>
      <c r="C57" s="109">
        <v>0</v>
      </c>
      <c r="D57" s="110">
        <v>3</v>
      </c>
      <c r="E57" s="110">
        <v>4</v>
      </c>
      <c r="F57" s="110">
        <v>3</v>
      </c>
      <c r="G57" s="110">
        <v>0</v>
      </c>
      <c r="H57" s="110">
        <v>0</v>
      </c>
      <c r="I57" s="110">
        <v>8</v>
      </c>
      <c r="J57" s="110">
        <v>8</v>
      </c>
      <c r="K57" s="110">
        <v>13</v>
      </c>
      <c r="L57" s="198">
        <v>30</v>
      </c>
      <c r="M57" s="22">
        <f t="shared" si="2"/>
        <v>39</v>
      </c>
    </row>
    <row r="58" spans="1:13" s="13" customFormat="1" x14ac:dyDescent="0.25">
      <c r="A58" s="107" t="s">
        <v>392</v>
      </c>
      <c r="B58" s="107" t="s">
        <v>331</v>
      </c>
      <c r="C58" s="110">
        <v>0</v>
      </c>
      <c r="D58" s="110">
        <v>4</v>
      </c>
      <c r="E58" s="110">
        <v>0</v>
      </c>
      <c r="F58" s="110">
        <v>4</v>
      </c>
      <c r="G58" s="110">
        <v>4</v>
      </c>
      <c r="H58" s="110">
        <v>3</v>
      </c>
      <c r="I58" s="110">
        <v>8</v>
      </c>
      <c r="J58" s="110">
        <v>8</v>
      </c>
      <c r="K58" s="110">
        <v>13</v>
      </c>
      <c r="L58" s="198">
        <v>31</v>
      </c>
      <c r="M58" s="22">
        <f t="shared" si="2"/>
        <v>44</v>
      </c>
    </row>
    <row r="59" spans="1:13" s="13" customFormat="1" x14ac:dyDescent="0.25">
      <c r="A59" s="107" t="s">
        <v>393</v>
      </c>
      <c r="B59" s="107" t="s">
        <v>332</v>
      </c>
      <c r="C59" s="109">
        <v>3</v>
      </c>
      <c r="D59" s="110">
        <v>0</v>
      </c>
      <c r="E59" s="110">
        <v>3</v>
      </c>
      <c r="F59" s="110">
        <v>3</v>
      </c>
      <c r="G59" s="110">
        <v>0</v>
      </c>
      <c r="H59" s="110">
        <v>0</v>
      </c>
      <c r="I59" s="110">
        <v>6</v>
      </c>
      <c r="J59" s="110">
        <v>7</v>
      </c>
      <c r="K59" s="110">
        <v>12</v>
      </c>
      <c r="L59" s="198">
        <v>33</v>
      </c>
      <c r="M59" s="22">
        <f t="shared" si="2"/>
        <v>34</v>
      </c>
    </row>
    <row r="60" spans="1:13" s="13" customFormat="1" x14ac:dyDescent="0.25">
      <c r="A60" s="107" t="s">
        <v>394</v>
      </c>
      <c r="B60" s="107" t="s">
        <v>333</v>
      </c>
      <c r="C60" s="110">
        <v>4</v>
      </c>
      <c r="D60" s="110">
        <v>0</v>
      </c>
      <c r="E60" s="110">
        <v>3</v>
      </c>
      <c r="F60" s="110">
        <v>0</v>
      </c>
      <c r="G60" s="110">
        <v>3</v>
      </c>
      <c r="H60" s="110">
        <v>0</v>
      </c>
      <c r="I60" s="110">
        <v>8</v>
      </c>
      <c r="J60" s="110">
        <v>7</v>
      </c>
      <c r="K60" s="110">
        <v>12</v>
      </c>
      <c r="L60" s="198">
        <v>32</v>
      </c>
      <c r="M60" s="22">
        <f t="shared" si="2"/>
        <v>37</v>
      </c>
    </row>
    <row r="61" spans="1:13" s="13" customFormat="1" x14ac:dyDescent="0.25">
      <c r="A61" s="107" t="s">
        <v>395</v>
      </c>
      <c r="B61" s="107" t="s">
        <v>334</v>
      </c>
      <c r="C61" s="109">
        <v>0</v>
      </c>
      <c r="D61" s="110">
        <v>3</v>
      </c>
      <c r="E61" s="110">
        <v>4</v>
      </c>
      <c r="F61" s="110">
        <v>4</v>
      </c>
      <c r="G61" s="110">
        <v>0</v>
      </c>
      <c r="H61" s="110">
        <v>0</v>
      </c>
      <c r="I61" s="110">
        <v>8</v>
      </c>
      <c r="J61" s="110">
        <v>7</v>
      </c>
      <c r="K61" s="110">
        <v>12</v>
      </c>
      <c r="L61" s="198">
        <v>33</v>
      </c>
      <c r="M61" s="22">
        <f t="shared" si="2"/>
        <v>38</v>
      </c>
    </row>
    <row r="62" spans="1:13" s="13" customFormat="1" x14ac:dyDescent="0.25">
      <c r="A62" s="107" t="s">
        <v>396</v>
      </c>
      <c r="B62" s="107" t="s">
        <v>335</v>
      </c>
      <c r="C62" s="109">
        <v>3</v>
      </c>
      <c r="D62" s="110">
        <v>3</v>
      </c>
      <c r="E62" s="110">
        <v>3</v>
      </c>
      <c r="F62" s="110">
        <v>0</v>
      </c>
      <c r="G62" s="110">
        <v>0</v>
      </c>
      <c r="H62" s="110">
        <v>0</v>
      </c>
      <c r="I62" s="110">
        <v>0</v>
      </c>
      <c r="J62" s="110">
        <v>6</v>
      </c>
      <c r="K62" s="110">
        <v>7</v>
      </c>
      <c r="L62" s="198">
        <v>30</v>
      </c>
      <c r="M62" s="22">
        <f t="shared" si="2"/>
        <v>22</v>
      </c>
    </row>
    <row r="63" spans="1:13" s="13" customFormat="1" x14ac:dyDescent="0.25">
      <c r="A63" s="107" t="s">
        <v>397</v>
      </c>
      <c r="B63" s="107" t="s">
        <v>336</v>
      </c>
      <c r="C63" s="109">
        <v>0</v>
      </c>
      <c r="D63" s="110">
        <v>3</v>
      </c>
      <c r="E63" s="110">
        <v>3</v>
      </c>
      <c r="F63" s="110">
        <v>0</v>
      </c>
      <c r="G63" s="110">
        <v>3</v>
      </c>
      <c r="H63" s="110">
        <v>0</v>
      </c>
      <c r="I63" s="110">
        <v>7</v>
      </c>
      <c r="J63" s="110">
        <v>7</v>
      </c>
      <c r="K63" s="110">
        <v>12</v>
      </c>
      <c r="L63" s="198">
        <v>29</v>
      </c>
      <c r="M63" s="22">
        <f t="shared" si="2"/>
        <v>35</v>
      </c>
    </row>
    <row r="64" spans="1:13" s="13" customFormat="1" x14ac:dyDescent="0.25">
      <c r="A64" s="107" t="s">
        <v>398</v>
      </c>
      <c r="B64" s="107" t="s">
        <v>337</v>
      </c>
      <c r="C64" s="109">
        <v>0</v>
      </c>
      <c r="D64" s="110">
        <v>3</v>
      </c>
      <c r="E64" s="110">
        <v>3</v>
      </c>
      <c r="F64" s="110">
        <v>0</v>
      </c>
      <c r="G64" s="110">
        <v>3</v>
      </c>
      <c r="H64" s="110">
        <v>0</v>
      </c>
      <c r="I64" s="110">
        <v>7</v>
      </c>
      <c r="J64" s="110">
        <v>7</v>
      </c>
      <c r="K64" s="110">
        <v>13</v>
      </c>
      <c r="L64" s="198">
        <v>25</v>
      </c>
      <c r="M64" s="22">
        <f t="shared" si="2"/>
        <v>36</v>
      </c>
    </row>
    <row r="65" spans="1:13" s="13" customFormat="1" x14ac:dyDescent="0.25">
      <c r="A65" s="107" t="s">
        <v>399</v>
      </c>
      <c r="B65" s="107" t="s">
        <v>338</v>
      </c>
      <c r="C65" s="110">
        <v>4</v>
      </c>
      <c r="D65" s="110">
        <v>0</v>
      </c>
      <c r="E65" s="110">
        <v>4</v>
      </c>
      <c r="F65" s="110">
        <v>3</v>
      </c>
      <c r="G65" s="110">
        <v>0</v>
      </c>
      <c r="H65" s="110">
        <v>0</v>
      </c>
      <c r="I65" s="110">
        <v>7</v>
      </c>
      <c r="J65" s="110">
        <v>6</v>
      </c>
      <c r="K65" s="110">
        <v>12</v>
      </c>
      <c r="L65" s="198">
        <v>34</v>
      </c>
      <c r="M65" s="22">
        <f t="shared" si="2"/>
        <v>36</v>
      </c>
    </row>
    <row r="66" spans="1:13" s="13" customFormat="1" x14ac:dyDescent="0.25">
      <c r="A66" s="107" t="s">
        <v>400</v>
      </c>
      <c r="B66" s="107" t="s">
        <v>339</v>
      </c>
      <c r="C66" s="109">
        <v>3</v>
      </c>
      <c r="D66" s="110">
        <v>3</v>
      </c>
      <c r="E66" s="110">
        <v>0</v>
      </c>
      <c r="F66" s="110">
        <v>0</v>
      </c>
      <c r="G66" s="110">
        <v>3</v>
      </c>
      <c r="H66" s="110">
        <v>6</v>
      </c>
      <c r="I66" s="110">
        <v>0</v>
      </c>
      <c r="J66" s="110">
        <v>6</v>
      </c>
      <c r="K66" s="110">
        <v>12</v>
      </c>
      <c r="L66" s="198">
        <v>34</v>
      </c>
      <c r="M66" s="22">
        <f t="shared" si="2"/>
        <v>33</v>
      </c>
    </row>
    <row r="67" spans="1:13" s="13" customFormat="1" x14ac:dyDescent="0.25">
      <c r="A67" s="107" t="s">
        <v>401</v>
      </c>
      <c r="B67" s="107" t="s">
        <v>340</v>
      </c>
      <c r="C67" s="110">
        <v>3</v>
      </c>
      <c r="D67" s="110">
        <v>3</v>
      </c>
      <c r="E67" s="110">
        <v>0</v>
      </c>
      <c r="F67" s="110">
        <v>1</v>
      </c>
      <c r="G67" s="110">
        <v>0</v>
      </c>
      <c r="H67" s="110">
        <v>7</v>
      </c>
      <c r="I67" s="110">
        <v>0</v>
      </c>
      <c r="J67" s="110">
        <v>7</v>
      </c>
      <c r="K67" s="110">
        <v>11</v>
      </c>
      <c r="L67" s="198">
        <v>26</v>
      </c>
      <c r="M67" s="22">
        <f t="shared" si="2"/>
        <v>32</v>
      </c>
    </row>
    <row r="68" spans="1:13" s="13" customFormat="1" x14ac:dyDescent="0.25">
      <c r="A68" s="107" t="s">
        <v>402</v>
      </c>
      <c r="B68" s="107" t="s">
        <v>341</v>
      </c>
      <c r="C68" s="109">
        <v>0</v>
      </c>
      <c r="D68" s="110">
        <v>3</v>
      </c>
      <c r="E68" s="110">
        <v>0</v>
      </c>
      <c r="F68" s="110">
        <v>3</v>
      </c>
      <c r="G68" s="110">
        <v>3</v>
      </c>
      <c r="H68" s="110">
        <v>5</v>
      </c>
      <c r="I68" s="110">
        <v>6</v>
      </c>
      <c r="J68" s="110">
        <v>0</v>
      </c>
      <c r="K68" s="110">
        <v>13</v>
      </c>
      <c r="L68" s="198">
        <v>30</v>
      </c>
      <c r="M68" s="22">
        <f t="shared" si="2"/>
        <v>33</v>
      </c>
    </row>
    <row r="69" spans="1:13" s="13" customFormat="1" x14ac:dyDescent="0.25">
      <c r="A69" s="107" t="s">
        <v>403</v>
      </c>
      <c r="B69" s="107" t="s">
        <v>342</v>
      </c>
      <c r="C69" s="110">
        <v>3</v>
      </c>
      <c r="D69" s="110">
        <v>3</v>
      </c>
      <c r="E69" s="110">
        <v>0</v>
      </c>
      <c r="F69" s="110">
        <v>3</v>
      </c>
      <c r="G69" s="110">
        <v>0</v>
      </c>
      <c r="H69" s="110">
        <v>4</v>
      </c>
      <c r="I69" s="110">
        <v>0</v>
      </c>
      <c r="J69" s="110">
        <v>5</v>
      </c>
      <c r="K69" s="110">
        <v>9</v>
      </c>
      <c r="L69" s="198">
        <v>23</v>
      </c>
      <c r="M69" s="22">
        <f t="shared" si="2"/>
        <v>27</v>
      </c>
    </row>
    <row r="70" spans="1:13" s="13" customFormat="1" x14ac:dyDescent="0.25">
      <c r="A70" s="107" t="s">
        <v>404</v>
      </c>
      <c r="B70" s="107" t="s">
        <v>343</v>
      </c>
      <c r="C70" s="110">
        <v>4</v>
      </c>
      <c r="D70" s="110">
        <v>4</v>
      </c>
      <c r="E70" s="110">
        <v>0</v>
      </c>
      <c r="F70" s="110">
        <v>0</v>
      </c>
      <c r="G70" s="110">
        <v>3</v>
      </c>
      <c r="H70" s="110">
        <v>7</v>
      </c>
      <c r="I70" s="110">
        <v>8</v>
      </c>
      <c r="J70" s="110">
        <v>0</v>
      </c>
      <c r="K70" s="110">
        <v>13</v>
      </c>
      <c r="L70" s="198">
        <v>23</v>
      </c>
      <c r="M70" s="22">
        <f t="shared" si="2"/>
        <v>39</v>
      </c>
    </row>
    <row r="71" spans="1:13" s="13" customFormat="1" x14ac:dyDescent="0.25">
      <c r="A71" s="107" t="s">
        <v>405</v>
      </c>
      <c r="B71" s="107" t="s">
        <v>344</v>
      </c>
      <c r="C71" s="110">
        <v>0</v>
      </c>
      <c r="D71" s="110">
        <v>0</v>
      </c>
      <c r="E71" s="110">
        <v>2</v>
      </c>
      <c r="F71" s="110">
        <v>4</v>
      </c>
      <c r="G71" s="110">
        <v>3</v>
      </c>
      <c r="H71" s="110">
        <v>6</v>
      </c>
      <c r="I71" s="110">
        <v>0</v>
      </c>
      <c r="J71" s="110">
        <v>8</v>
      </c>
      <c r="K71" s="110">
        <v>13</v>
      </c>
      <c r="L71" s="198">
        <v>32</v>
      </c>
      <c r="M71" s="22">
        <f t="shared" si="2"/>
        <v>36</v>
      </c>
    </row>
    <row r="72" spans="1:13" s="13" customFormat="1" x14ac:dyDescent="0.25">
      <c r="A72" s="107" t="s">
        <v>406</v>
      </c>
      <c r="B72" s="107" t="s">
        <v>345</v>
      </c>
      <c r="C72" s="110">
        <v>3</v>
      </c>
      <c r="D72" s="110">
        <v>0</v>
      </c>
      <c r="E72" s="110">
        <v>0</v>
      </c>
      <c r="F72" s="110">
        <v>3</v>
      </c>
      <c r="G72" s="110">
        <v>1</v>
      </c>
      <c r="H72" s="110">
        <v>3</v>
      </c>
      <c r="I72" s="110">
        <v>0</v>
      </c>
      <c r="J72" s="110">
        <v>4</v>
      </c>
      <c r="K72" s="110">
        <v>12</v>
      </c>
      <c r="L72" s="198">
        <v>26</v>
      </c>
      <c r="M72" s="22">
        <f t="shared" si="2"/>
        <v>26</v>
      </c>
    </row>
    <row r="73" spans="1:13" s="13" customFormat="1" x14ac:dyDescent="0.25">
      <c r="A73" s="107" t="s">
        <v>407</v>
      </c>
      <c r="B73" s="107" t="s">
        <v>346</v>
      </c>
      <c r="C73" s="109">
        <v>0</v>
      </c>
      <c r="D73" s="110">
        <v>3</v>
      </c>
      <c r="E73" s="110">
        <v>3</v>
      </c>
      <c r="F73" s="110">
        <v>2</v>
      </c>
      <c r="G73" s="110">
        <v>0</v>
      </c>
      <c r="H73" s="110">
        <v>6</v>
      </c>
      <c r="I73" s="110">
        <v>0</v>
      </c>
      <c r="J73" s="110">
        <v>0</v>
      </c>
      <c r="K73" s="110">
        <v>8</v>
      </c>
      <c r="L73" s="198">
        <v>24</v>
      </c>
      <c r="M73" s="22">
        <f t="shared" si="2"/>
        <v>22</v>
      </c>
    </row>
    <row r="74" spans="1:13" s="13" customFormat="1" x14ac:dyDescent="0.25">
      <c r="A74" s="107" t="s">
        <v>408</v>
      </c>
      <c r="B74" s="107" t="s">
        <v>347</v>
      </c>
      <c r="C74" s="110">
        <v>4</v>
      </c>
      <c r="D74" s="110">
        <v>4</v>
      </c>
      <c r="E74" s="110">
        <v>0</v>
      </c>
      <c r="F74" s="110">
        <v>0</v>
      </c>
      <c r="G74" s="110">
        <v>4</v>
      </c>
      <c r="H74" s="110">
        <v>0</v>
      </c>
      <c r="I74" s="110">
        <v>8</v>
      </c>
      <c r="J74" s="110">
        <v>7</v>
      </c>
      <c r="K74" s="110">
        <v>13</v>
      </c>
      <c r="L74" s="198">
        <v>32</v>
      </c>
      <c r="M74" s="22">
        <f t="shared" si="2"/>
        <v>40</v>
      </c>
    </row>
    <row r="75" spans="1:13" s="13" customFormat="1" x14ac:dyDescent="0.25">
      <c r="A75" s="107" t="s">
        <v>409</v>
      </c>
      <c r="B75" s="107" t="s">
        <v>348</v>
      </c>
      <c r="C75" s="110">
        <v>4</v>
      </c>
      <c r="D75" s="110">
        <v>0</v>
      </c>
      <c r="E75" s="110">
        <v>0</v>
      </c>
      <c r="F75" s="110">
        <v>3</v>
      </c>
      <c r="G75" s="110">
        <v>3</v>
      </c>
      <c r="H75" s="110">
        <v>7</v>
      </c>
      <c r="I75" s="110">
        <v>8</v>
      </c>
      <c r="J75" s="110">
        <v>0</v>
      </c>
      <c r="K75" s="110">
        <v>10</v>
      </c>
      <c r="L75" s="198">
        <v>33</v>
      </c>
      <c r="M75" s="22">
        <f t="shared" si="2"/>
        <v>35</v>
      </c>
    </row>
    <row r="76" spans="1:13" s="13" customFormat="1" x14ac:dyDescent="0.25">
      <c r="A76" s="107" t="s">
        <v>410</v>
      </c>
      <c r="B76" s="107" t="s">
        <v>349</v>
      </c>
      <c r="C76" s="109">
        <v>3</v>
      </c>
      <c r="D76" s="110">
        <v>3</v>
      </c>
      <c r="E76" s="110">
        <v>0</v>
      </c>
      <c r="F76" s="110">
        <v>0</v>
      </c>
      <c r="G76" s="110">
        <v>1</v>
      </c>
      <c r="H76" s="110">
        <v>0</v>
      </c>
      <c r="I76" s="110">
        <v>7</v>
      </c>
      <c r="J76" s="110">
        <v>7</v>
      </c>
      <c r="K76" s="110">
        <v>11</v>
      </c>
      <c r="L76" s="198">
        <v>33</v>
      </c>
      <c r="M76" s="22">
        <f t="shared" si="2"/>
        <v>32</v>
      </c>
    </row>
    <row r="77" spans="1:13" s="13" customFormat="1" x14ac:dyDescent="0.25">
      <c r="A77" s="107" t="s">
        <v>411</v>
      </c>
      <c r="B77" s="107" t="s">
        <v>350</v>
      </c>
      <c r="C77" s="109">
        <v>4</v>
      </c>
      <c r="D77" s="110">
        <v>0</v>
      </c>
      <c r="E77" s="110">
        <v>3</v>
      </c>
      <c r="F77" s="110">
        <v>3</v>
      </c>
      <c r="G77" s="110">
        <v>0</v>
      </c>
      <c r="H77" s="110">
        <v>0</v>
      </c>
      <c r="I77" s="110">
        <v>6</v>
      </c>
      <c r="J77" s="110">
        <v>6</v>
      </c>
      <c r="K77" s="110">
        <v>12</v>
      </c>
      <c r="L77" s="198">
        <v>31</v>
      </c>
      <c r="M77" s="22">
        <f t="shared" si="2"/>
        <v>34</v>
      </c>
    </row>
    <row r="78" spans="1:13" s="13" customFormat="1" x14ac:dyDescent="0.25">
      <c r="A78" s="107" t="s">
        <v>412</v>
      </c>
      <c r="B78" s="107" t="s">
        <v>351</v>
      </c>
      <c r="C78" s="109">
        <v>4</v>
      </c>
      <c r="D78" s="110">
        <v>0</v>
      </c>
      <c r="E78" s="110">
        <v>0</v>
      </c>
      <c r="F78" s="110">
        <v>3</v>
      </c>
      <c r="G78" s="110">
        <v>3</v>
      </c>
      <c r="H78" s="110">
        <v>0</v>
      </c>
      <c r="I78" s="110">
        <v>8</v>
      </c>
      <c r="J78" s="110">
        <v>7</v>
      </c>
      <c r="K78" s="110">
        <v>12</v>
      </c>
      <c r="L78" s="198">
        <v>27</v>
      </c>
      <c r="M78" s="22">
        <f t="shared" si="2"/>
        <v>37</v>
      </c>
    </row>
    <row r="79" spans="1:13" s="13" customFormat="1" x14ac:dyDescent="0.25">
      <c r="A79" s="107" t="s">
        <v>413</v>
      </c>
      <c r="B79" s="107" t="s">
        <v>352</v>
      </c>
      <c r="C79" s="109">
        <v>4</v>
      </c>
      <c r="D79" s="110">
        <v>3</v>
      </c>
      <c r="E79" s="110">
        <v>0</v>
      </c>
      <c r="F79" s="110">
        <v>3</v>
      </c>
      <c r="G79" s="110">
        <v>0</v>
      </c>
      <c r="H79" s="110">
        <v>0</v>
      </c>
      <c r="I79" s="110">
        <v>8</v>
      </c>
      <c r="J79" s="110">
        <v>7</v>
      </c>
      <c r="K79" s="110">
        <v>13</v>
      </c>
      <c r="L79" s="198">
        <v>27</v>
      </c>
      <c r="M79" s="22">
        <f t="shared" si="2"/>
        <v>38</v>
      </c>
    </row>
    <row r="80" spans="1:13" s="13" customFormat="1" x14ac:dyDescent="0.25">
      <c r="A80" s="107" t="s">
        <v>414</v>
      </c>
      <c r="B80" s="107" t="s">
        <v>353</v>
      </c>
      <c r="C80" s="109">
        <v>3</v>
      </c>
      <c r="D80" s="110">
        <v>3</v>
      </c>
      <c r="E80" s="110">
        <v>0</v>
      </c>
      <c r="F80" s="110">
        <v>3</v>
      </c>
      <c r="G80" s="110">
        <v>0</v>
      </c>
      <c r="H80" s="110">
        <v>6</v>
      </c>
      <c r="I80" s="110">
        <v>0</v>
      </c>
      <c r="J80" s="110">
        <v>7</v>
      </c>
      <c r="K80" s="110">
        <v>11</v>
      </c>
      <c r="L80" s="198">
        <v>34</v>
      </c>
      <c r="M80" s="22">
        <f t="shared" ref="M80:M102" si="3">SUM(C80:K80)</f>
        <v>33</v>
      </c>
    </row>
    <row r="81" spans="1:13" s="13" customFormat="1" x14ac:dyDescent="0.25">
      <c r="A81" s="107" t="s">
        <v>415</v>
      </c>
      <c r="B81" s="107" t="s">
        <v>354</v>
      </c>
      <c r="C81" s="109">
        <v>4</v>
      </c>
      <c r="D81" s="110">
        <v>3</v>
      </c>
      <c r="E81" s="110">
        <v>0</v>
      </c>
      <c r="F81" s="110">
        <v>2</v>
      </c>
      <c r="G81" s="110">
        <v>0</v>
      </c>
      <c r="H81" s="110">
        <v>6</v>
      </c>
      <c r="I81" s="110">
        <v>5</v>
      </c>
      <c r="J81" s="110">
        <v>0</v>
      </c>
      <c r="K81" s="110">
        <v>11</v>
      </c>
      <c r="L81" s="198">
        <v>30</v>
      </c>
      <c r="M81" s="22">
        <f t="shared" si="3"/>
        <v>31</v>
      </c>
    </row>
    <row r="82" spans="1:13" s="13" customFormat="1" x14ac:dyDescent="0.25">
      <c r="A82" s="107" t="s">
        <v>416</v>
      </c>
      <c r="B82" s="107" t="s">
        <v>355</v>
      </c>
      <c r="C82" s="109">
        <v>0</v>
      </c>
      <c r="D82" s="110">
        <v>4</v>
      </c>
      <c r="E82" s="110">
        <v>4</v>
      </c>
      <c r="F82" s="110">
        <v>4</v>
      </c>
      <c r="G82" s="110">
        <v>0</v>
      </c>
      <c r="H82" s="110">
        <v>0</v>
      </c>
      <c r="I82" s="110">
        <v>8</v>
      </c>
      <c r="J82" s="110">
        <v>8</v>
      </c>
      <c r="K82" s="110">
        <v>12</v>
      </c>
      <c r="L82" s="198">
        <v>26</v>
      </c>
      <c r="M82" s="22">
        <f t="shared" si="3"/>
        <v>40</v>
      </c>
    </row>
    <row r="83" spans="1:13" s="13" customFormat="1" x14ac:dyDescent="0.25">
      <c r="A83" s="107" t="s">
        <v>417</v>
      </c>
      <c r="B83" s="107" t="s">
        <v>356</v>
      </c>
      <c r="C83" s="109">
        <v>3</v>
      </c>
      <c r="D83" s="110">
        <v>0</v>
      </c>
      <c r="E83" s="110">
        <v>2</v>
      </c>
      <c r="F83" s="110">
        <v>0</v>
      </c>
      <c r="G83" s="110">
        <v>0</v>
      </c>
      <c r="H83" s="110">
        <v>7</v>
      </c>
      <c r="I83" s="110">
        <v>7</v>
      </c>
      <c r="J83" s="110">
        <v>0</v>
      </c>
      <c r="K83" s="110">
        <v>11</v>
      </c>
      <c r="L83" s="198">
        <v>31</v>
      </c>
      <c r="M83" s="22">
        <f t="shared" si="3"/>
        <v>30</v>
      </c>
    </row>
    <row r="84" spans="1:13" s="13" customFormat="1" x14ac:dyDescent="0.25">
      <c r="A84" s="107" t="s">
        <v>418</v>
      </c>
      <c r="B84" s="107" t="s">
        <v>357</v>
      </c>
      <c r="C84" s="109">
        <v>0</v>
      </c>
      <c r="D84" s="110">
        <v>4</v>
      </c>
      <c r="E84" s="110">
        <v>4</v>
      </c>
      <c r="F84" s="110">
        <v>0</v>
      </c>
      <c r="G84" s="110">
        <v>4</v>
      </c>
      <c r="H84" s="110">
        <v>0</v>
      </c>
      <c r="I84" s="110">
        <v>8</v>
      </c>
      <c r="J84" s="110">
        <v>6</v>
      </c>
      <c r="K84" s="110">
        <v>11</v>
      </c>
      <c r="L84" s="198">
        <v>23</v>
      </c>
      <c r="M84" s="22">
        <f t="shared" si="3"/>
        <v>37</v>
      </c>
    </row>
    <row r="85" spans="1:13" s="13" customFormat="1" x14ac:dyDescent="0.25">
      <c r="A85" s="107" t="s">
        <v>419</v>
      </c>
      <c r="B85" s="107" t="s">
        <v>358</v>
      </c>
      <c r="C85" s="109">
        <v>0</v>
      </c>
      <c r="D85" s="110">
        <v>3</v>
      </c>
      <c r="E85" s="110">
        <v>0</v>
      </c>
      <c r="F85" s="110">
        <v>3</v>
      </c>
      <c r="G85" s="110">
        <v>2</v>
      </c>
      <c r="H85" s="110">
        <v>4</v>
      </c>
      <c r="I85" s="110">
        <v>0</v>
      </c>
      <c r="J85" s="110">
        <v>2</v>
      </c>
      <c r="K85" s="110">
        <v>6</v>
      </c>
      <c r="L85" s="198">
        <v>34</v>
      </c>
      <c r="M85" s="22">
        <f t="shared" si="3"/>
        <v>20</v>
      </c>
    </row>
    <row r="86" spans="1:13" s="13" customFormat="1" x14ac:dyDescent="0.25">
      <c r="A86" s="107" t="s">
        <v>420</v>
      </c>
      <c r="B86" s="107" t="s">
        <v>359</v>
      </c>
      <c r="C86" s="109">
        <v>2</v>
      </c>
      <c r="D86" s="110">
        <v>3</v>
      </c>
      <c r="E86" s="110">
        <v>0</v>
      </c>
      <c r="F86" s="110">
        <v>2</v>
      </c>
      <c r="G86" s="110">
        <v>0</v>
      </c>
      <c r="H86" s="110">
        <v>4</v>
      </c>
      <c r="I86" s="110">
        <v>0</v>
      </c>
      <c r="J86" s="110">
        <v>3</v>
      </c>
      <c r="K86" s="110">
        <v>11</v>
      </c>
      <c r="L86" s="198">
        <v>30</v>
      </c>
      <c r="M86" s="22">
        <f t="shared" si="3"/>
        <v>25</v>
      </c>
    </row>
    <row r="87" spans="1:13" s="13" customFormat="1" x14ac:dyDescent="0.25">
      <c r="A87" s="107" t="s">
        <v>421</v>
      </c>
      <c r="B87" s="107" t="s">
        <v>360</v>
      </c>
      <c r="C87" s="109">
        <v>4</v>
      </c>
      <c r="D87" s="110">
        <v>0</v>
      </c>
      <c r="E87" s="110">
        <v>0</v>
      </c>
      <c r="F87" s="110">
        <v>3</v>
      </c>
      <c r="G87" s="110">
        <v>3</v>
      </c>
      <c r="H87" s="110">
        <v>4</v>
      </c>
      <c r="I87" s="110">
        <v>2</v>
      </c>
      <c r="J87" s="110">
        <v>0</v>
      </c>
      <c r="K87" s="110">
        <v>7</v>
      </c>
      <c r="L87" s="198">
        <v>30</v>
      </c>
      <c r="M87" s="22">
        <f t="shared" si="3"/>
        <v>23</v>
      </c>
    </row>
    <row r="88" spans="1:13" s="13" customFormat="1" x14ac:dyDescent="0.25">
      <c r="A88" s="107" t="s">
        <v>422</v>
      </c>
      <c r="B88" s="107" t="s">
        <v>361</v>
      </c>
      <c r="C88" s="109">
        <v>4</v>
      </c>
      <c r="D88" s="110">
        <v>0</v>
      </c>
      <c r="E88" s="110">
        <v>0</v>
      </c>
      <c r="F88" s="110">
        <v>4</v>
      </c>
      <c r="G88" s="110">
        <v>0</v>
      </c>
      <c r="H88" s="110">
        <v>8</v>
      </c>
      <c r="I88" s="110">
        <v>0</v>
      </c>
      <c r="J88" s="110">
        <v>8</v>
      </c>
      <c r="K88" s="110">
        <v>12</v>
      </c>
      <c r="L88" s="198">
        <v>29</v>
      </c>
      <c r="M88" s="22">
        <f t="shared" si="3"/>
        <v>36</v>
      </c>
    </row>
    <row r="89" spans="1:13" s="13" customFormat="1" x14ac:dyDescent="0.25">
      <c r="A89" s="107" t="s">
        <v>423</v>
      </c>
      <c r="B89" s="107" t="s">
        <v>362</v>
      </c>
      <c r="C89" s="110">
        <v>4</v>
      </c>
      <c r="D89" s="110">
        <v>0</v>
      </c>
      <c r="E89" s="110">
        <v>0</v>
      </c>
      <c r="F89" s="110">
        <v>4</v>
      </c>
      <c r="G89" s="110">
        <v>3</v>
      </c>
      <c r="H89" s="110">
        <v>0</v>
      </c>
      <c r="I89" s="110">
        <v>7</v>
      </c>
      <c r="J89" s="110">
        <v>8</v>
      </c>
      <c r="K89" s="110">
        <v>12</v>
      </c>
      <c r="L89" s="198">
        <v>27</v>
      </c>
      <c r="M89" s="22">
        <f t="shared" si="3"/>
        <v>38</v>
      </c>
    </row>
    <row r="90" spans="1:13" s="13" customFormat="1" x14ac:dyDescent="0.25">
      <c r="A90" s="107" t="s">
        <v>424</v>
      </c>
      <c r="B90" s="107" t="s">
        <v>363</v>
      </c>
      <c r="C90" s="110">
        <v>3</v>
      </c>
      <c r="D90" s="110">
        <v>3</v>
      </c>
      <c r="E90" s="110">
        <v>0</v>
      </c>
      <c r="F90" s="110">
        <v>0</v>
      </c>
      <c r="G90" s="110">
        <v>4</v>
      </c>
      <c r="H90" s="110">
        <v>7</v>
      </c>
      <c r="I90" s="110">
        <v>7</v>
      </c>
      <c r="J90" s="110">
        <v>0</v>
      </c>
      <c r="K90" s="110">
        <v>12</v>
      </c>
      <c r="L90" s="198">
        <v>31</v>
      </c>
      <c r="M90" s="22">
        <f t="shared" si="3"/>
        <v>36</v>
      </c>
    </row>
    <row r="91" spans="1:13" s="13" customFormat="1" x14ac:dyDescent="0.25">
      <c r="A91" s="107" t="s">
        <v>425</v>
      </c>
      <c r="B91" s="107" t="s">
        <v>364</v>
      </c>
      <c r="C91" s="109">
        <v>4</v>
      </c>
      <c r="D91" s="110">
        <v>3</v>
      </c>
      <c r="E91" s="110">
        <v>0</v>
      </c>
      <c r="F91" s="110">
        <v>1</v>
      </c>
      <c r="G91" s="110">
        <v>0</v>
      </c>
      <c r="H91" s="110">
        <v>7</v>
      </c>
      <c r="I91" s="110">
        <v>0</v>
      </c>
      <c r="J91" s="110">
        <v>6</v>
      </c>
      <c r="K91" s="110">
        <v>11</v>
      </c>
      <c r="L91" s="198">
        <v>28</v>
      </c>
      <c r="M91" s="22">
        <f t="shared" si="3"/>
        <v>32</v>
      </c>
    </row>
    <row r="92" spans="1:13" s="13" customFormat="1" x14ac:dyDescent="0.25">
      <c r="A92" s="107" t="s">
        <v>426</v>
      </c>
      <c r="B92" s="107" t="s">
        <v>365</v>
      </c>
      <c r="C92" s="109">
        <v>4</v>
      </c>
      <c r="D92" s="110">
        <v>0</v>
      </c>
      <c r="E92" s="110">
        <v>4</v>
      </c>
      <c r="F92" s="110">
        <v>4</v>
      </c>
      <c r="G92" s="110">
        <v>0</v>
      </c>
      <c r="H92" s="110">
        <v>0</v>
      </c>
      <c r="I92" s="110">
        <v>8</v>
      </c>
      <c r="J92" s="110">
        <v>8</v>
      </c>
      <c r="K92" s="110">
        <v>13</v>
      </c>
      <c r="L92" s="198">
        <v>20</v>
      </c>
      <c r="M92" s="22">
        <f t="shared" si="3"/>
        <v>41</v>
      </c>
    </row>
    <row r="93" spans="1:13" s="13" customFormat="1" x14ac:dyDescent="0.25">
      <c r="A93" s="107" t="s">
        <v>427</v>
      </c>
      <c r="B93" s="107" t="s">
        <v>366</v>
      </c>
      <c r="C93" s="109">
        <v>4</v>
      </c>
      <c r="D93" s="110">
        <v>4</v>
      </c>
      <c r="E93" s="110">
        <v>3</v>
      </c>
      <c r="F93" s="110">
        <v>0</v>
      </c>
      <c r="G93" s="110">
        <v>0</v>
      </c>
      <c r="H93" s="110">
        <v>6</v>
      </c>
      <c r="I93" s="110">
        <v>7</v>
      </c>
      <c r="J93" s="110">
        <v>0</v>
      </c>
      <c r="K93" s="110">
        <v>10</v>
      </c>
      <c r="L93" s="198">
        <v>33</v>
      </c>
      <c r="M93" s="22">
        <f t="shared" si="3"/>
        <v>34</v>
      </c>
    </row>
    <row r="94" spans="1:13" s="13" customFormat="1" x14ac:dyDescent="0.25">
      <c r="A94" s="107" t="s">
        <v>428</v>
      </c>
      <c r="B94" s="107" t="s">
        <v>367</v>
      </c>
      <c r="C94" s="110">
        <v>0</v>
      </c>
      <c r="D94" s="110">
        <v>3</v>
      </c>
      <c r="E94" s="110">
        <v>0</v>
      </c>
      <c r="F94" s="110">
        <v>3</v>
      </c>
      <c r="G94" s="110">
        <v>2</v>
      </c>
      <c r="H94" s="110">
        <v>3</v>
      </c>
      <c r="I94" s="110">
        <v>0</v>
      </c>
      <c r="J94" s="110">
        <v>3</v>
      </c>
      <c r="K94" s="110">
        <v>9</v>
      </c>
      <c r="L94" s="198">
        <v>28</v>
      </c>
      <c r="M94" s="22">
        <f t="shared" si="3"/>
        <v>23</v>
      </c>
    </row>
    <row r="95" spans="1:13" s="13" customFormat="1" x14ac:dyDescent="0.25">
      <c r="A95" s="107" t="s">
        <v>429</v>
      </c>
      <c r="B95" s="107" t="s">
        <v>368</v>
      </c>
      <c r="C95" s="109">
        <v>3</v>
      </c>
      <c r="D95" s="110">
        <v>3</v>
      </c>
      <c r="E95" s="110">
        <v>4</v>
      </c>
      <c r="F95" s="110">
        <v>0</v>
      </c>
      <c r="G95" s="110">
        <v>0</v>
      </c>
      <c r="H95" s="110">
        <v>7</v>
      </c>
      <c r="I95" s="110">
        <v>8</v>
      </c>
      <c r="J95" s="110">
        <v>0</v>
      </c>
      <c r="K95" s="110">
        <v>12</v>
      </c>
      <c r="L95" s="198">
        <v>28</v>
      </c>
      <c r="M95" s="22">
        <f t="shared" si="3"/>
        <v>37</v>
      </c>
    </row>
    <row r="96" spans="1:13" s="13" customFormat="1" x14ac:dyDescent="0.25">
      <c r="A96" s="107" t="s">
        <v>430</v>
      </c>
      <c r="B96" s="107" t="s">
        <v>369</v>
      </c>
      <c r="C96" s="110">
        <v>0</v>
      </c>
      <c r="D96" s="110">
        <v>0</v>
      </c>
      <c r="E96" s="110">
        <v>4</v>
      </c>
      <c r="F96" s="110">
        <v>3</v>
      </c>
      <c r="G96" s="110">
        <v>4</v>
      </c>
      <c r="H96" s="110">
        <v>0</v>
      </c>
      <c r="I96" s="110">
        <v>7</v>
      </c>
      <c r="J96" s="110">
        <v>7</v>
      </c>
      <c r="K96" s="110">
        <v>11</v>
      </c>
      <c r="L96" s="198">
        <v>30</v>
      </c>
      <c r="M96" s="22">
        <f t="shared" si="3"/>
        <v>36</v>
      </c>
    </row>
    <row r="97" spans="1:13" s="13" customFormat="1" x14ac:dyDescent="0.25">
      <c r="A97" s="107" t="s">
        <v>431</v>
      </c>
      <c r="B97" s="107" t="s">
        <v>370</v>
      </c>
      <c r="C97" s="110">
        <v>4</v>
      </c>
      <c r="D97" s="110">
        <v>3</v>
      </c>
      <c r="E97" s="110">
        <v>0</v>
      </c>
      <c r="F97" s="110">
        <v>0</v>
      </c>
      <c r="G97" s="110">
        <v>3</v>
      </c>
      <c r="H97" s="110">
        <v>7</v>
      </c>
      <c r="I97" s="110">
        <v>7</v>
      </c>
      <c r="J97" s="110">
        <v>0</v>
      </c>
      <c r="K97" s="110">
        <v>11</v>
      </c>
      <c r="L97" s="198">
        <v>28</v>
      </c>
      <c r="M97" s="22">
        <f t="shared" si="3"/>
        <v>35</v>
      </c>
    </row>
    <row r="98" spans="1:13" s="13" customFormat="1" x14ac:dyDescent="0.25">
      <c r="A98" s="107" t="s">
        <v>432</v>
      </c>
      <c r="B98" s="107" t="s">
        <v>371</v>
      </c>
      <c r="C98" s="109">
        <v>4</v>
      </c>
      <c r="D98" s="110">
        <v>4</v>
      </c>
      <c r="E98" s="110">
        <v>0</v>
      </c>
      <c r="F98" s="110">
        <v>0</v>
      </c>
      <c r="G98" s="110">
        <v>3</v>
      </c>
      <c r="H98" s="110">
        <v>7</v>
      </c>
      <c r="I98" s="110">
        <v>7</v>
      </c>
      <c r="J98" s="110">
        <v>0</v>
      </c>
      <c r="K98" s="110">
        <v>8</v>
      </c>
      <c r="L98" s="198">
        <v>29</v>
      </c>
      <c r="M98" s="22">
        <f t="shared" si="3"/>
        <v>33</v>
      </c>
    </row>
    <row r="99" spans="1:13" s="13" customFormat="1" x14ac:dyDescent="0.25">
      <c r="A99" s="107" t="s">
        <v>433</v>
      </c>
      <c r="B99" s="107" t="s">
        <v>372</v>
      </c>
      <c r="C99" s="109">
        <v>4</v>
      </c>
      <c r="D99" s="110">
        <v>0</v>
      </c>
      <c r="E99" s="110">
        <v>0</v>
      </c>
      <c r="F99" s="110">
        <v>3</v>
      </c>
      <c r="G99" s="110">
        <v>4</v>
      </c>
      <c r="H99" s="110">
        <v>0</v>
      </c>
      <c r="I99" s="110">
        <v>7</v>
      </c>
      <c r="J99" s="110">
        <v>5</v>
      </c>
      <c r="K99" s="110">
        <v>12</v>
      </c>
      <c r="L99" s="198">
        <v>21</v>
      </c>
      <c r="M99" s="22">
        <f t="shared" si="3"/>
        <v>35</v>
      </c>
    </row>
    <row r="100" spans="1:13" s="13" customFormat="1" x14ac:dyDescent="0.25">
      <c r="A100" s="107" t="s">
        <v>434</v>
      </c>
      <c r="B100" s="107" t="s">
        <v>373</v>
      </c>
      <c r="C100" s="110">
        <v>0</v>
      </c>
      <c r="D100" s="110">
        <v>0</v>
      </c>
      <c r="E100" s="110">
        <v>0</v>
      </c>
      <c r="F100" s="110">
        <v>0</v>
      </c>
      <c r="G100" s="110">
        <v>0</v>
      </c>
      <c r="H100" s="110">
        <v>0</v>
      </c>
      <c r="I100" s="110">
        <v>0</v>
      </c>
      <c r="J100" s="110">
        <v>0</v>
      </c>
      <c r="K100" s="110">
        <v>0</v>
      </c>
      <c r="L100" s="198">
        <v>33</v>
      </c>
      <c r="M100" s="22">
        <f t="shared" si="3"/>
        <v>0</v>
      </c>
    </row>
    <row r="101" spans="1:13" s="13" customFormat="1" x14ac:dyDescent="0.25">
      <c r="A101" s="107" t="s">
        <v>435</v>
      </c>
      <c r="B101" s="107" t="s">
        <v>374</v>
      </c>
      <c r="C101" s="110">
        <v>4</v>
      </c>
      <c r="D101" s="110">
        <v>0</v>
      </c>
      <c r="E101" s="110">
        <v>0</v>
      </c>
      <c r="F101" s="110">
        <v>3</v>
      </c>
      <c r="G101" s="110">
        <v>4</v>
      </c>
      <c r="H101" s="110">
        <v>0</v>
      </c>
      <c r="I101" s="110">
        <v>7</v>
      </c>
      <c r="J101" s="110">
        <v>5</v>
      </c>
      <c r="K101" s="110">
        <v>12</v>
      </c>
      <c r="L101" s="132">
        <v>0</v>
      </c>
      <c r="M101" s="22">
        <f t="shared" si="3"/>
        <v>35</v>
      </c>
    </row>
    <row r="102" spans="1:13" s="13" customFormat="1" x14ac:dyDescent="0.25">
      <c r="A102" s="107" t="s">
        <v>436</v>
      </c>
      <c r="B102" s="107" t="s">
        <v>375</v>
      </c>
      <c r="C102" s="110">
        <v>3</v>
      </c>
      <c r="D102" s="110">
        <v>0</v>
      </c>
      <c r="E102" s="110">
        <v>4</v>
      </c>
      <c r="F102" s="110">
        <v>3</v>
      </c>
      <c r="G102" s="110">
        <v>0</v>
      </c>
      <c r="H102" s="110">
        <v>8</v>
      </c>
      <c r="I102" s="110">
        <v>0</v>
      </c>
      <c r="J102" s="110">
        <v>7</v>
      </c>
      <c r="K102" s="110">
        <v>11</v>
      </c>
      <c r="L102" s="198">
        <v>31</v>
      </c>
      <c r="M102" s="22">
        <f t="shared" si="3"/>
        <v>36</v>
      </c>
    </row>
    <row r="103" spans="1:13" s="13" customFormat="1" ht="15.75" x14ac:dyDescent="0.25">
      <c r="A103" s="153" t="s">
        <v>43</v>
      </c>
      <c r="B103" s="154"/>
      <c r="C103" s="29">
        <f t="shared" ref="C103:K103" si="4">COUNTA(C16:C102)</f>
        <v>73</v>
      </c>
      <c r="D103" s="30">
        <f t="shared" si="4"/>
        <v>77</v>
      </c>
      <c r="E103" s="30">
        <f t="shared" si="4"/>
        <v>76</v>
      </c>
      <c r="F103" s="30">
        <f t="shared" si="4"/>
        <v>80</v>
      </c>
      <c r="G103" s="30">
        <f t="shared" si="4"/>
        <v>79</v>
      </c>
      <c r="H103" s="30">
        <f t="shared" si="4"/>
        <v>77</v>
      </c>
      <c r="I103" s="30">
        <f t="shared" si="4"/>
        <v>74</v>
      </c>
      <c r="J103" s="30">
        <f t="shared" si="4"/>
        <v>83</v>
      </c>
      <c r="K103" s="30">
        <f t="shared" si="4"/>
        <v>86</v>
      </c>
      <c r="L103" s="31">
        <f>COUNT(L16:L102)</f>
        <v>87</v>
      </c>
      <c r="M103" s="22"/>
    </row>
    <row r="104" spans="1:13" s="13" customFormat="1" ht="15.75" x14ac:dyDescent="0.25">
      <c r="A104" s="153" t="s">
        <v>4</v>
      </c>
      <c r="B104" s="154"/>
      <c r="C104" s="116">
        <f>COUNTIF(C16:C102,"&gt;="&amp;C15)</f>
        <v>50</v>
      </c>
      <c r="D104" s="131">
        <f t="shared" ref="D104:L104" si="5">COUNTIF(D16:D102,"&gt;="&amp;D15)</f>
        <v>53</v>
      </c>
      <c r="E104" s="131">
        <f t="shared" si="5"/>
        <v>35</v>
      </c>
      <c r="F104" s="131">
        <f t="shared" si="5"/>
        <v>45</v>
      </c>
      <c r="G104" s="131">
        <f t="shared" si="5"/>
        <v>45</v>
      </c>
      <c r="H104" s="131">
        <f t="shared" si="5"/>
        <v>39</v>
      </c>
      <c r="I104" s="131">
        <f t="shared" si="5"/>
        <v>51</v>
      </c>
      <c r="J104" s="131">
        <f t="shared" si="5"/>
        <v>61</v>
      </c>
      <c r="K104" s="131">
        <f t="shared" si="5"/>
        <v>81</v>
      </c>
      <c r="L104" s="131">
        <f t="shared" si="5"/>
        <v>77</v>
      </c>
      <c r="M104" s="22"/>
    </row>
    <row r="105" spans="1:13" s="13" customFormat="1" ht="15.75" x14ac:dyDescent="0.25">
      <c r="A105" s="153" t="s">
        <v>48</v>
      </c>
      <c r="B105" s="154"/>
      <c r="C105" s="116">
        <f t="shared" ref="C105:K105" si="6">ROUND(C104*100/C103,0)</f>
        <v>68</v>
      </c>
      <c r="D105" s="116">
        <f t="shared" si="6"/>
        <v>69</v>
      </c>
      <c r="E105" s="44">
        <f t="shared" si="6"/>
        <v>46</v>
      </c>
      <c r="F105" s="44">
        <f t="shared" si="6"/>
        <v>56</v>
      </c>
      <c r="G105" s="44">
        <f t="shared" si="6"/>
        <v>57</v>
      </c>
      <c r="H105" s="44">
        <f t="shared" si="6"/>
        <v>51</v>
      </c>
      <c r="I105" s="44">
        <f t="shared" si="6"/>
        <v>69</v>
      </c>
      <c r="J105" s="44">
        <f t="shared" si="6"/>
        <v>73</v>
      </c>
      <c r="K105" s="44">
        <f t="shared" si="6"/>
        <v>94</v>
      </c>
      <c r="L105" s="23">
        <f>ROUND(L104*100/L103,0)</f>
        <v>89</v>
      </c>
      <c r="M105" s="22"/>
    </row>
    <row r="106" spans="1:13" s="13" customFormat="1" x14ac:dyDescent="0.25">
      <c r="A106" s="157" t="s">
        <v>14</v>
      </c>
      <c r="B106" s="158"/>
      <c r="C106" s="116" t="str">
        <f>IF(C105&gt;=70,"3",IF(C105&gt;=60,"2",IF(C105&gt;=50,"1","-")))</f>
        <v>2</v>
      </c>
      <c r="D106" s="131" t="str">
        <f t="shared" ref="D106:L106" si="7">IF(D105&gt;=70,"3",IF(D105&gt;=60,"2",IF(D105&gt;=50,"1","-")))</f>
        <v>2</v>
      </c>
      <c r="E106" s="131" t="str">
        <f t="shared" si="7"/>
        <v>-</v>
      </c>
      <c r="F106" s="131" t="str">
        <f t="shared" si="7"/>
        <v>1</v>
      </c>
      <c r="G106" s="131" t="str">
        <f t="shared" si="7"/>
        <v>1</v>
      </c>
      <c r="H106" s="131" t="str">
        <f t="shared" si="7"/>
        <v>1</v>
      </c>
      <c r="I106" s="131" t="str">
        <f t="shared" si="7"/>
        <v>2</v>
      </c>
      <c r="J106" s="131" t="str">
        <f t="shared" si="7"/>
        <v>3</v>
      </c>
      <c r="K106" s="131" t="str">
        <f t="shared" si="7"/>
        <v>3</v>
      </c>
      <c r="L106" s="131" t="str">
        <f t="shared" si="7"/>
        <v>3</v>
      </c>
      <c r="M106" s="22"/>
    </row>
    <row r="107" spans="1:13" s="13" customFormat="1" x14ac:dyDescent="0.25">
      <c r="A107" s="9"/>
      <c r="B107" s="9"/>
      <c r="C107" s="18" t="s">
        <v>0</v>
      </c>
      <c r="D107" s="18" t="s">
        <v>1</v>
      </c>
      <c r="E107" s="18" t="s">
        <v>3</v>
      </c>
      <c r="F107" s="18" t="s">
        <v>2</v>
      </c>
      <c r="G107" s="18" t="s">
        <v>1</v>
      </c>
      <c r="H107" s="18" t="s">
        <v>3</v>
      </c>
      <c r="I107" s="18" t="s">
        <v>2</v>
      </c>
      <c r="J107" s="18" t="s">
        <v>1</v>
      </c>
      <c r="K107" s="18" t="s">
        <v>1</v>
      </c>
      <c r="M107" s="10"/>
    </row>
    <row r="108" spans="1:13" s="13" customFormat="1" ht="18.75" x14ac:dyDescent="0.3">
      <c r="A108" s="9"/>
      <c r="B108" s="9"/>
      <c r="C108" s="10"/>
      <c r="D108" s="10"/>
      <c r="E108" s="11"/>
      <c r="F108" s="159"/>
      <c r="G108" s="160"/>
      <c r="H108" s="149" t="s">
        <v>15</v>
      </c>
      <c r="I108" s="150"/>
      <c r="J108" s="14" t="s">
        <v>18</v>
      </c>
      <c r="K108" s="14"/>
      <c r="M108" s="10"/>
    </row>
    <row r="109" spans="1:13" s="13" customFormat="1" ht="20.25" x14ac:dyDescent="0.3">
      <c r="A109" s="9"/>
      <c r="B109" s="9"/>
      <c r="C109" s="15"/>
      <c r="D109" s="16"/>
      <c r="E109" s="12"/>
      <c r="F109" s="163" t="s">
        <v>16</v>
      </c>
      <c r="G109" s="164"/>
      <c r="H109" s="17" t="s">
        <v>35</v>
      </c>
      <c r="I109" s="17" t="s">
        <v>14</v>
      </c>
      <c r="J109" s="17" t="s">
        <v>35</v>
      </c>
      <c r="K109" s="17" t="s">
        <v>14</v>
      </c>
      <c r="M109" s="10"/>
    </row>
    <row r="110" spans="1:13" s="13" customFormat="1" ht="20.25" x14ac:dyDescent="0.3">
      <c r="A110" s="9"/>
      <c r="B110" s="9"/>
      <c r="C110" s="15"/>
      <c r="D110" s="15"/>
      <c r="E110" s="12"/>
      <c r="F110" s="163" t="s">
        <v>31</v>
      </c>
      <c r="G110" s="164"/>
      <c r="H110" s="44">
        <f>AVERAGE(C105)</f>
        <v>68</v>
      </c>
      <c r="I110" s="44" t="str">
        <f>IF(H110&gt;=80,"3",IF(H110&gt;=70,"2",IF(H110&gt;=60,"1",IF(H110&lt;=59,"-"))))</f>
        <v>1</v>
      </c>
      <c r="J110" s="44">
        <f>(H110*0.5)+($L$105*0.5)</f>
        <v>78.5</v>
      </c>
      <c r="K110" s="44" t="str">
        <f>IF(J110&gt;=70,"3",IF(J110&gt;=60,"2",IF(J110&gt;=50,"1",IF(J110&lt;49,"-"))))</f>
        <v>3</v>
      </c>
      <c r="M110" s="10"/>
    </row>
    <row r="111" spans="1:13" s="13" customFormat="1" ht="20.25" x14ac:dyDescent="0.3">
      <c r="A111" s="9"/>
      <c r="B111" s="9"/>
      <c r="C111" s="10"/>
      <c r="D111" s="10"/>
      <c r="E111" s="11"/>
      <c r="F111" s="163" t="s">
        <v>32</v>
      </c>
      <c r="G111" s="164"/>
      <c r="H111" s="44">
        <f>AVERAGE(D105,G105,J105,K105)</f>
        <v>73.25</v>
      </c>
      <c r="I111" s="44" t="str">
        <f>IF(H111&gt;=80,"3",IF(H111&gt;=70,"2",IF(H111&gt;=60,"1",IF(H111&lt;=59,"-"))))</f>
        <v>2</v>
      </c>
      <c r="J111" s="44">
        <f t="shared" ref="J111:J113" si="8">(H111*0.5)+($L$105*0.5)</f>
        <v>81.125</v>
      </c>
      <c r="K111" s="44" t="str">
        <f t="shared" ref="K111:K114" si="9">IF(J111&gt;=70,"3",IF(J111&gt;=60,"2",IF(J111&gt;=50,"1",IF(J111&lt;49,"-"))))</f>
        <v>3</v>
      </c>
      <c r="M111" s="10"/>
    </row>
    <row r="112" spans="1:13" s="13" customFormat="1" ht="20.25" x14ac:dyDescent="0.3">
      <c r="A112" s="9"/>
      <c r="B112" s="9"/>
      <c r="C112" s="10"/>
      <c r="D112" s="10"/>
      <c r="E112" s="11"/>
      <c r="F112" s="163" t="s">
        <v>33</v>
      </c>
      <c r="G112" s="164"/>
      <c r="H112" s="44">
        <f>AVERAGE(F105,I105)</f>
        <v>62.5</v>
      </c>
      <c r="I112" s="44" t="str">
        <f t="shared" ref="I112:I114" si="10">IF(H112&gt;=80,"3",IF(H112&gt;=70,"2",IF(H112&gt;=60,"1",IF(H112&lt;=59,"-"))))</f>
        <v>1</v>
      </c>
      <c r="J112" s="44">
        <f t="shared" si="8"/>
        <v>75.75</v>
      </c>
      <c r="K112" s="44" t="str">
        <f t="shared" si="9"/>
        <v>3</v>
      </c>
      <c r="M112" s="10"/>
    </row>
    <row r="113" spans="1:13" s="13" customFormat="1" ht="20.25" x14ac:dyDescent="0.3">
      <c r="A113" s="9"/>
      <c r="B113" s="9"/>
      <c r="C113" s="10"/>
      <c r="D113" s="10"/>
      <c r="E113" s="11"/>
      <c r="F113" s="163" t="s">
        <v>34</v>
      </c>
      <c r="G113" s="164"/>
      <c r="H113" s="44">
        <f>AVERAGE(E105,H105)</f>
        <v>48.5</v>
      </c>
      <c r="I113" s="44" t="str">
        <f t="shared" si="10"/>
        <v>-</v>
      </c>
      <c r="J113" s="44">
        <f t="shared" si="8"/>
        <v>68.75</v>
      </c>
      <c r="K113" s="44" t="str">
        <f t="shared" si="9"/>
        <v>2</v>
      </c>
      <c r="M113" s="10"/>
    </row>
    <row r="114" spans="1:13" s="13" customFormat="1" ht="20.25" x14ac:dyDescent="0.3">
      <c r="A114" s="9"/>
      <c r="B114" s="9"/>
      <c r="C114" s="10"/>
      <c r="D114" s="10"/>
      <c r="E114" s="10"/>
      <c r="F114" s="163" t="s">
        <v>55</v>
      </c>
      <c r="G114" s="164"/>
      <c r="H114" s="44"/>
      <c r="I114" s="44" t="str">
        <f t="shared" si="10"/>
        <v>-</v>
      </c>
      <c r="J114" s="44">
        <f>(H114*0)+($L$105*1)</f>
        <v>89</v>
      </c>
      <c r="K114" s="44" t="str">
        <f t="shared" si="9"/>
        <v>3</v>
      </c>
      <c r="M114" s="10"/>
    </row>
  </sheetData>
  <sortState ref="A16:M102">
    <sortCondition ref="A16"/>
  </sortState>
  <mergeCells count="29">
    <mergeCell ref="F112:G112"/>
    <mergeCell ref="F113:G113"/>
    <mergeCell ref="F114:G114"/>
    <mergeCell ref="A106:B106"/>
    <mergeCell ref="F108:G108"/>
    <mergeCell ref="H108:I108"/>
    <mergeCell ref="F109:G109"/>
    <mergeCell ref="F110:G110"/>
    <mergeCell ref="F111:G111"/>
    <mergeCell ref="A12:B12"/>
    <mergeCell ref="A13:B13"/>
    <mergeCell ref="A14:B14"/>
    <mergeCell ref="A103:B103"/>
    <mergeCell ref="A104:B104"/>
    <mergeCell ref="A105:B105"/>
    <mergeCell ref="A7:D7"/>
    <mergeCell ref="D8:I8"/>
    <mergeCell ref="D9:I9"/>
    <mergeCell ref="C10:K10"/>
    <mergeCell ref="A11:B11"/>
    <mergeCell ref="C11:G11"/>
    <mergeCell ref="H11:J11"/>
    <mergeCell ref="A6:B6"/>
    <mergeCell ref="I6:K6"/>
    <mergeCell ref="A1:M1"/>
    <mergeCell ref="A2:M2"/>
    <mergeCell ref="A3:M3"/>
    <mergeCell ref="A4:M4"/>
    <mergeCell ref="A5:M5"/>
  </mergeCells>
  <conditionalFormatting sqref="B16:B41">
    <cfRule type="duplicateValues" dxfId="2" priority="2"/>
  </conditionalFormatting>
  <conditionalFormatting sqref="B42:B73">
    <cfRule type="duplicateValues" dxfId="1" priority="1"/>
  </conditionalFormatting>
  <dataValidations count="3">
    <dataValidation type="decimal" allowBlank="1" showInputMessage="1" showErrorMessage="1" sqref="K16:K102">
      <formula1>0</formula1>
      <formula2>15.01</formula2>
    </dataValidation>
    <dataValidation type="decimal" allowBlank="1" showInputMessage="1" showErrorMessage="1" sqref="H16:J102">
      <formula1>0</formula1>
      <formula2>10.01</formula2>
    </dataValidation>
    <dataValidation type="decimal" allowBlank="1" showInputMessage="1" showErrorMessage="1" sqref="C16:G102">
      <formula1>0</formula1>
      <formula2>5.01</formula2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6" workbookViewId="0">
      <selection activeCell="G5" sqref="G5:G9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'21MBA541'!A5:M5</f>
        <v xml:space="preserve">Emerging Technologies 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'21MBA541'!H110</f>
        <v>68</v>
      </c>
      <c r="E5" s="24" t="str">
        <f>'21MBA541'!I110</f>
        <v>1</v>
      </c>
      <c r="F5" s="24">
        <f>'21MBA541'!J110</f>
        <v>78.5</v>
      </c>
      <c r="G5" s="24" t="str">
        <f>'21MBA541'!K110</f>
        <v>3</v>
      </c>
    </row>
    <row r="6" spans="1:13" x14ac:dyDescent="0.25">
      <c r="C6" s="56" t="s">
        <v>1</v>
      </c>
      <c r="D6" s="24">
        <f>'21MBA541'!H111</f>
        <v>73.25</v>
      </c>
      <c r="E6" s="24" t="str">
        <f>'21MBA541'!I111</f>
        <v>2</v>
      </c>
      <c r="F6" s="24">
        <f>'21MBA541'!J111</f>
        <v>81.125</v>
      </c>
      <c r="G6" s="24" t="str">
        <f>'21MBA541'!K111</f>
        <v>3</v>
      </c>
    </row>
    <row r="7" spans="1:13" x14ac:dyDescent="0.25">
      <c r="C7" s="56" t="s">
        <v>2</v>
      </c>
      <c r="D7" s="24">
        <f>'21MBA541'!H112</f>
        <v>62.5</v>
      </c>
      <c r="E7" s="24" t="str">
        <f>'21MBA541'!I112</f>
        <v>1</v>
      </c>
      <c r="F7" s="24">
        <f>'21MBA541'!J112</f>
        <v>75.75</v>
      </c>
      <c r="G7" s="24" t="str">
        <f>'21MBA541'!K112</f>
        <v>3</v>
      </c>
    </row>
    <row r="8" spans="1:13" x14ac:dyDescent="0.25">
      <c r="C8" s="56" t="s">
        <v>3</v>
      </c>
      <c r="D8" s="24">
        <f>'21MBA541'!H113</f>
        <v>48.5</v>
      </c>
      <c r="E8" s="24" t="str">
        <f>'21MBA541'!I113</f>
        <v>-</v>
      </c>
      <c r="F8" s="24">
        <f>'21MBA541'!J113</f>
        <v>68.75</v>
      </c>
      <c r="G8" s="24" t="str">
        <f>'21MBA541'!K113</f>
        <v>2</v>
      </c>
    </row>
    <row r="9" spans="1:13" x14ac:dyDescent="0.25">
      <c r="C9" s="56" t="s">
        <v>54</v>
      </c>
      <c r="D9" s="24">
        <f>'21MBA541'!H114</f>
        <v>0</v>
      </c>
      <c r="E9" s="24" t="str">
        <f>'21MBA541'!I114</f>
        <v>-</v>
      </c>
      <c r="F9" s="24">
        <f>'21MBA541'!J114</f>
        <v>89</v>
      </c>
      <c r="G9" s="24" t="str">
        <f>'21MBA541'!K114</f>
        <v>3</v>
      </c>
    </row>
    <row r="12" spans="1:13" ht="15.75" thickBot="1" x14ac:dyDescent="0.3">
      <c r="B12" s="119"/>
      <c r="C12" s="118" t="s">
        <v>6</v>
      </c>
      <c r="D12" s="118" t="s">
        <v>7</v>
      </c>
      <c r="E12" s="118" t="s">
        <v>5</v>
      </c>
      <c r="F12" s="118" t="s">
        <v>12</v>
      </c>
      <c r="G12" s="118" t="s">
        <v>13</v>
      </c>
      <c r="H12" s="118" t="s">
        <v>44</v>
      </c>
      <c r="I12" s="118" t="s">
        <v>45</v>
      </c>
      <c r="J12" s="118" t="s">
        <v>46</v>
      </c>
      <c r="K12" s="118" t="s">
        <v>47</v>
      </c>
      <c r="L12" s="118" t="s">
        <v>58</v>
      </c>
      <c r="M12" s="118" t="s">
        <v>59</v>
      </c>
    </row>
    <row r="13" spans="1:13" ht="15.75" thickBot="1" x14ac:dyDescent="0.3">
      <c r="B13" s="118" t="s">
        <v>8</v>
      </c>
      <c r="C13" s="98"/>
      <c r="D13" s="99"/>
      <c r="E13" s="99"/>
      <c r="F13" s="99">
        <v>3</v>
      </c>
      <c r="G13" s="99"/>
      <c r="H13" s="99">
        <v>2</v>
      </c>
      <c r="I13" s="99">
        <v>2</v>
      </c>
      <c r="J13" s="99"/>
      <c r="K13" s="99">
        <v>3</v>
      </c>
      <c r="L13" s="86">
        <v>1</v>
      </c>
      <c r="M13" s="86"/>
    </row>
    <row r="14" spans="1:13" ht="15.75" thickBot="1" x14ac:dyDescent="0.3">
      <c r="B14" s="118" t="s">
        <v>9</v>
      </c>
      <c r="C14" s="100"/>
      <c r="D14" s="101">
        <v>1</v>
      </c>
      <c r="E14" s="101">
        <v>2</v>
      </c>
      <c r="F14" s="101">
        <v>3</v>
      </c>
      <c r="G14" s="101"/>
      <c r="H14" s="101">
        <v>2</v>
      </c>
      <c r="I14" s="101">
        <v>2</v>
      </c>
      <c r="J14" s="101">
        <v>1</v>
      </c>
      <c r="K14" s="101">
        <v>3</v>
      </c>
      <c r="L14" s="88">
        <v>1</v>
      </c>
      <c r="M14" s="88"/>
    </row>
    <row r="15" spans="1:13" ht="15.75" thickBot="1" x14ac:dyDescent="0.3">
      <c r="B15" s="118" t="s">
        <v>10</v>
      </c>
      <c r="C15" s="100"/>
      <c r="D15" s="101"/>
      <c r="E15" s="101">
        <v>2</v>
      </c>
      <c r="F15" s="101">
        <v>3</v>
      </c>
      <c r="G15" s="101"/>
      <c r="H15" s="101">
        <v>2</v>
      </c>
      <c r="I15" s="101">
        <v>2</v>
      </c>
      <c r="J15" s="101">
        <v>1</v>
      </c>
      <c r="K15" s="101">
        <v>3</v>
      </c>
      <c r="L15" s="88">
        <v>3</v>
      </c>
      <c r="M15" s="88"/>
    </row>
    <row r="16" spans="1:13" ht="15.75" thickBot="1" x14ac:dyDescent="0.3">
      <c r="B16" s="118" t="s">
        <v>11</v>
      </c>
      <c r="C16" s="100"/>
      <c r="D16" s="101"/>
      <c r="E16" s="101"/>
      <c r="F16" s="101">
        <v>3</v>
      </c>
      <c r="G16" s="101"/>
      <c r="H16" s="101">
        <v>1</v>
      </c>
      <c r="I16" s="101">
        <v>2</v>
      </c>
      <c r="J16" s="101"/>
      <c r="K16" s="101">
        <v>3</v>
      </c>
      <c r="L16" s="88">
        <v>3</v>
      </c>
      <c r="M16" s="88"/>
    </row>
    <row r="17" spans="1:13" ht="15.75" thickBot="1" x14ac:dyDescent="0.3">
      <c r="B17" s="118" t="s">
        <v>53</v>
      </c>
      <c r="C17" s="100"/>
      <c r="D17" s="101">
        <v>1</v>
      </c>
      <c r="E17" s="101">
        <v>2</v>
      </c>
      <c r="F17" s="101">
        <v>3</v>
      </c>
      <c r="G17" s="101"/>
      <c r="H17" s="101">
        <v>1</v>
      </c>
      <c r="I17" s="101">
        <v>2</v>
      </c>
      <c r="J17" s="101">
        <v>1</v>
      </c>
      <c r="K17" s="101">
        <v>3</v>
      </c>
      <c r="L17" s="88">
        <v>3</v>
      </c>
      <c r="M17" s="88"/>
    </row>
    <row r="18" spans="1:13" x14ac:dyDescent="0.25">
      <c r="B18" s="6"/>
      <c r="C18" s="7" t="s">
        <v>23</v>
      </c>
      <c r="D18" s="7" t="s">
        <v>24</v>
      </c>
      <c r="E18" s="7" t="s">
        <v>25</v>
      </c>
      <c r="F18" s="7" t="s">
        <v>26</v>
      </c>
      <c r="G18" s="8" t="s">
        <v>27</v>
      </c>
    </row>
    <row r="19" spans="1:13" x14ac:dyDescent="0.25">
      <c r="B19" s="33"/>
      <c r="C19" s="33"/>
      <c r="D19" s="33"/>
      <c r="E19" s="33"/>
      <c r="F19" s="33"/>
      <c r="G19" s="33"/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A21" s="168" t="s">
        <v>29</v>
      </c>
      <c r="B21" s="168"/>
      <c r="C21" s="165" t="s">
        <v>6</v>
      </c>
      <c r="D21" s="165" t="s">
        <v>7</v>
      </c>
      <c r="E21" s="165" t="s">
        <v>5</v>
      </c>
      <c r="F21" s="165" t="s">
        <v>12</v>
      </c>
      <c r="G21" s="165" t="s">
        <v>13</v>
      </c>
      <c r="H21" s="165" t="s">
        <v>44</v>
      </c>
      <c r="I21" s="165" t="s">
        <v>45</v>
      </c>
      <c r="J21" s="165" t="s">
        <v>46</v>
      </c>
      <c r="K21" s="165" t="s">
        <v>47</v>
      </c>
      <c r="L21" s="165" t="s">
        <v>58</v>
      </c>
      <c r="M21" s="165" t="s">
        <v>59</v>
      </c>
    </row>
    <row r="22" spans="1:13" x14ac:dyDescent="0.25">
      <c r="A22" s="167" t="s">
        <v>28</v>
      </c>
      <c r="B22" s="167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</row>
    <row r="23" spans="1:13" x14ac:dyDescent="0.25">
      <c r="A23" s="118" t="s">
        <v>8</v>
      </c>
      <c r="B23" s="20">
        <f>F5</f>
        <v>78.5</v>
      </c>
      <c r="C23" s="63">
        <f t="shared" ref="C23:M23" si="0">C13*$B$23/3</f>
        <v>0</v>
      </c>
      <c r="D23" s="63">
        <f t="shared" si="0"/>
        <v>0</v>
      </c>
      <c r="E23" s="63">
        <f t="shared" si="0"/>
        <v>0</v>
      </c>
      <c r="F23" s="63">
        <f t="shared" si="0"/>
        <v>78.5</v>
      </c>
      <c r="G23" s="63">
        <f t="shared" si="0"/>
        <v>0</v>
      </c>
      <c r="H23" s="63">
        <f t="shared" si="0"/>
        <v>52.333333333333336</v>
      </c>
      <c r="I23" s="63">
        <f t="shared" si="0"/>
        <v>52.333333333333336</v>
      </c>
      <c r="J23" s="63">
        <f t="shared" si="0"/>
        <v>0</v>
      </c>
      <c r="K23" s="63">
        <f t="shared" si="0"/>
        <v>78.5</v>
      </c>
      <c r="L23" s="63">
        <f t="shared" si="0"/>
        <v>26.166666666666668</v>
      </c>
      <c r="M23" s="63">
        <f t="shared" si="0"/>
        <v>0</v>
      </c>
    </row>
    <row r="24" spans="1:13" x14ac:dyDescent="0.25">
      <c r="A24" s="118" t="s">
        <v>9</v>
      </c>
      <c r="B24" s="20">
        <f>F6</f>
        <v>81.125</v>
      </c>
      <c r="C24" s="63">
        <f t="shared" ref="C24:M24" si="1">C14*$B$24/3</f>
        <v>0</v>
      </c>
      <c r="D24" s="63">
        <f t="shared" si="1"/>
        <v>27.041666666666668</v>
      </c>
      <c r="E24" s="63">
        <f t="shared" si="1"/>
        <v>54.083333333333336</v>
      </c>
      <c r="F24" s="63">
        <f t="shared" si="1"/>
        <v>81.125</v>
      </c>
      <c r="G24" s="63">
        <f t="shared" si="1"/>
        <v>0</v>
      </c>
      <c r="H24" s="63">
        <f t="shared" si="1"/>
        <v>54.083333333333336</v>
      </c>
      <c r="I24" s="63">
        <f t="shared" si="1"/>
        <v>54.083333333333336</v>
      </c>
      <c r="J24" s="63">
        <f t="shared" si="1"/>
        <v>27.041666666666668</v>
      </c>
      <c r="K24" s="63">
        <f t="shared" si="1"/>
        <v>81.125</v>
      </c>
      <c r="L24" s="63">
        <f t="shared" si="1"/>
        <v>27.041666666666668</v>
      </c>
      <c r="M24" s="63">
        <f t="shared" si="1"/>
        <v>0</v>
      </c>
    </row>
    <row r="25" spans="1:13" x14ac:dyDescent="0.25">
      <c r="A25" s="118" t="s">
        <v>10</v>
      </c>
      <c r="B25" s="20">
        <f>F7</f>
        <v>75.75</v>
      </c>
      <c r="C25" s="63">
        <f t="shared" ref="C25:M26" si="2">C15*$B$25/3</f>
        <v>0</v>
      </c>
      <c r="D25" s="63">
        <f t="shared" si="2"/>
        <v>0</v>
      </c>
      <c r="E25" s="63">
        <f t="shared" si="2"/>
        <v>50.5</v>
      </c>
      <c r="F25" s="63">
        <f t="shared" si="2"/>
        <v>75.75</v>
      </c>
      <c r="G25" s="63">
        <f t="shared" si="2"/>
        <v>0</v>
      </c>
      <c r="H25" s="63">
        <f t="shared" si="2"/>
        <v>50.5</v>
      </c>
      <c r="I25" s="63">
        <f t="shared" si="2"/>
        <v>50.5</v>
      </c>
      <c r="J25" s="63">
        <f t="shared" si="2"/>
        <v>25.25</v>
      </c>
      <c r="K25" s="63">
        <f t="shared" si="2"/>
        <v>75.75</v>
      </c>
      <c r="L25" s="63">
        <f t="shared" si="2"/>
        <v>75.75</v>
      </c>
      <c r="M25" s="63">
        <f t="shared" si="2"/>
        <v>0</v>
      </c>
    </row>
    <row r="26" spans="1:13" x14ac:dyDescent="0.25">
      <c r="A26" s="118" t="s">
        <v>11</v>
      </c>
      <c r="B26" s="20">
        <f>F8</f>
        <v>68.75</v>
      </c>
      <c r="C26" s="63">
        <f t="shared" si="2"/>
        <v>0</v>
      </c>
      <c r="D26" s="63">
        <f t="shared" ref="D26:M26" si="3">D17*$B$26/3</f>
        <v>22.916666666666668</v>
      </c>
      <c r="E26" s="63">
        <f t="shared" si="3"/>
        <v>45.833333333333336</v>
      </c>
      <c r="F26" s="63">
        <f t="shared" si="3"/>
        <v>68.75</v>
      </c>
      <c r="G26" s="63">
        <f t="shared" si="3"/>
        <v>0</v>
      </c>
      <c r="H26" s="63">
        <f t="shared" si="3"/>
        <v>22.916666666666668</v>
      </c>
      <c r="I26" s="63">
        <f t="shared" si="3"/>
        <v>45.833333333333336</v>
      </c>
      <c r="J26" s="63">
        <f t="shared" si="3"/>
        <v>22.916666666666668</v>
      </c>
      <c r="K26" s="63">
        <f t="shared" si="3"/>
        <v>68.75</v>
      </c>
      <c r="L26" s="63">
        <f t="shared" si="3"/>
        <v>68.75</v>
      </c>
      <c r="M26" s="63">
        <f t="shared" si="3"/>
        <v>0</v>
      </c>
    </row>
    <row r="27" spans="1:13" x14ac:dyDescent="0.25">
      <c r="A27" s="118" t="s">
        <v>53</v>
      </c>
      <c r="B27" s="20">
        <f>F9</f>
        <v>89</v>
      </c>
      <c r="C27" s="63">
        <f>C17*$B$27/3</f>
        <v>0</v>
      </c>
      <c r="D27" s="63">
        <f t="shared" ref="D27:M27" si="4">D17*$B$27/3</f>
        <v>29.666666666666668</v>
      </c>
      <c r="E27" s="63">
        <f t="shared" si="4"/>
        <v>59.333333333333336</v>
      </c>
      <c r="F27" s="63">
        <f t="shared" si="4"/>
        <v>89</v>
      </c>
      <c r="G27" s="63">
        <f t="shared" si="4"/>
        <v>0</v>
      </c>
      <c r="H27" s="63">
        <f t="shared" si="4"/>
        <v>29.666666666666668</v>
      </c>
      <c r="I27" s="63">
        <f t="shared" si="4"/>
        <v>59.333333333333336</v>
      </c>
      <c r="J27" s="63">
        <f t="shared" si="4"/>
        <v>29.666666666666668</v>
      </c>
      <c r="K27" s="63">
        <f t="shared" si="4"/>
        <v>89</v>
      </c>
      <c r="L27" s="63">
        <f t="shared" si="4"/>
        <v>89</v>
      </c>
      <c r="M27" s="63">
        <f t="shared" si="4"/>
        <v>0</v>
      </c>
    </row>
    <row r="28" spans="1:13" x14ac:dyDescent="0.25">
      <c r="A28" s="118" t="s">
        <v>30</v>
      </c>
      <c r="B28" s="21"/>
      <c r="C28" s="65">
        <f>AVERAGE(C23:C27)</f>
        <v>0</v>
      </c>
      <c r="D28" s="65">
        <f t="shared" ref="D28:M28" si="5">AVERAGE(D23:D27)</f>
        <v>15.925000000000001</v>
      </c>
      <c r="E28" s="65">
        <f t="shared" si="5"/>
        <v>41.95</v>
      </c>
      <c r="F28" s="65">
        <f t="shared" si="5"/>
        <v>78.625</v>
      </c>
      <c r="G28" s="65">
        <f t="shared" si="5"/>
        <v>0</v>
      </c>
      <c r="H28" s="65">
        <f t="shared" si="5"/>
        <v>41.9</v>
      </c>
      <c r="I28" s="65">
        <f t="shared" si="5"/>
        <v>52.416666666666671</v>
      </c>
      <c r="J28" s="65">
        <f t="shared" si="5"/>
        <v>20.975000000000001</v>
      </c>
      <c r="K28" s="65">
        <f t="shared" si="5"/>
        <v>78.625</v>
      </c>
      <c r="L28" s="65">
        <f t="shared" si="5"/>
        <v>57.341666666666676</v>
      </c>
      <c r="M28" s="65">
        <f t="shared" si="5"/>
        <v>0</v>
      </c>
    </row>
    <row r="29" spans="1:13" x14ac:dyDescent="0.25">
      <c r="B29" s="33"/>
      <c r="C29" s="33"/>
      <c r="D29" s="33"/>
      <c r="E29" s="33"/>
      <c r="F29" s="33"/>
      <c r="G29" s="33"/>
    </row>
    <row r="30" spans="1:13" x14ac:dyDescent="0.25">
      <c r="D30" s="33"/>
      <c r="E30" s="6"/>
      <c r="F30" s="6"/>
      <c r="G30" s="6"/>
      <c r="H30" s="6"/>
      <c r="I30" s="6"/>
    </row>
    <row r="31" spans="1:13" x14ac:dyDescent="0.25">
      <c r="D31" s="33"/>
      <c r="E31" s="33"/>
      <c r="F31" s="33"/>
      <c r="G31" s="33"/>
    </row>
  </sheetData>
  <mergeCells count="13">
    <mergeCell ref="M21:M22"/>
    <mergeCell ref="A21:B21"/>
    <mergeCell ref="C21:C22"/>
    <mergeCell ref="D21:D22"/>
    <mergeCell ref="E21:E22"/>
    <mergeCell ref="F21:F22"/>
    <mergeCell ref="G21:G22"/>
    <mergeCell ref="A22:B22"/>
    <mergeCell ref="H21:H22"/>
    <mergeCell ref="I21:I22"/>
    <mergeCell ref="J21:J22"/>
    <mergeCell ref="K21:K22"/>
    <mergeCell ref="L21:L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38" workbookViewId="0">
      <selection activeCell="K49" sqref="K49:K53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7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" customHeight="1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5" customHeight="1" x14ac:dyDescent="0.3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5" customHeight="1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8.5" customHeight="1" x14ac:dyDescent="0.3">
      <c r="A5" s="148" t="s">
        <v>609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5" customHeight="1" x14ac:dyDescent="0.3">
      <c r="A6" s="144" t="s">
        <v>51</v>
      </c>
      <c r="B6" s="144"/>
      <c r="C6" s="117"/>
      <c r="D6" s="117"/>
      <c r="E6" s="117"/>
      <c r="F6" s="117"/>
      <c r="G6" s="117"/>
      <c r="H6" s="117"/>
      <c r="I6" s="144" t="s">
        <v>63</v>
      </c>
      <c r="J6" s="144"/>
      <c r="K6" s="144"/>
      <c r="L6" s="117" t="s">
        <v>610</v>
      </c>
      <c r="M6" s="117"/>
    </row>
    <row r="7" spans="1:13" ht="15" customHeight="1" x14ac:dyDescent="0.3">
      <c r="A7" s="144" t="s">
        <v>550</v>
      </c>
      <c r="B7" s="144"/>
      <c r="C7" s="144"/>
      <c r="D7" s="144"/>
      <c r="E7" s="117"/>
      <c r="F7" s="117"/>
      <c r="G7" s="117"/>
      <c r="H7" s="117"/>
      <c r="I7" s="117"/>
      <c r="J7" s="117" t="s">
        <v>64</v>
      </c>
      <c r="K7" s="117"/>
      <c r="L7" s="117" t="s">
        <v>72</v>
      </c>
      <c r="M7" s="117"/>
    </row>
    <row r="8" spans="1:13" ht="15" customHeight="1" x14ac:dyDescent="0.3">
      <c r="A8" s="117"/>
      <c r="B8" s="117"/>
      <c r="C8" s="117"/>
      <c r="D8" s="144" t="s">
        <v>587</v>
      </c>
      <c r="E8" s="144"/>
      <c r="F8" s="144"/>
      <c r="G8" s="144"/>
      <c r="H8" s="144"/>
      <c r="I8" s="144"/>
      <c r="J8" s="117"/>
      <c r="K8" s="117"/>
      <c r="L8" s="117"/>
      <c r="M8" s="117"/>
    </row>
    <row r="9" spans="1:13" ht="15" customHeight="1" x14ac:dyDescent="0.3">
      <c r="A9" s="117"/>
      <c r="B9" s="117"/>
      <c r="C9" s="117"/>
      <c r="D9" s="144" t="s">
        <v>218</v>
      </c>
      <c r="E9" s="144"/>
      <c r="F9" s="144"/>
      <c r="G9" s="144"/>
      <c r="H9" s="144"/>
      <c r="I9" s="144"/>
      <c r="J9" s="117"/>
      <c r="K9" s="117"/>
      <c r="L9" s="117"/>
      <c r="M9" s="117"/>
    </row>
    <row r="10" spans="1:13" ht="18.75" x14ac:dyDescent="0.3">
      <c r="A10" s="50"/>
      <c r="B10" s="50"/>
      <c r="C10" s="145"/>
      <c r="D10" s="145"/>
      <c r="E10" s="145"/>
      <c r="F10" s="145"/>
      <c r="G10" s="145"/>
      <c r="H10" s="145"/>
      <c r="I10" s="145"/>
      <c r="J10" s="145"/>
      <c r="K10" s="145"/>
      <c r="L10" s="48"/>
      <c r="M10" s="67"/>
    </row>
    <row r="11" spans="1:13" ht="18.75" x14ac:dyDescent="0.3">
      <c r="A11" s="151"/>
      <c r="B11" s="152"/>
      <c r="C11" s="161" t="s">
        <v>36</v>
      </c>
      <c r="D11" s="162"/>
      <c r="E11" s="162"/>
      <c r="F11" s="162"/>
      <c r="G11" s="162"/>
      <c r="H11" s="162" t="s">
        <v>37</v>
      </c>
      <c r="I11" s="162"/>
      <c r="J11" s="162"/>
      <c r="K11" s="83" t="s">
        <v>38</v>
      </c>
      <c r="L11" s="48"/>
      <c r="M11" s="67"/>
    </row>
    <row r="12" spans="1:13" s="13" customFormat="1" ht="15.75" x14ac:dyDescent="0.25">
      <c r="A12" s="153" t="s">
        <v>20</v>
      </c>
      <c r="B12" s="154"/>
      <c r="C12" s="44">
        <v>1</v>
      </c>
      <c r="D12" s="44">
        <v>2</v>
      </c>
      <c r="E12" s="44">
        <v>3</v>
      </c>
      <c r="F12" s="44">
        <v>4</v>
      </c>
      <c r="G12" s="44">
        <v>5</v>
      </c>
      <c r="H12" s="44">
        <v>6</v>
      </c>
      <c r="I12" s="44">
        <v>7</v>
      </c>
      <c r="J12" s="44">
        <v>8</v>
      </c>
      <c r="K12" s="44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1</v>
      </c>
      <c r="D13" s="18" t="s">
        <v>0</v>
      </c>
      <c r="E13" s="18" t="s">
        <v>1</v>
      </c>
      <c r="F13" s="18" t="s">
        <v>2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2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44">
        <v>5</v>
      </c>
      <c r="D14" s="44">
        <v>5</v>
      </c>
      <c r="E14" s="44">
        <v>5</v>
      </c>
      <c r="F14" s="44">
        <v>5</v>
      </c>
      <c r="G14" s="44">
        <v>5</v>
      </c>
      <c r="H14" s="44">
        <v>10</v>
      </c>
      <c r="I14" s="44">
        <v>10</v>
      </c>
      <c r="J14" s="44">
        <v>10</v>
      </c>
      <c r="K14" s="44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5">
        <f>L14*0.4</f>
        <v>20</v>
      </c>
      <c r="M15" s="28"/>
    </row>
    <row r="16" spans="1:13" s="13" customFormat="1" x14ac:dyDescent="0.25">
      <c r="A16" s="107" t="s">
        <v>145</v>
      </c>
      <c r="B16" s="107" t="s">
        <v>73</v>
      </c>
      <c r="C16" s="134"/>
      <c r="D16" s="135">
        <v>4</v>
      </c>
      <c r="E16" s="135"/>
      <c r="F16" s="135">
        <v>5</v>
      </c>
      <c r="G16" s="135">
        <v>4</v>
      </c>
      <c r="H16" s="135">
        <v>9</v>
      </c>
      <c r="I16" s="135">
        <v>7</v>
      </c>
      <c r="J16" s="135"/>
      <c r="K16" s="135">
        <v>12</v>
      </c>
      <c r="L16" s="136">
        <v>36</v>
      </c>
      <c r="M16" s="22">
        <f>SUM(C16:K16)</f>
        <v>41</v>
      </c>
    </row>
    <row r="17" spans="1:13" s="13" customFormat="1" x14ac:dyDescent="0.25">
      <c r="A17" s="107" t="s">
        <v>286</v>
      </c>
      <c r="B17" s="107" t="s">
        <v>537</v>
      </c>
      <c r="C17" s="135"/>
      <c r="D17" s="135">
        <v>4</v>
      </c>
      <c r="E17" s="135">
        <v>5</v>
      </c>
      <c r="F17" s="135">
        <v>5</v>
      </c>
      <c r="G17" s="135"/>
      <c r="H17" s="135">
        <v>8</v>
      </c>
      <c r="I17" s="135"/>
      <c r="J17" s="135">
        <v>8</v>
      </c>
      <c r="K17" s="135">
        <v>10</v>
      </c>
      <c r="L17" s="136">
        <v>32</v>
      </c>
      <c r="M17" s="22">
        <f t="shared" ref="M17:M41" si="1">SUM(C17:K17)</f>
        <v>40</v>
      </c>
    </row>
    <row r="18" spans="1:13" s="13" customFormat="1" x14ac:dyDescent="0.25">
      <c r="A18" s="107" t="s">
        <v>288</v>
      </c>
      <c r="B18" s="107" t="s">
        <v>538</v>
      </c>
      <c r="C18" s="134">
        <v>4</v>
      </c>
      <c r="D18" s="135"/>
      <c r="E18" s="135">
        <v>2</v>
      </c>
      <c r="F18" s="135"/>
      <c r="G18" s="135">
        <v>3</v>
      </c>
      <c r="H18" s="135">
        <v>1</v>
      </c>
      <c r="I18" s="135">
        <v>3</v>
      </c>
      <c r="J18" s="135"/>
      <c r="K18" s="135">
        <v>9</v>
      </c>
      <c r="L18" s="136">
        <v>32</v>
      </c>
      <c r="M18" s="22">
        <f t="shared" si="1"/>
        <v>22</v>
      </c>
    </row>
    <row r="19" spans="1:13" s="13" customFormat="1" x14ac:dyDescent="0.25">
      <c r="A19" s="108" t="s">
        <v>148</v>
      </c>
      <c r="B19" s="108" t="s">
        <v>76</v>
      </c>
      <c r="C19" s="137">
        <v>3</v>
      </c>
      <c r="D19" s="137">
        <v>3</v>
      </c>
      <c r="E19" s="137"/>
      <c r="F19" s="137"/>
      <c r="G19" s="137">
        <v>2</v>
      </c>
      <c r="H19" s="135">
        <v>7</v>
      </c>
      <c r="I19" s="135">
        <v>4</v>
      </c>
      <c r="J19" s="135"/>
      <c r="K19" s="135">
        <v>11</v>
      </c>
      <c r="L19" s="136">
        <v>29</v>
      </c>
      <c r="M19" s="22">
        <f t="shared" si="1"/>
        <v>30</v>
      </c>
    </row>
    <row r="20" spans="1:13" s="13" customFormat="1" x14ac:dyDescent="0.25">
      <c r="A20" s="107" t="s">
        <v>290</v>
      </c>
      <c r="B20" s="107" t="s">
        <v>539</v>
      </c>
      <c r="C20" s="137">
        <v>4</v>
      </c>
      <c r="D20" s="137"/>
      <c r="E20" s="137">
        <v>2</v>
      </c>
      <c r="F20" s="137">
        <v>5</v>
      </c>
      <c r="G20" s="137"/>
      <c r="H20" s="135">
        <v>6</v>
      </c>
      <c r="I20" s="135">
        <v>5</v>
      </c>
      <c r="J20" s="135"/>
      <c r="K20" s="135">
        <v>8</v>
      </c>
      <c r="L20" s="136">
        <v>31</v>
      </c>
      <c r="M20" s="22">
        <f t="shared" si="1"/>
        <v>30</v>
      </c>
    </row>
    <row r="21" spans="1:13" s="13" customFormat="1" x14ac:dyDescent="0.25">
      <c r="A21" s="107" t="s">
        <v>149</v>
      </c>
      <c r="B21" s="107" t="s">
        <v>77</v>
      </c>
      <c r="C21" s="135">
        <v>5</v>
      </c>
      <c r="D21" s="135"/>
      <c r="E21" s="135"/>
      <c r="F21" s="135">
        <v>0</v>
      </c>
      <c r="G21" s="135">
        <v>4</v>
      </c>
      <c r="H21" s="135"/>
      <c r="I21" s="135">
        <v>8</v>
      </c>
      <c r="J21" s="135">
        <v>0</v>
      </c>
      <c r="K21" s="135">
        <v>12</v>
      </c>
      <c r="L21" s="136">
        <v>34</v>
      </c>
      <c r="M21" s="22">
        <f t="shared" si="1"/>
        <v>29</v>
      </c>
    </row>
    <row r="22" spans="1:13" s="13" customFormat="1" x14ac:dyDescent="0.25">
      <c r="A22" s="107" t="s">
        <v>292</v>
      </c>
      <c r="B22" s="107" t="s">
        <v>540</v>
      </c>
      <c r="C22" s="134"/>
      <c r="D22" s="135">
        <v>3</v>
      </c>
      <c r="E22" s="135">
        <v>2</v>
      </c>
      <c r="F22" s="135"/>
      <c r="G22" s="135">
        <v>4</v>
      </c>
      <c r="H22" s="135"/>
      <c r="I22" s="135">
        <v>3</v>
      </c>
      <c r="J22" s="135">
        <v>4</v>
      </c>
      <c r="K22" s="135">
        <v>10</v>
      </c>
      <c r="L22" s="136">
        <v>30</v>
      </c>
      <c r="M22" s="22">
        <f t="shared" si="1"/>
        <v>26</v>
      </c>
    </row>
    <row r="23" spans="1:13" s="13" customFormat="1" x14ac:dyDescent="0.25">
      <c r="A23" s="107" t="s">
        <v>294</v>
      </c>
      <c r="B23" s="107" t="s">
        <v>541</v>
      </c>
      <c r="C23" s="135"/>
      <c r="D23" s="135">
        <v>4</v>
      </c>
      <c r="E23" s="135">
        <v>5</v>
      </c>
      <c r="F23" s="135">
        <v>5</v>
      </c>
      <c r="G23" s="135"/>
      <c r="H23" s="135">
        <v>8</v>
      </c>
      <c r="I23" s="135"/>
      <c r="J23" s="135">
        <v>8</v>
      </c>
      <c r="K23" s="135">
        <v>11</v>
      </c>
      <c r="L23" s="136">
        <v>31</v>
      </c>
      <c r="M23" s="22">
        <f t="shared" si="1"/>
        <v>41</v>
      </c>
    </row>
    <row r="24" spans="1:13" s="13" customFormat="1" x14ac:dyDescent="0.25">
      <c r="A24" s="107" t="s">
        <v>298</v>
      </c>
      <c r="B24" s="107" t="s">
        <v>542</v>
      </c>
      <c r="C24" s="135">
        <v>3</v>
      </c>
      <c r="D24" s="135">
        <v>4</v>
      </c>
      <c r="E24" s="135"/>
      <c r="F24" s="135">
        <v>5</v>
      </c>
      <c r="G24" s="135"/>
      <c r="H24" s="135"/>
      <c r="I24" s="135">
        <v>7</v>
      </c>
      <c r="J24" s="135">
        <v>8</v>
      </c>
      <c r="K24" s="135">
        <v>12</v>
      </c>
      <c r="L24" s="136">
        <v>37</v>
      </c>
      <c r="M24" s="22">
        <f t="shared" si="1"/>
        <v>39</v>
      </c>
    </row>
    <row r="25" spans="1:13" s="13" customFormat="1" x14ac:dyDescent="0.25">
      <c r="A25" s="107" t="s">
        <v>176</v>
      </c>
      <c r="B25" s="107" t="s">
        <v>103</v>
      </c>
      <c r="C25" s="135">
        <v>4</v>
      </c>
      <c r="D25" s="135"/>
      <c r="E25" s="135"/>
      <c r="F25" s="135">
        <v>4</v>
      </c>
      <c r="G25" s="135">
        <v>4</v>
      </c>
      <c r="H25" s="135">
        <v>6</v>
      </c>
      <c r="I25" s="135">
        <v>5</v>
      </c>
      <c r="J25" s="135"/>
      <c r="K25" s="135">
        <v>10</v>
      </c>
      <c r="L25" s="136">
        <v>31</v>
      </c>
      <c r="M25" s="22">
        <f t="shared" si="1"/>
        <v>33</v>
      </c>
    </row>
    <row r="26" spans="1:13" s="13" customFormat="1" x14ac:dyDescent="0.25">
      <c r="A26" s="107" t="s">
        <v>178</v>
      </c>
      <c r="B26" s="107" t="s">
        <v>105</v>
      </c>
      <c r="C26" s="134">
        <v>4</v>
      </c>
      <c r="D26" s="135">
        <v>2</v>
      </c>
      <c r="E26" s="135"/>
      <c r="F26" s="135"/>
      <c r="G26" s="135">
        <v>2</v>
      </c>
      <c r="H26" s="135">
        <v>3</v>
      </c>
      <c r="I26" s="135">
        <v>5</v>
      </c>
      <c r="J26" s="135"/>
      <c r="K26" s="135">
        <v>10</v>
      </c>
      <c r="L26" s="136">
        <v>31</v>
      </c>
      <c r="M26" s="22">
        <f t="shared" si="1"/>
        <v>26</v>
      </c>
    </row>
    <row r="27" spans="1:13" s="13" customFormat="1" x14ac:dyDescent="0.25">
      <c r="A27" s="107" t="s">
        <v>179</v>
      </c>
      <c r="B27" s="107" t="s">
        <v>106</v>
      </c>
      <c r="C27" s="135">
        <v>4</v>
      </c>
      <c r="D27" s="135">
        <v>4</v>
      </c>
      <c r="E27" s="135"/>
      <c r="F27" s="135"/>
      <c r="G27" s="135">
        <v>2</v>
      </c>
      <c r="H27" s="135"/>
      <c r="I27" s="135">
        <v>5</v>
      </c>
      <c r="J27" s="135">
        <v>5</v>
      </c>
      <c r="K27" s="135">
        <v>9</v>
      </c>
      <c r="L27" s="136">
        <v>30</v>
      </c>
      <c r="M27" s="22">
        <f t="shared" si="1"/>
        <v>29</v>
      </c>
    </row>
    <row r="28" spans="1:13" s="13" customFormat="1" x14ac:dyDescent="0.25">
      <c r="A28" s="107" t="s">
        <v>303</v>
      </c>
      <c r="B28" s="107" t="s">
        <v>543</v>
      </c>
      <c r="C28" s="135">
        <v>4</v>
      </c>
      <c r="D28" s="135"/>
      <c r="E28" s="135"/>
      <c r="F28" s="135">
        <v>5</v>
      </c>
      <c r="G28" s="135">
        <v>4</v>
      </c>
      <c r="H28" s="135">
        <v>0</v>
      </c>
      <c r="I28" s="135">
        <v>0</v>
      </c>
      <c r="J28" s="135"/>
      <c r="K28" s="135">
        <v>9</v>
      </c>
      <c r="L28" s="136">
        <v>29</v>
      </c>
      <c r="M28" s="22">
        <f t="shared" si="1"/>
        <v>22</v>
      </c>
    </row>
    <row r="29" spans="1:13" s="13" customFormat="1" x14ac:dyDescent="0.25">
      <c r="A29" s="107" t="s">
        <v>187</v>
      </c>
      <c r="B29" s="107" t="s">
        <v>114</v>
      </c>
      <c r="C29" s="135">
        <v>2</v>
      </c>
      <c r="D29" s="135">
        <v>5</v>
      </c>
      <c r="E29" s="135"/>
      <c r="F29" s="135">
        <v>4</v>
      </c>
      <c r="G29" s="135"/>
      <c r="H29" s="135">
        <v>8</v>
      </c>
      <c r="I29" s="135">
        <v>7</v>
      </c>
      <c r="J29" s="135"/>
      <c r="K29" s="135">
        <v>11</v>
      </c>
      <c r="L29" s="136">
        <v>33</v>
      </c>
      <c r="M29" s="22">
        <f t="shared" si="1"/>
        <v>37</v>
      </c>
    </row>
    <row r="30" spans="1:13" s="13" customFormat="1" x14ac:dyDescent="0.25">
      <c r="A30" s="107" t="s">
        <v>306</v>
      </c>
      <c r="B30" s="107" t="s">
        <v>544</v>
      </c>
      <c r="C30" s="135"/>
      <c r="D30" s="135">
        <v>4</v>
      </c>
      <c r="E30" s="135"/>
      <c r="F30" s="135">
        <v>3</v>
      </c>
      <c r="G30" s="135">
        <v>2</v>
      </c>
      <c r="H30" s="135">
        <v>3</v>
      </c>
      <c r="I30" s="135">
        <v>3</v>
      </c>
      <c r="J30" s="135"/>
      <c r="K30" s="135">
        <v>9</v>
      </c>
      <c r="L30" s="136">
        <v>23</v>
      </c>
      <c r="M30" s="22">
        <f t="shared" si="1"/>
        <v>24</v>
      </c>
    </row>
    <row r="31" spans="1:13" s="13" customFormat="1" x14ac:dyDescent="0.25">
      <c r="A31" s="107" t="s">
        <v>307</v>
      </c>
      <c r="B31" s="107" t="s">
        <v>545</v>
      </c>
      <c r="C31" s="134">
        <v>5</v>
      </c>
      <c r="D31" s="135">
        <v>5</v>
      </c>
      <c r="E31" s="135"/>
      <c r="F31" s="135">
        <v>5</v>
      </c>
      <c r="G31" s="135"/>
      <c r="H31" s="135">
        <v>8</v>
      </c>
      <c r="I31" s="135">
        <v>6</v>
      </c>
      <c r="J31" s="135"/>
      <c r="K31" s="135">
        <v>12</v>
      </c>
      <c r="L31" s="136">
        <v>35</v>
      </c>
      <c r="M31" s="22">
        <f t="shared" si="1"/>
        <v>41</v>
      </c>
    </row>
    <row r="32" spans="1:13" s="13" customFormat="1" x14ac:dyDescent="0.25">
      <c r="A32" s="107" t="s">
        <v>194</v>
      </c>
      <c r="B32" s="107" t="s">
        <v>121</v>
      </c>
      <c r="C32" s="135">
        <v>4</v>
      </c>
      <c r="D32" s="135">
        <v>3</v>
      </c>
      <c r="E32" s="135"/>
      <c r="F32" s="135">
        <v>5</v>
      </c>
      <c r="G32" s="135"/>
      <c r="H32" s="135">
        <v>6</v>
      </c>
      <c r="I32" s="135">
        <v>0</v>
      </c>
      <c r="J32" s="135"/>
      <c r="K32" s="135">
        <v>9</v>
      </c>
      <c r="L32" s="136">
        <v>27</v>
      </c>
      <c r="M32" s="22">
        <f t="shared" si="1"/>
        <v>27</v>
      </c>
    </row>
    <row r="33" spans="1:13" s="13" customFormat="1" x14ac:dyDescent="0.25">
      <c r="A33" s="107" t="s">
        <v>308</v>
      </c>
      <c r="B33" s="107" t="s">
        <v>546</v>
      </c>
      <c r="C33" s="134">
        <v>4</v>
      </c>
      <c r="D33" s="135"/>
      <c r="E33" s="135">
        <v>1</v>
      </c>
      <c r="F33" s="135">
        <v>3</v>
      </c>
      <c r="G33" s="135"/>
      <c r="H33" s="135"/>
      <c r="I33" s="135">
        <v>5</v>
      </c>
      <c r="J33" s="135">
        <v>4</v>
      </c>
      <c r="K33" s="135">
        <v>9</v>
      </c>
      <c r="L33" s="136">
        <v>30</v>
      </c>
      <c r="M33" s="22">
        <f t="shared" si="1"/>
        <v>26</v>
      </c>
    </row>
    <row r="34" spans="1:13" s="13" customFormat="1" x14ac:dyDescent="0.25">
      <c r="A34" s="107" t="s">
        <v>198</v>
      </c>
      <c r="B34" s="107" t="s">
        <v>125</v>
      </c>
      <c r="C34" s="134">
        <v>2</v>
      </c>
      <c r="D34" s="135">
        <v>1</v>
      </c>
      <c r="E34" s="135"/>
      <c r="F34" s="135"/>
      <c r="G34" s="135">
        <v>2</v>
      </c>
      <c r="H34" s="135"/>
      <c r="I34" s="135">
        <v>2</v>
      </c>
      <c r="J34" s="135">
        <v>0</v>
      </c>
      <c r="K34" s="135">
        <v>9</v>
      </c>
      <c r="L34" s="136">
        <v>26</v>
      </c>
      <c r="M34" s="22">
        <f t="shared" si="1"/>
        <v>16</v>
      </c>
    </row>
    <row r="35" spans="1:13" s="13" customFormat="1" x14ac:dyDescent="0.25">
      <c r="A35" s="107" t="s">
        <v>199</v>
      </c>
      <c r="B35" s="107" t="s">
        <v>126</v>
      </c>
      <c r="C35" s="134">
        <v>3</v>
      </c>
      <c r="D35" s="135">
        <v>4</v>
      </c>
      <c r="E35" s="135"/>
      <c r="F35" s="135"/>
      <c r="G35" s="135">
        <v>3</v>
      </c>
      <c r="H35" s="135"/>
      <c r="I35" s="135">
        <v>8</v>
      </c>
      <c r="J35" s="135">
        <v>0</v>
      </c>
      <c r="K35" s="135">
        <v>12</v>
      </c>
      <c r="L35" s="136">
        <v>32</v>
      </c>
      <c r="M35" s="22">
        <f t="shared" si="1"/>
        <v>30</v>
      </c>
    </row>
    <row r="36" spans="1:13" s="13" customFormat="1" x14ac:dyDescent="0.25">
      <c r="A36" s="107" t="s">
        <v>312</v>
      </c>
      <c r="B36" s="107" t="s">
        <v>547</v>
      </c>
      <c r="C36" s="134">
        <v>4</v>
      </c>
      <c r="D36" s="135"/>
      <c r="E36" s="135">
        <v>2</v>
      </c>
      <c r="F36" s="135"/>
      <c r="G36" s="135">
        <v>3</v>
      </c>
      <c r="H36" s="135"/>
      <c r="I36" s="135">
        <v>6</v>
      </c>
      <c r="J36" s="135">
        <v>2</v>
      </c>
      <c r="K36" s="135">
        <v>9</v>
      </c>
      <c r="L36" s="136">
        <v>25</v>
      </c>
      <c r="M36" s="22">
        <f t="shared" si="1"/>
        <v>26</v>
      </c>
    </row>
    <row r="37" spans="1:13" s="13" customFormat="1" x14ac:dyDescent="0.25">
      <c r="A37" s="107" t="s">
        <v>208</v>
      </c>
      <c r="B37" s="107" t="s">
        <v>135</v>
      </c>
      <c r="C37" s="134">
        <v>2</v>
      </c>
      <c r="D37" s="135">
        <v>2</v>
      </c>
      <c r="E37" s="135"/>
      <c r="F37" s="135">
        <v>0</v>
      </c>
      <c r="G37" s="135"/>
      <c r="H37" s="135">
        <v>0</v>
      </c>
      <c r="I37" s="135">
        <v>0</v>
      </c>
      <c r="J37" s="135"/>
      <c r="K37" s="135">
        <v>10</v>
      </c>
      <c r="L37" s="136">
        <v>20</v>
      </c>
      <c r="M37" s="22">
        <f t="shared" si="1"/>
        <v>14</v>
      </c>
    </row>
    <row r="38" spans="1:13" s="13" customFormat="1" x14ac:dyDescent="0.25">
      <c r="A38" s="107" t="s">
        <v>209</v>
      </c>
      <c r="B38" s="107" t="s">
        <v>136</v>
      </c>
      <c r="C38" s="135">
        <v>2</v>
      </c>
      <c r="D38" s="135">
        <v>3</v>
      </c>
      <c r="E38" s="135"/>
      <c r="F38" s="135"/>
      <c r="G38" s="135">
        <v>4</v>
      </c>
      <c r="H38" s="135"/>
      <c r="I38" s="135">
        <v>4</v>
      </c>
      <c r="J38" s="135">
        <v>0</v>
      </c>
      <c r="K38" s="135">
        <v>10</v>
      </c>
      <c r="L38" s="136">
        <v>30</v>
      </c>
      <c r="M38" s="22">
        <f t="shared" si="1"/>
        <v>23</v>
      </c>
    </row>
    <row r="39" spans="1:13" s="13" customFormat="1" x14ac:dyDescent="0.25">
      <c r="A39" s="107" t="s">
        <v>210</v>
      </c>
      <c r="B39" s="107" t="s">
        <v>137</v>
      </c>
      <c r="C39" s="134"/>
      <c r="D39" s="135">
        <v>5</v>
      </c>
      <c r="E39" s="135">
        <v>4</v>
      </c>
      <c r="F39" s="135">
        <v>5</v>
      </c>
      <c r="G39" s="135"/>
      <c r="H39" s="135"/>
      <c r="I39" s="135">
        <v>6</v>
      </c>
      <c r="J39" s="135">
        <v>3</v>
      </c>
      <c r="K39" s="135">
        <v>7</v>
      </c>
      <c r="L39" s="136">
        <v>28</v>
      </c>
      <c r="M39" s="22">
        <f t="shared" si="1"/>
        <v>30</v>
      </c>
    </row>
    <row r="40" spans="1:13" s="13" customFormat="1" x14ac:dyDescent="0.25">
      <c r="A40" s="107" t="s">
        <v>313</v>
      </c>
      <c r="B40" s="107" t="s">
        <v>548</v>
      </c>
      <c r="C40" s="135">
        <v>5</v>
      </c>
      <c r="D40" s="135">
        <v>4</v>
      </c>
      <c r="E40" s="135"/>
      <c r="F40" s="135">
        <v>4</v>
      </c>
      <c r="G40" s="135"/>
      <c r="H40" s="135"/>
      <c r="I40" s="135">
        <v>8</v>
      </c>
      <c r="J40" s="135">
        <v>8</v>
      </c>
      <c r="K40" s="135">
        <v>10</v>
      </c>
      <c r="L40" s="136">
        <v>37</v>
      </c>
      <c r="M40" s="22">
        <f t="shared" si="1"/>
        <v>39</v>
      </c>
    </row>
    <row r="41" spans="1:13" s="13" customFormat="1" x14ac:dyDescent="0.25">
      <c r="A41" s="107" t="s">
        <v>314</v>
      </c>
      <c r="B41" s="107" t="s">
        <v>549</v>
      </c>
      <c r="C41" s="134">
        <v>3</v>
      </c>
      <c r="D41" s="135">
        <v>4</v>
      </c>
      <c r="E41" s="135"/>
      <c r="F41" s="135">
        <v>4</v>
      </c>
      <c r="G41" s="135"/>
      <c r="H41" s="135">
        <v>0</v>
      </c>
      <c r="I41" s="135">
        <v>8</v>
      </c>
      <c r="J41" s="135"/>
      <c r="K41" s="135">
        <v>9</v>
      </c>
      <c r="L41" s="136">
        <v>28</v>
      </c>
      <c r="M41" s="22">
        <f t="shared" si="1"/>
        <v>28</v>
      </c>
    </row>
    <row r="42" spans="1:13" s="13" customFormat="1" ht="15.75" x14ac:dyDescent="0.25">
      <c r="A42" s="153" t="s">
        <v>43</v>
      </c>
      <c r="B42" s="154"/>
      <c r="C42" s="29">
        <f t="shared" ref="C42:L42" si="2">COUNTA(C16:C41)</f>
        <v>20</v>
      </c>
      <c r="D42" s="29">
        <f t="shared" si="2"/>
        <v>19</v>
      </c>
      <c r="E42" s="29">
        <f t="shared" si="2"/>
        <v>8</v>
      </c>
      <c r="F42" s="29">
        <f t="shared" si="2"/>
        <v>17</v>
      </c>
      <c r="G42" s="29">
        <f t="shared" si="2"/>
        <v>14</v>
      </c>
      <c r="H42" s="29">
        <f t="shared" si="2"/>
        <v>15</v>
      </c>
      <c r="I42" s="29">
        <f t="shared" si="2"/>
        <v>24</v>
      </c>
      <c r="J42" s="29">
        <f t="shared" si="2"/>
        <v>13</v>
      </c>
      <c r="K42" s="29">
        <f t="shared" si="2"/>
        <v>26</v>
      </c>
      <c r="L42" s="29">
        <f t="shared" si="2"/>
        <v>26</v>
      </c>
      <c r="M42" s="32"/>
    </row>
    <row r="43" spans="1:13" s="13" customFormat="1" ht="15.75" x14ac:dyDescent="0.25">
      <c r="A43" s="153" t="s">
        <v>4</v>
      </c>
      <c r="B43" s="154"/>
      <c r="C43" s="116">
        <f>COUNTIF(C16:C41,"&gt;="&amp;C15)</f>
        <v>16</v>
      </c>
      <c r="D43" s="131">
        <f t="shared" ref="D43:L43" si="3">COUNTIF(D16:D41,"&gt;="&amp;D15)</f>
        <v>16</v>
      </c>
      <c r="E43" s="131">
        <f t="shared" si="3"/>
        <v>3</v>
      </c>
      <c r="F43" s="131">
        <f t="shared" si="3"/>
        <v>15</v>
      </c>
      <c r="G43" s="131">
        <f t="shared" si="3"/>
        <v>9</v>
      </c>
      <c r="H43" s="131">
        <f t="shared" si="3"/>
        <v>9</v>
      </c>
      <c r="I43" s="131">
        <f t="shared" si="3"/>
        <v>10</v>
      </c>
      <c r="J43" s="131">
        <f t="shared" si="3"/>
        <v>4</v>
      </c>
      <c r="K43" s="131">
        <f t="shared" si="3"/>
        <v>24</v>
      </c>
      <c r="L43" s="131">
        <f t="shared" si="3"/>
        <v>26</v>
      </c>
      <c r="M43" s="120"/>
    </row>
    <row r="44" spans="1:13" s="13" customFormat="1" ht="15.75" x14ac:dyDescent="0.25">
      <c r="A44" s="153" t="s">
        <v>48</v>
      </c>
      <c r="B44" s="154"/>
      <c r="C44" s="116">
        <f t="shared" ref="C44:K44" si="4">ROUND(C43*100/C42,0)</f>
        <v>80</v>
      </c>
      <c r="D44" s="116">
        <f t="shared" si="4"/>
        <v>84</v>
      </c>
      <c r="E44" s="44">
        <f t="shared" si="4"/>
        <v>38</v>
      </c>
      <c r="F44" s="44">
        <f t="shared" si="4"/>
        <v>88</v>
      </c>
      <c r="G44" s="44">
        <f t="shared" si="4"/>
        <v>64</v>
      </c>
      <c r="H44" s="44">
        <f t="shared" si="4"/>
        <v>60</v>
      </c>
      <c r="I44" s="44">
        <f t="shared" si="4"/>
        <v>42</v>
      </c>
      <c r="J44" s="44">
        <f t="shared" si="4"/>
        <v>31</v>
      </c>
      <c r="K44" s="44">
        <f t="shared" si="4"/>
        <v>92</v>
      </c>
      <c r="L44" s="23">
        <f>ROUND(L43*100/L42,0)</f>
        <v>100</v>
      </c>
      <c r="M44" s="120"/>
    </row>
    <row r="45" spans="1:13" s="13" customFormat="1" x14ac:dyDescent="0.25">
      <c r="A45" s="157" t="s">
        <v>14</v>
      </c>
      <c r="B45" s="158"/>
      <c r="C45" s="116" t="str">
        <f>IF(C44&gt;=70,"3",IF(C44&gt;=60,"2",IF(C44&gt;=50,"1","-")))</f>
        <v>3</v>
      </c>
      <c r="D45" s="131" t="str">
        <f t="shared" ref="D45:L45" si="5">IF(D44&gt;=70,"3",IF(D44&gt;=60,"2",IF(D44&gt;=50,"1","-")))</f>
        <v>3</v>
      </c>
      <c r="E45" s="131" t="str">
        <f t="shared" si="5"/>
        <v>-</v>
      </c>
      <c r="F45" s="131" t="str">
        <f t="shared" si="5"/>
        <v>3</v>
      </c>
      <c r="G45" s="131" t="str">
        <f t="shared" si="5"/>
        <v>2</v>
      </c>
      <c r="H45" s="131" t="str">
        <f t="shared" si="5"/>
        <v>2</v>
      </c>
      <c r="I45" s="131" t="str">
        <f t="shared" si="5"/>
        <v>-</v>
      </c>
      <c r="J45" s="131" t="str">
        <f t="shared" si="5"/>
        <v>-</v>
      </c>
      <c r="K45" s="131" t="str">
        <f t="shared" si="5"/>
        <v>3</v>
      </c>
      <c r="L45" s="131" t="str">
        <f t="shared" si="5"/>
        <v>3</v>
      </c>
      <c r="M45" s="120"/>
    </row>
    <row r="46" spans="1:13" s="13" customFormat="1" x14ac:dyDescent="0.25">
      <c r="A46" s="9"/>
      <c r="B46" s="9"/>
      <c r="C46" s="18" t="s">
        <v>1</v>
      </c>
      <c r="D46" s="18" t="s">
        <v>0</v>
      </c>
      <c r="E46" s="18" t="s">
        <v>1</v>
      </c>
      <c r="F46" s="18" t="s">
        <v>2</v>
      </c>
      <c r="G46" s="18" t="s">
        <v>2</v>
      </c>
      <c r="H46" s="18" t="s">
        <v>0</v>
      </c>
      <c r="I46" s="18" t="s">
        <v>1</v>
      </c>
      <c r="J46" s="18" t="s">
        <v>2</v>
      </c>
      <c r="K46" s="18" t="s">
        <v>2</v>
      </c>
      <c r="L46" s="46"/>
      <c r="M46" s="10"/>
    </row>
    <row r="47" spans="1:13" s="13" customFormat="1" ht="18.75" x14ac:dyDescent="0.3">
      <c r="A47" s="9"/>
      <c r="B47" s="9"/>
      <c r="C47" s="10"/>
      <c r="D47" s="10"/>
      <c r="E47" s="11"/>
      <c r="F47" s="159"/>
      <c r="G47" s="160"/>
      <c r="H47" s="149" t="s">
        <v>15</v>
      </c>
      <c r="I47" s="150"/>
      <c r="J47" s="14" t="s">
        <v>18</v>
      </c>
      <c r="K47" s="14"/>
      <c r="L47" s="46"/>
      <c r="M47" s="10"/>
    </row>
    <row r="48" spans="1:13" s="13" customFormat="1" ht="20.25" x14ac:dyDescent="0.3">
      <c r="A48" s="9"/>
      <c r="B48" s="9"/>
      <c r="C48" s="15"/>
      <c r="D48" s="16"/>
      <c r="E48" s="12"/>
      <c r="F48" s="163" t="s">
        <v>16</v>
      </c>
      <c r="G48" s="164"/>
      <c r="H48" s="17" t="s">
        <v>35</v>
      </c>
      <c r="I48" s="17" t="s">
        <v>14</v>
      </c>
      <c r="J48" s="17" t="s">
        <v>35</v>
      </c>
      <c r="K48" s="17" t="s">
        <v>14</v>
      </c>
      <c r="L48" s="46"/>
      <c r="M48" s="10"/>
    </row>
    <row r="49" spans="1:13" s="13" customFormat="1" ht="20.25" x14ac:dyDescent="0.3">
      <c r="A49" s="9"/>
      <c r="B49" s="9"/>
      <c r="C49" s="15"/>
      <c r="D49" s="15"/>
      <c r="E49" s="12"/>
      <c r="F49" s="163" t="s">
        <v>31</v>
      </c>
      <c r="G49" s="164"/>
      <c r="H49" s="114">
        <f>AVERAGE(D44,H44)</f>
        <v>72</v>
      </c>
      <c r="I49" s="44" t="str">
        <f>IF(H49&gt;=80,"3",IF(H49&gt;=70,"2",IF(H49&gt;=60,"1",IF(H49&lt;=59,"-"))))</f>
        <v>2</v>
      </c>
      <c r="J49" s="44">
        <f>(H49*0.5)+($L$44*0.5)</f>
        <v>86</v>
      </c>
      <c r="K49" s="44" t="str">
        <f>IF(J49&gt;=70,"3",IF(J49&gt;=60,"2",IF(J49&gt;=50,"1",IF(J49&lt;49,"-"))))</f>
        <v>3</v>
      </c>
      <c r="L49" s="46"/>
      <c r="M49" s="10"/>
    </row>
    <row r="50" spans="1:13" s="13" customFormat="1" ht="20.25" x14ac:dyDescent="0.3">
      <c r="A50" s="9"/>
      <c r="B50" s="9"/>
      <c r="C50" s="10"/>
      <c r="D50" s="10"/>
      <c r="E50" s="11"/>
      <c r="F50" s="163" t="s">
        <v>32</v>
      </c>
      <c r="G50" s="164"/>
      <c r="H50" s="114">
        <f>AVERAGE(C44,E44,I44)</f>
        <v>53.333333333333336</v>
      </c>
      <c r="I50" s="44" t="str">
        <f>IF(H50&gt;=80,"3",IF(H50&gt;=70,"2",IF(H50&gt;=60,"1",IF(H50&lt;60,"-"))))</f>
        <v>-</v>
      </c>
      <c r="J50" s="44">
        <f t="shared" ref="J50:J51" si="6">(H50*0.5)+($L$44*0.5)</f>
        <v>76.666666666666671</v>
      </c>
      <c r="K50" s="44" t="str">
        <f t="shared" ref="K50:K53" si="7">IF(J50&gt;=70,"3",IF(J50&gt;=60,"2",IF(J50&gt;=50,"1",IF(J50&lt;49,"-"))))</f>
        <v>3</v>
      </c>
      <c r="L50" s="46"/>
      <c r="M50" s="10"/>
    </row>
    <row r="51" spans="1:13" s="13" customFormat="1" ht="20.25" x14ac:dyDescent="0.3">
      <c r="A51" s="9"/>
      <c r="B51" s="9"/>
      <c r="C51" s="10"/>
      <c r="D51" s="10"/>
      <c r="E51" s="11"/>
      <c r="F51" s="163" t="s">
        <v>33</v>
      </c>
      <c r="G51" s="164"/>
      <c r="H51" s="114">
        <f>AVERAGE(F44,G44,J44,K44)</f>
        <v>68.75</v>
      </c>
      <c r="I51" s="44">
        <v>1</v>
      </c>
      <c r="J51" s="44">
        <f t="shared" si="6"/>
        <v>84.375</v>
      </c>
      <c r="K51" s="44" t="str">
        <f t="shared" si="7"/>
        <v>3</v>
      </c>
      <c r="L51" s="46"/>
      <c r="M51" s="10"/>
    </row>
    <row r="52" spans="1:13" s="13" customFormat="1" ht="20.25" x14ac:dyDescent="0.3">
      <c r="A52" s="9"/>
      <c r="B52" s="9"/>
      <c r="C52" s="10"/>
      <c r="D52" s="10"/>
      <c r="E52" s="11"/>
      <c r="F52" s="163" t="s">
        <v>34</v>
      </c>
      <c r="G52" s="164"/>
      <c r="H52" s="114"/>
      <c r="I52" s="44" t="str">
        <f>IF(H52&gt;=80,"3",IF(H52&gt;=70,"2",IF(H52&gt;=60,"1",IF(H52&lt;60,"-"))))</f>
        <v>-</v>
      </c>
      <c r="J52" s="44">
        <f>(H52*0)+($L$44*1)</f>
        <v>100</v>
      </c>
      <c r="K52" s="44" t="str">
        <f t="shared" si="7"/>
        <v>3</v>
      </c>
      <c r="L52" s="46"/>
      <c r="M52" s="10"/>
    </row>
    <row r="53" spans="1:13" s="13" customFormat="1" ht="20.25" x14ac:dyDescent="0.3">
      <c r="A53" s="9"/>
      <c r="B53" s="9"/>
      <c r="C53" s="10"/>
      <c r="D53" s="10"/>
      <c r="E53" s="10"/>
      <c r="F53" s="163" t="s">
        <v>55</v>
      </c>
      <c r="G53" s="164"/>
      <c r="H53" s="114"/>
      <c r="I53" s="44" t="str">
        <f t="shared" ref="I53" si="8">IF(H53&gt;=80,"3",IF(H53&gt;=70,"2",IF(H53&gt;=60,"1",IF(H53&lt;=59,"-"))))</f>
        <v>-</v>
      </c>
      <c r="J53" s="44">
        <f>(H53*0)+($L$44*1)</f>
        <v>100</v>
      </c>
      <c r="K53" s="44" t="str">
        <f t="shared" si="7"/>
        <v>3</v>
      </c>
      <c r="L53" s="46"/>
      <c r="M53" s="10"/>
    </row>
  </sheetData>
  <mergeCells count="29">
    <mergeCell ref="F51:G51"/>
    <mergeCell ref="F52:G52"/>
    <mergeCell ref="F53:G53"/>
    <mergeCell ref="A45:B45"/>
    <mergeCell ref="F47:G47"/>
    <mergeCell ref="H47:I47"/>
    <mergeCell ref="F48:G48"/>
    <mergeCell ref="F49:G49"/>
    <mergeCell ref="F50:G50"/>
    <mergeCell ref="A12:B12"/>
    <mergeCell ref="A13:B13"/>
    <mergeCell ref="A14:B14"/>
    <mergeCell ref="A42:B42"/>
    <mergeCell ref="A43:B43"/>
    <mergeCell ref="A44:B44"/>
    <mergeCell ref="A7:D7"/>
    <mergeCell ref="D8:I8"/>
    <mergeCell ref="D9:I9"/>
    <mergeCell ref="C10:K10"/>
    <mergeCell ref="A11:B11"/>
    <mergeCell ref="C11:G11"/>
    <mergeCell ref="H11:J11"/>
    <mergeCell ref="A6:B6"/>
    <mergeCell ref="I6:K6"/>
    <mergeCell ref="A1:M1"/>
    <mergeCell ref="A2:M2"/>
    <mergeCell ref="A3:M3"/>
    <mergeCell ref="A4:M4"/>
    <mergeCell ref="A5:M5"/>
  </mergeCells>
  <conditionalFormatting sqref="B16:B41">
    <cfRule type="duplicateValues" dxfId="0" priority="1"/>
  </conditionalFormatting>
  <dataValidations count="3">
    <dataValidation type="decimal" allowBlank="1" showInputMessage="1" showErrorMessage="1" sqref="C16:G41">
      <formula1>0</formula1>
      <formula2>5.01</formula2>
    </dataValidation>
    <dataValidation type="decimal" allowBlank="1" showInputMessage="1" showErrorMessage="1" sqref="H16:J41">
      <formula1>0</formula1>
      <formula2>10.01</formula2>
    </dataValidation>
    <dataValidation type="decimal" allowBlank="1" showInputMessage="1" showErrorMessage="1" sqref="K16:K41">
      <formula1>0</formula1>
      <formula2>15.01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D5" sqref="D5:D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'21MBA141'!A5:M5</f>
        <v xml:space="preserve">  Integrated Marketing Communication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'21MBA141'!H95</f>
        <v>42</v>
      </c>
      <c r="E5" s="24" t="str">
        <f>'21MBA141'!I95</f>
        <v>-</v>
      </c>
      <c r="F5" s="24">
        <f>'21MBA141'!J95</f>
        <v>70.5</v>
      </c>
      <c r="G5" s="24" t="str">
        <f>'21MBA141'!K95</f>
        <v>2</v>
      </c>
    </row>
    <row r="6" spans="1:13" x14ac:dyDescent="0.25">
      <c r="C6" s="56" t="s">
        <v>1</v>
      </c>
      <c r="D6" s="24">
        <f>'21MBA141'!H96</f>
        <v>36.333333333333336</v>
      </c>
      <c r="E6" s="24" t="str">
        <f>'21MBA141'!I96</f>
        <v>-</v>
      </c>
      <c r="F6" s="24">
        <f>'21MBA141'!J96</f>
        <v>67.666666666666671</v>
      </c>
      <c r="G6" s="24" t="str">
        <f>'21MBA141'!K96</f>
        <v>1</v>
      </c>
    </row>
    <row r="7" spans="1:13" x14ac:dyDescent="0.25">
      <c r="C7" s="56" t="s">
        <v>2</v>
      </c>
      <c r="D7" s="24">
        <f>'21MBA141'!H97</f>
        <v>33.5</v>
      </c>
      <c r="E7" s="24" t="str">
        <f>'21MBA141'!I97</f>
        <v>-</v>
      </c>
      <c r="F7" s="24">
        <f>'21MBA141'!J97</f>
        <v>66.25</v>
      </c>
      <c r="G7" s="24" t="str">
        <f>'21MBA141'!K97</f>
        <v>1</v>
      </c>
    </row>
    <row r="8" spans="1:13" x14ac:dyDescent="0.25">
      <c r="C8" s="56" t="s">
        <v>3</v>
      </c>
      <c r="D8" s="24">
        <f>'21MBA141'!H98</f>
        <v>0</v>
      </c>
      <c r="E8" s="24" t="str">
        <f>'21MBA141'!I98</f>
        <v>-</v>
      </c>
      <c r="F8" s="24">
        <f>'21MBA141'!J98</f>
        <v>99</v>
      </c>
      <c r="G8" s="24" t="str">
        <f>'21MBA141'!K98</f>
        <v>3</v>
      </c>
    </row>
    <row r="9" spans="1:13" x14ac:dyDescent="0.25">
      <c r="C9" s="56" t="s">
        <v>54</v>
      </c>
      <c r="D9" s="24">
        <f>'21MBA141'!H99</f>
        <v>0</v>
      </c>
      <c r="E9" s="24" t="str">
        <f>'21MBA141'!I99</f>
        <v>-</v>
      </c>
      <c r="F9" s="24">
        <f>'21MBA141'!J99</f>
        <v>99</v>
      </c>
      <c r="G9" s="24" t="str">
        <f>'21MBA141'!K99</f>
        <v>3</v>
      </c>
    </row>
    <row r="13" spans="1:13" ht="15.75" thickBot="1" x14ac:dyDescent="0.3">
      <c r="B13" s="57"/>
      <c r="C13" s="58" t="s">
        <v>6</v>
      </c>
      <c r="D13" s="58" t="s">
        <v>7</v>
      </c>
      <c r="E13" s="58" t="s">
        <v>5</v>
      </c>
      <c r="F13" s="58" t="s">
        <v>12</v>
      </c>
      <c r="G13" s="58" t="s">
        <v>13</v>
      </c>
      <c r="H13" s="58" t="s">
        <v>44</v>
      </c>
      <c r="I13" s="58" t="s">
        <v>45</v>
      </c>
      <c r="J13" s="58" t="s">
        <v>46</v>
      </c>
      <c r="K13" s="58" t="s">
        <v>47</v>
      </c>
      <c r="L13" s="66" t="s">
        <v>58</v>
      </c>
      <c r="M13" s="66" t="s">
        <v>59</v>
      </c>
    </row>
    <row r="14" spans="1:13" ht="15.75" thickBot="1" x14ac:dyDescent="0.3">
      <c r="B14" s="58" t="s">
        <v>8</v>
      </c>
      <c r="C14" s="85">
        <v>3</v>
      </c>
      <c r="D14" s="86">
        <v>3</v>
      </c>
      <c r="E14" s="86">
        <v>1</v>
      </c>
      <c r="F14" s="86">
        <v>2</v>
      </c>
      <c r="G14" s="86">
        <v>2</v>
      </c>
      <c r="H14" s="86"/>
      <c r="I14" s="86">
        <v>3</v>
      </c>
      <c r="J14" s="86">
        <v>3</v>
      </c>
      <c r="K14" s="86">
        <v>2</v>
      </c>
      <c r="L14" s="86">
        <v>2</v>
      </c>
      <c r="M14" s="86">
        <v>1</v>
      </c>
    </row>
    <row r="15" spans="1:13" ht="15.75" thickBot="1" x14ac:dyDescent="0.3">
      <c r="B15" s="58" t="s">
        <v>9</v>
      </c>
      <c r="C15" s="87">
        <v>3</v>
      </c>
      <c r="D15" s="88">
        <v>3</v>
      </c>
      <c r="E15" s="88">
        <v>1</v>
      </c>
      <c r="F15" s="88">
        <v>3</v>
      </c>
      <c r="G15" s="88">
        <v>2</v>
      </c>
      <c r="H15" s="88"/>
      <c r="I15" s="88">
        <v>3</v>
      </c>
      <c r="J15" s="88">
        <v>3</v>
      </c>
      <c r="K15" s="88">
        <v>3</v>
      </c>
      <c r="L15" s="88">
        <v>3</v>
      </c>
      <c r="M15" s="88">
        <v>1</v>
      </c>
    </row>
    <row r="16" spans="1:13" ht="15.75" thickBot="1" x14ac:dyDescent="0.3">
      <c r="B16" s="58" t="s">
        <v>10</v>
      </c>
      <c r="C16" s="87">
        <v>3</v>
      </c>
      <c r="D16" s="88">
        <v>3</v>
      </c>
      <c r="E16" s="88"/>
      <c r="F16" s="88">
        <v>3</v>
      </c>
      <c r="G16" s="88">
        <v>3</v>
      </c>
      <c r="H16" s="88"/>
      <c r="I16" s="88">
        <v>3</v>
      </c>
      <c r="J16" s="88">
        <v>3</v>
      </c>
      <c r="K16" s="88">
        <v>2</v>
      </c>
      <c r="L16" s="88">
        <v>2</v>
      </c>
      <c r="M16" s="88">
        <v>2</v>
      </c>
    </row>
    <row r="17" spans="1:13" ht="15.75" thickBot="1" x14ac:dyDescent="0.3">
      <c r="B17" s="58" t="s">
        <v>11</v>
      </c>
      <c r="C17" s="87">
        <v>3</v>
      </c>
      <c r="D17" s="88">
        <v>3</v>
      </c>
      <c r="E17" s="88"/>
      <c r="F17" s="88">
        <v>3</v>
      </c>
      <c r="G17" s="88">
        <v>1</v>
      </c>
      <c r="H17" s="88">
        <v>1</v>
      </c>
      <c r="I17" s="88">
        <v>3</v>
      </c>
      <c r="J17" s="88">
        <v>3</v>
      </c>
      <c r="K17" s="88">
        <v>3</v>
      </c>
      <c r="L17" s="88">
        <v>2</v>
      </c>
      <c r="M17" s="88">
        <v>1</v>
      </c>
    </row>
    <row r="18" spans="1:13" ht="15.75" thickBot="1" x14ac:dyDescent="0.3">
      <c r="B18" s="58" t="s">
        <v>53</v>
      </c>
      <c r="C18" s="87">
        <v>3</v>
      </c>
      <c r="D18" s="88">
        <v>3</v>
      </c>
      <c r="E18" s="88"/>
      <c r="F18" s="88">
        <v>3</v>
      </c>
      <c r="G18" s="88">
        <v>2</v>
      </c>
      <c r="H18" s="88">
        <v>1</v>
      </c>
      <c r="I18" s="88">
        <v>3</v>
      </c>
      <c r="J18" s="88">
        <v>3</v>
      </c>
      <c r="K18" s="88">
        <v>3</v>
      </c>
      <c r="L18" s="88">
        <v>1</v>
      </c>
      <c r="M18" s="88">
        <v>1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68" t="s">
        <v>29</v>
      </c>
      <c r="B22" s="168"/>
      <c r="C22" s="165" t="s">
        <v>6</v>
      </c>
      <c r="D22" s="165" t="s">
        <v>7</v>
      </c>
      <c r="E22" s="165" t="s">
        <v>5</v>
      </c>
      <c r="F22" s="165" t="s">
        <v>12</v>
      </c>
      <c r="G22" s="165" t="s">
        <v>13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58</v>
      </c>
      <c r="M22" s="165" t="s">
        <v>59</v>
      </c>
    </row>
    <row r="23" spans="1:13" x14ac:dyDescent="0.25">
      <c r="A23" s="167" t="s">
        <v>28</v>
      </c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58" t="s">
        <v>8</v>
      </c>
      <c r="B24" s="20">
        <f>F5</f>
        <v>70.5</v>
      </c>
      <c r="C24" s="63">
        <f t="shared" ref="C24:K24" si="0">C14*$B$24/3</f>
        <v>70.5</v>
      </c>
      <c r="D24" s="63">
        <f t="shared" si="0"/>
        <v>70.5</v>
      </c>
      <c r="E24" s="63">
        <f t="shared" si="0"/>
        <v>23.5</v>
      </c>
      <c r="F24" s="63">
        <f t="shared" si="0"/>
        <v>47</v>
      </c>
      <c r="G24" s="63">
        <f t="shared" si="0"/>
        <v>47</v>
      </c>
      <c r="H24" s="63">
        <f t="shared" si="0"/>
        <v>0</v>
      </c>
      <c r="I24" s="63">
        <f t="shared" si="0"/>
        <v>70.5</v>
      </c>
      <c r="J24" s="63">
        <f t="shared" si="0"/>
        <v>70.5</v>
      </c>
      <c r="K24" s="63">
        <f t="shared" si="0"/>
        <v>47</v>
      </c>
      <c r="L24" s="63">
        <f t="shared" ref="L24:M24" si="1">L14*$B$24/3</f>
        <v>47</v>
      </c>
      <c r="M24" s="63">
        <f t="shared" si="1"/>
        <v>23.5</v>
      </c>
    </row>
    <row r="25" spans="1:13" x14ac:dyDescent="0.25">
      <c r="A25" s="58" t="s">
        <v>9</v>
      </c>
      <c r="B25" s="20">
        <f>F6</f>
        <v>67.666666666666671</v>
      </c>
      <c r="C25" s="63">
        <f t="shared" ref="C25:K25" si="2">C15*$B$25/3</f>
        <v>67.666666666666671</v>
      </c>
      <c r="D25" s="63">
        <f t="shared" si="2"/>
        <v>67.666666666666671</v>
      </c>
      <c r="E25" s="63">
        <f t="shared" si="2"/>
        <v>22.555555555555557</v>
      </c>
      <c r="F25" s="63">
        <f t="shared" si="2"/>
        <v>67.666666666666671</v>
      </c>
      <c r="G25" s="63">
        <f t="shared" si="2"/>
        <v>45.111111111111114</v>
      </c>
      <c r="H25" s="63">
        <f t="shared" si="2"/>
        <v>0</v>
      </c>
      <c r="I25" s="63">
        <f t="shared" si="2"/>
        <v>67.666666666666671</v>
      </c>
      <c r="J25" s="63">
        <f t="shared" si="2"/>
        <v>67.666666666666671</v>
      </c>
      <c r="K25" s="63">
        <f t="shared" si="2"/>
        <v>67.666666666666671</v>
      </c>
      <c r="L25" s="63">
        <f t="shared" ref="L25:M25" si="3">L15*$B$25/3</f>
        <v>67.666666666666671</v>
      </c>
      <c r="M25" s="63">
        <f t="shared" si="3"/>
        <v>22.555555555555557</v>
      </c>
    </row>
    <row r="26" spans="1:13" x14ac:dyDescent="0.25">
      <c r="A26" s="58" t="s">
        <v>10</v>
      </c>
      <c r="B26" s="20">
        <f>F7</f>
        <v>66.25</v>
      </c>
      <c r="C26" s="63">
        <f t="shared" ref="C26:K26" si="4">C16*$B$26/3</f>
        <v>66.25</v>
      </c>
      <c r="D26" s="63">
        <f t="shared" si="4"/>
        <v>66.25</v>
      </c>
      <c r="E26" s="63">
        <f t="shared" si="4"/>
        <v>0</v>
      </c>
      <c r="F26" s="63">
        <f t="shared" si="4"/>
        <v>66.25</v>
      </c>
      <c r="G26" s="63">
        <f t="shared" si="4"/>
        <v>66.25</v>
      </c>
      <c r="H26" s="63"/>
      <c r="I26" s="63">
        <f t="shared" si="4"/>
        <v>66.25</v>
      </c>
      <c r="J26" s="63">
        <f t="shared" si="4"/>
        <v>66.25</v>
      </c>
      <c r="K26" s="63">
        <f t="shared" si="4"/>
        <v>44.166666666666664</v>
      </c>
      <c r="L26" s="63">
        <f t="shared" ref="L26:M26" si="5">L16*$B$26/3</f>
        <v>44.166666666666664</v>
      </c>
      <c r="M26" s="63">
        <f t="shared" si="5"/>
        <v>44.166666666666664</v>
      </c>
    </row>
    <row r="27" spans="1:13" x14ac:dyDescent="0.25">
      <c r="A27" s="58" t="s">
        <v>11</v>
      </c>
      <c r="B27" s="20">
        <f>F8</f>
        <v>99</v>
      </c>
      <c r="C27" s="63">
        <f t="shared" ref="C27:K27" si="6">C17*$B$27/3</f>
        <v>99</v>
      </c>
      <c r="D27" s="63">
        <f t="shared" si="6"/>
        <v>99</v>
      </c>
      <c r="E27" s="63">
        <f t="shared" si="6"/>
        <v>0</v>
      </c>
      <c r="F27" s="63">
        <f t="shared" si="6"/>
        <v>99</v>
      </c>
      <c r="G27" s="63">
        <f t="shared" si="6"/>
        <v>33</v>
      </c>
      <c r="H27" s="63">
        <f t="shared" si="6"/>
        <v>33</v>
      </c>
      <c r="I27" s="63">
        <f t="shared" si="6"/>
        <v>99</v>
      </c>
      <c r="J27" s="63">
        <f t="shared" si="6"/>
        <v>99</v>
      </c>
      <c r="K27" s="63">
        <f t="shared" si="6"/>
        <v>99</v>
      </c>
      <c r="L27" s="63">
        <f t="shared" ref="L27:M27" si="7">L17*$B$27/3</f>
        <v>66</v>
      </c>
      <c r="M27" s="63">
        <f t="shared" si="7"/>
        <v>33</v>
      </c>
    </row>
    <row r="28" spans="1:13" x14ac:dyDescent="0.25">
      <c r="A28" s="66" t="s">
        <v>53</v>
      </c>
      <c r="B28" s="20">
        <f>F9</f>
        <v>99</v>
      </c>
      <c r="C28" s="63">
        <f>C18*$B$28/3</f>
        <v>99</v>
      </c>
      <c r="D28" s="63">
        <f t="shared" ref="D28:M28" si="8">D18*$B$28/3</f>
        <v>99</v>
      </c>
      <c r="E28" s="63">
        <f t="shared" si="8"/>
        <v>0</v>
      </c>
      <c r="F28" s="63">
        <f t="shared" si="8"/>
        <v>99</v>
      </c>
      <c r="G28" s="63">
        <f t="shared" si="8"/>
        <v>66</v>
      </c>
      <c r="H28" s="63">
        <f t="shared" si="8"/>
        <v>33</v>
      </c>
      <c r="I28" s="63">
        <f t="shared" si="8"/>
        <v>99</v>
      </c>
      <c r="J28" s="63">
        <f t="shared" si="8"/>
        <v>99</v>
      </c>
      <c r="K28" s="63">
        <f t="shared" si="8"/>
        <v>99</v>
      </c>
      <c r="L28" s="63">
        <f t="shared" si="8"/>
        <v>33</v>
      </c>
      <c r="M28" s="63">
        <f t="shared" si="8"/>
        <v>33</v>
      </c>
    </row>
    <row r="29" spans="1:13" x14ac:dyDescent="0.25">
      <c r="A29" s="58" t="s">
        <v>30</v>
      </c>
      <c r="B29" s="64"/>
      <c r="C29" s="65">
        <f>AVERAGE(C24:C28)</f>
        <v>80.483333333333334</v>
      </c>
      <c r="D29" s="65">
        <f>AVERAGE(D24:D28)</f>
        <v>80.483333333333334</v>
      </c>
      <c r="E29" s="65">
        <f t="shared" ref="E29:M29" si="9">AVERAGE(E24:E28)</f>
        <v>9.2111111111111121</v>
      </c>
      <c r="F29" s="65">
        <f t="shared" si="9"/>
        <v>75.783333333333331</v>
      </c>
      <c r="G29" s="65">
        <f t="shared" si="9"/>
        <v>51.472222222222214</v>
      </c>
      <c r="H29" s="65">
        <f t="shared" si="9"/>
        <v>16.5</v>
      </c>
      <c r="I29" s="65">
        <f t="shared" si="9"/>
        <v>80.483333333333334</v>
      </c>
      <c r="J29" s="65">
        <f t="shared" si="9"/>
        <v>80.483333333333334</v>
      </c>
      <c r="K29" s="65">
        <f t="shared" si="9"/>
        <v>71.366666666666674</v>
      </c>
      <c r="L29" s="65">
        <f t="shared" si="9"/>
        <v>51.566666666666677</v>
      </c>
      <c r="M29" s="65">
        <f t="shared" si="9"/>
        <v>31.244444444444447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F22:F23"/>
    <mergeCell ref="G22:G23"/>
    <mergeCell ref="A23:B23"/>
    <mergeCell ref="A22:B22"/>
    <mergeCell ref="C22:C23"/>
    <mergeCell ref="D22:D23"/>
    <mergeCell ref="E22:E23"/>
    <mergeCell ref="L22:L23"/>
    <mergeCell ref="M22:M23"/>
    <mergeCell ref="H22:H23"/>
    <mergeCell ref="I22:I23"/>
    <mergeCell ref="J22:J23"/>
    <mergeCell ref="K22:K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3" workbookViewId="0">
      <selection activeCell="N32" sqref="N32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'21MBA642'!A5:M5</f>
        <v xml:space="preserve"> Managing Teams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'21MBA642'!H49</f>
        <v>72</v>
      </c>
      <c r="E5" s="24" t="str">
        <f>'21MBA642'!I49</f>
        <v>2</v>
      </c>
      <c r="F5" s="24">
        <f>'21MBA642'!J49</f>
        <v>86</v>
      </c>
      <c r="G5" s="24" t="str">
        <f>'21MBA642'!K49</f>
        <v>3</v>
      </c>
    </row>
    <row r="6" spans="1:13" x14ac:dyDescent="0.25">
      <c r="C6" s="56" t="s">
        <v>1</v>
      </c>
      <c r="D6" s="24">
        <f>'21MBA642'!H50</f>
        <v>53.333333333333336</v>
      </c>
      <c r="E6" s="24" t="str">
        <f>'21MBA642'!I50</f>
        <v>-</v>
      </c>
      <c r="F6" s="24">
        <f>'21MBA642'!J50</f>
        <v>76.666666666666671</v>
      </c>
      <c r="G6" s="24" t="str">
        <f>'21MBA642'!K50</f>
        <v>3</v>
      </c>
    </row>
    <row r="7" spans="1:13" x14ac:dyDescent="0.25">
      <c r="C7" s="56" t="s">
        <v>2</v>
      </c>
      <c r="D7" s="24">
        <f>'21MBA642'!H51</f>
        <v>68.75</v>
      </c>
      <c r="E7" s="24">
        <f>'21MBA642'!I51</f>
        <v>1</v>
      </c>
      <c r="F7" s="24">
        <f>'21MBA642'!J51</f>
        <v>84.375</v>
      </c>
      <c r="G7" s="24" t="str">
        <f>'21MBA642'!K51</f>
        <v>3</v>
      </c>
    </row>
    <row r="8" spans="1:13" x14ac:dyDescent="0.25">
      <c r="C8" s="56" t="s">
        <v>3</v>
      </c>
      <c r="D8" s="24">
        <f>'21MBA642'!H52</f>
        <v>0</v>
      </c>
      <c r="E8" s="24" t="str">
        <f>'21MBA642'!I52</f>
        <v>-</v>
      </c>
      <c r="F8" s="24">
        <f>'21MBA642'!J52</f>
        <v>100</v>
      </c>
      <c r="G8" s="24" t="str">
        <f>'21MBA642'!K52</f>
        <v>3</v>
      </c>
    </row>
    <row r="9" spans="1:13" x14ac:dyDescent="0.25">
      <c r="C9" s="56" t="s">
        <v>54</v>
      </c>
      <c r="D9" s="24">
        <f>'21MBA642'!H53</f>
        <v>0</v>
      </c>
      <c r="E9" s="24" t="str">
        <f>'21MBA642'!I53</f>
        <v>-</v>
      </c>
      <c r="F9" s="24">
        <f>'21MBA642'!J53</f>
        <v>100</v>
      </c>
      <c r="G9" s="24" t="str">
        <f>'21MBA642'!K53</f>
        <v>3</v>
      </c>
    </row>
    <row r="13" spans="1:13" ht="15.75" thickBot="1" x14ac:dyDescent="0.3">
      <c r="B13" s="119"/>
      <c r="C13" s="118" t="s">
        <v>6</v>
      </c>
      <c r="D13" s="118" t="s">
        <v>7</v>
      </c>
      <c r="E13" s="118" t="s">
        <v>5</v>
      </c>
      <c r="F13" s="118" t="s">
        <v>12</v>
      </c>
      <c r="G13" s="118" t="s">
        <v>13</v>
      </c>
      <c r="H13" s="118" t="s">
        <v>44</v>
      </c>
      <c r="I13" s="118" t="s">
        <v>45</v>
      </c>
      <c r="J13" s="118" t="s">
        <v>46</v>
      </c>
      <c r="K13" s="118" t="s">
        <v>47</v>
      </c>
      <c r="L13" s="118" t="s">
        <v>58</v>
      </c>
      <c r="M13" s="118" t="s">
        <v>59</v>
      </c>
    </row>
    <row r="14" spans="1:13" ht="15.75" thickBot="1" x14ac:dyDescent="0.3">
      <c r="B14" s="118" t="s">
        <v>8</v>
      </c>
      <c r="C14" s="85">
        <v>2</v>
      </c>
      <c r="D14" s="86">
        <v>1</v>
      </c>
      <c r="E14" s="86">
        <v>2</v>
      </c>
      <c r="F14" s="86">
        <v>1</v>
      </c>
      <c r="G14" s="86">
        <v>3</v>
      </c>
      <c r="H14" s="86"/>
      <c r="I14" s="86"/>
      <c r="J14" s="86">
        <v>2</v>
      </c>
      <c r="K14" s="86">
        <v>1</v>
      </c>
      <c r="L14" s="86">
        <v>1</v>
      </c>
      <c r="M14" s="86">
        <v>3</v>
      </c>
    </row>
    <row r="15" spans="1:13" ht="15.75" thickBot="1" x14ac:dyDescent="0.3">
      <c r="B15" s="118" t="s">
        <v>9</v>
      </c>
      <c r="C15" s="87">
        <v>2</v>
      </c>
      <c r="D15" s="88">
        <v>1</v>
      </c>
      <c r="E15" s="88">
        <v>2</v>
      </c>
      <c r="F15" s="88">
        <v>1</v>
      </c>
      <c r="G15" s="88">
        <v>3</v>
      </c>
      <c r="H15" s="88"/>
      <c r="I15" s="88"/>
      <c r="J15" s="88">
        <v>2</v>
      </c>
      <c r="K15" s="88">
        <v>1</v>
      </c>
      <c r="L15" s="88">
        <v>1</v>
      </c>
      <c r="M15" s="88">
        <v>3</v>
      </c>
    </row>
    <row r="16" spans="1:13" ht="15.75" thickBot="1" x14ac:dyDescent="0.3">
      <c r="B16" s="118" t="s">
        <v>10</v>
      </c>
      <c r="C16" s="87">
        <v>3</v>
      </c>
      <c r="D16" s="88">
        <v>3</v>
      </c>
      <c r="E16" s="88">
        <v>1</v>
      </c>
      <c r="F16" s="88">
        <v>1</v>
      </c>
      <c r="G16" s="88">
        <v>3</v>
      </c>
      <c r="H16" s="88"/>
      <c r="I16" s="88"/>
      <c r="J16" s="88">
        <v>1</v>
      </c>
      <c r="K16" s="88">
        <v>1</v>
      </c>
      <c r="L16" s="88">
        <v>1</v>
      </c>
      <c r="M16" s="88">
        <v>3</v>
      </c>
    </row>
    <row r="17" spans="1:13" ht="15.75" thickBot="1" x14ac:dyDescent="0.3">
      <c r="B17" s="118" t="s">
        <v>11</v>
      </c>
      <c r="C17" s="87">
        <v>2</v>
      </c>
      <c r="D17" s="88">
        <v>1</v>
      </c>
      <c r="E17" s="88">
        <v>1</v>
      </c>
      <c r="F17" s="88">
        <v>1</v>
      </c>
      <c r="G17" s="88">
        <v>3</v>
      </c>
      <c r="H17" s="88"/>
      <c r="I17" s="88"/>
      <c r="J17" s="88"/>
      <c r="K17" s="88"/>
      <c r="L17" s="88">
        <v>1</v>
      </c>
      <c r="M17" s="88">
        <v>3</v>
      </c>
    </row>
    <row r="18" spans="1:13" ht="15.75" thickBot="1" x14ac:dyDescent="0.3">
      <c r="B18" s="118" t="s">
        <v>53</v>
      </c>
      <c r="C18" s="87">
        <v>2</v>
      </c>
      <c r="D18" s="88">
        <v>2</v>
      </c>
      <c r="E18" s="88">
        <v>2</v>
      </c>
      <c r="F18" s="88">
        <v>1</v>
      </c>
      <c r="G18" s="88">
        <v>3</v>
      </c>
      <c r="H18" s="88"/>
      <c r="I18" s="88"/>
      <c r="J18" s="88">
        <v>1</v>
      </c>
      <c r="K18" s="88">
        <v>1</v>
      </c>
      <c r="L18" s="88"/>
      <c r="M18" s="88">
        <v>3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68" t="s">
        <v>29</v>
      </c>
      <c r="B22" s="168"/>
      <c r="C22" s="165" t="s">
        <v>6</v>
      </c>
      <c r="D22" s="165" t="s">
        <v>7</v>
      </c>
      <c r="E22" s="165" t="s">
        <v>5</v>
      </c>
      <c r="F22" s="165" t="s">
        <v>12</v>
      </c>
      <c r="G22" s="165" t="s">
        <v>13</v>
      </c>
      <c r="H22" s="165" t="s">
        <v>44</v>
      </c>
      <c r="I22" s="165" t="s">
        <v>45</v>
      </c>
      <c r="J22" s="165" t="s">
        <v>46</v>
      </c>
      <c r="K22" s="165" t="s">
        <v>47</v>
      </c>
      <c r="L22" s="165" t="s">
        <v>58</v>
      </c>
      <c r="M22" s="165" t="s">
        <v>59</v>
      </c>
    </row>
    <row r="23" spans="1:13" x14ac:dyDescent="0.25">
      <c r="A23" s="167" t="s">
        <v>28</v>
      </c>
      <c r="B23" s="167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x14ac:dyDescent="0.25">
      <c r="A24" s="118" t="s">
        <v>8</v>
      </c>
      <c r="B24" s="20">
        <f>F5</f>
        <v>86</v>
      </c>
      <c r="C24" s="63">
        <f t="shared" ref="C24:M24" si="0">C14*$B$24/3</f>
        <v>57.333333333333336</v>
      </c>
      <c r="D24" s="63">
        <f t="shared" si="0"/>
        <v>28.666666666666668</v>
      </c>
      <c r="E24" s="63">
        <f t="shared" si="0"/>
        <v>57.333333333333336</v>
      </c>
      <c r="F24" s="63">
        <f t="shared" si="0"/>
        <v>28.666666666666668</v>
      </c>
      <c r="G24" s="63">
        <f t="shared" si="0"/>
        <v>86</v>
      </c>
      <c r="H24" s="63">
        <f t="shared" si="0"/>
        <v>0</v>
      </c>
      <c r="I24" s="63">
        <f t="shared" si="0"/>
        <v>0</v>
      </c>
      <c r="J24" s="63">
        <f t="shared" si="0"/>
        <v>57.333333333333336</v>
      </c>
      <c r="K24" s="63">
        <f t="shared" si="0"/>
        <v>28.666666666666668</v>
      </c>
      <c r="L24" s="63">
        <f t="shared" si="0"/>
        <v>28.666666666666668</v>
      </c>
      <c r="M24" s="63">
        <f t="shared" si="0"/>
        <v>86</v>
      </c>
    </row>
    <row r="25" spans="1:13" x14ac:dyDescent="0.25">
      <c r="A25" s="118" t="s">
        <v>9</v>
      </c>
      <c r="B25" s="20">
        <f>F6</f>
        <v>76.666666666666671</v>
      </c>
      <c r="C25" s="63">
        <f t="shared" ref="C25:M26" si="1">C15*$B$25/3</f>
        <v>51.111111111111114</v>
      </c>
      <c r="D25" s="63">
        <f t="shared" si="1"/>
        <v>25.555555555555557</v>
      </c>
      <c r="E25" s="63">
        <f t="shared" si="1"/>
        <v>51.111111111111114</v>
      </c>
      <c r="F25" s="63">
        <f t="shared" si="1"/>
        <v>25.555555555555557</v>
      </c>
      <c r="G25" s="63">
        <f t="shared" si="1"/>
        <v>76.666666666666671</v>
      </c>
      <c r="H25" s="63">
        <f t="shared" si="1"/>
        <v>0</v>
      </c>
      <c r="I25" s="63">
        <f t="shared" si="1"/>
        <v>0</v>
      </c>
      <c r="J25" s="63">
        <f t="shared" si="1"/>
        <v>51.111111111111114</v>
      </c>
      <c r="K25" s="63">
        <f t="shared" si="1"/>
        <v>25.555555555555557</v>
      </c>
      <c r="L25" s="63">
        <f t="shared" si="1"/>
        <v>25.555555555555557</v>
      </c>
      <c r="M25" s="63">
        <f t="shared" si="1"/>
        <v>76.666666666666671</v>
      </c>
    </row>
    <row r="26" spans="1:13" x14ac:dyDescent="0.25">
      <c r="A26" s="118" t="s">
        <v>10</v>
      </c>
      <c r="B26" s="20">
        <f>F7</f>
        <v>84.375</v>
      </c>
      <c r="C26" s="63">
        <f t="shared" ref="C26:M26" si="2">C16*$B$26/3</f>
        <v>84.375</v>
      </c>
      <c r="D26" s="63">
        <f t="shared" si="2"/>
        <v>84.375</v>
      </c>
      <c r="E26" s="63">
        <f t="shared" si="2"/>
        <v>28.125</v>
      </c>
      <c r="F26" s="63">
        <f t="shared" si="2"/>
        <v>28.125</v>
      </c>
      <c r="G26" s="63">
        <f t="shared" si="2"/>
        <v>84.375</v>
      </c>
      <c r="H26" s="63">
        <f t="shared" si="1"/>
        <v>0</v>
      </c>
      <c r="I26" s="63">
        <f t="shared" si="2"/>
        <v>0</v>
      </c>
      <c r="J26" s="63">
        <f t="shared" si="2"/>
        <v>28.125</v>
      </c>
      <c r="K26" s="63">
        <f t="shared" si="2"/>
        <v>28.125</v>
      </c>
      <c r="L26" s="63">
        <f t="shared" si="2"/>
        <v>28.125</v>
      </c>
      <c r="M26" s="63">
        <f t="shared" si="2"/>
        <v>84.375</v>
      </c>
    </row>
    <row r="27" spans="1:13" x14ac:dyDescent="0.25">
      <c r="A27" s="118" t="s">
        <v>11</v>
      </c>
      <c r="B27" s="20">
        <f>F8</f>
        <v>100</v>
      </c>
      <c r="C27" s="63">
        <f t="shared" ref="C27:M27" si="3">C17*$B$27/3</f>
        <v>66.666666666666671</v>
      </c>
      <c r="D27" s="63">
        <f t="shared" si="3"/>
        <v>33.333333333333336</v>
      </c>
      <c r="E27" s="63">
        <f t="shared" si="3"/>
        <v>33.333333333333336</v>
      </c>
      <c r="F27" s="63">
        <f t="shared" si="3"/>
        <v>33.333333333333336</v>
      </c>
      <c r="G27" s="63">
        <f t="shared" si="3"/>
        <v>100</v>
      </c>
      <c r="H27" s="63">
        <f t="shared" si="3"/>
        <v>0</v>
      </c>
      <c r="I27" s="63">
        <f t="shared" si="3"/>
        <v>0</v>
      </c>
      <c r="J27" s="63">
        <f t="shared" si="3"/>
        <v>0</v>
      </c>
      <c r="K27" s="63">
        <f t="shared" si="3"/>
        <v>0</v>
      </c>
      <c r="L27" s="63">
        <f t="shared" si="3"/>
        <v>33.333333333333336</v>
      </c>
      <c r="M27" s="63">
        <f t="shared" si="3"/>
        <v>100</v>
      </c>
    </row>
    <row r="28" spans="1:13" x14ac:dyDescent="0.25">
      <c r="A28" s="118" t="s">
        <v>53</v>
      </c>
      <c r="B28" s="20">
        <f>F9</f>
        <v>100</v>
      </c>
      <c r="C28" s="63">
        <f>C18*$B$28/3</f>
        <v>66.666666666666671</v>
      </c>
      <c r="D28" s="63">
        <f t="shared" ref="D28:M28" si="4">D18*$B$28/3</f>
        <v>66.666666666666671</v>
      </c>
      <c r="E28" s="63">
        <f t="shared" si="4"/>
        <v>66.666666666666671</v>
      </c>
      <c r="F28" s="63">
        <f t="shared" si="4"/>
        <v>33.333333333333336</v>
      </c>
      <c r="G28" s="63">
        <f t="shared" si="4"/>
        <v>100</v>
      </c>
      <c r="H28" s="63">
        <f t="shared" si="4"/>
        <v>0</v>
      </c>
      <c r="I28" s="63">
        <f t="shared" si="4"/>
        <v>0</v>
      </c>
      <c r="J28" s="63">
        <f t="shared" si="4"/>
        <v>33.333333333333336</v>
      </c>
      <c r="K28" s="63">
        <f t="shared" si="4"/>
        <v>33.333333333333336</v>
      </c>
      <c r="L28" s="63">
        <f t="shared" si="4"/>
        <v>0</v>
      </c>
      <c r="M28" s="63">
        <f t="shared" si="4"/>
        <v>100</v>
      </c>
    </row>
    <row r="29" spans="1:13" x14ac:dyDescent="0.25">
      <c r="A29" s="118" t="s">
        <v>30</v>
      </c>
      <c r="B29" s="64"/>
      <c r="C29" s="65">
        <f>AVERAGE(C24:C28)</f>
        <v>65.230555555555569</v>
      </c>
      <c r="D29" s="65">
        <f>AVERAGE(D24:D28)</f>
        <v>47.719444444444449</v>
      </c>
      <c r="E29" s="65">
        <f t="shared" ref="E29:M29" si="5">AVERAGE(E24:E28)</f>
        <v>47.31388888888889</v>
      </c>
      <c r="F29" s="65">
        <f t="shared" si="5"/>
        <v>29.802777777777784</v>
      </c>
      <c r="G29" s="65">
        <f t="shared" si="5"/>
        <v>89.408333333333331</v>
      </c>
      <c r="H29" s="65">
        <f t="shared" si="5"/>
        <v>0</v>
      </c>
      <c r="I29" s="65">
        <f t="shared" si="5"/>
        <v>0</v>
      </c>
      <c r="J29" s="65">
        <f t="shared" si="5"/>
        <v>33.980555555555561</v>
      </c>
      <c r="K29" s="65">
        <f t="shared" si="5"/>
        <v>23.136111111111113</v>
      </c>
      <c r="L29" s="65">
        <f t="shared" si="5"/>
        <v>23.136111111111113</v>
      </c>
      <c r="M29" s="65">
        <f t="shared" si="5"/>
        <v>89.408333333333331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80" zoomScaleNormal="80" workbookViewId="0">
      <selection activeCell="A7" sqref="A7:M16"/>
    </sheetView>
  </sheetViews>
  <sheetFormatPr defaultRowHeight="15" x14ac:dyDescent="0.25"/>
  <cols>
    <col min="1" max="1" width="24.85546875" style="34" customWidth="1"/>
    <col min="2" max="2" width="44.28515625" customWidth="1"/>
    <col min="3" max="3" width="14.85546875" customWidth="1"/>
    <col min="4" max="8" width="7.140625" bestFit="1" customWidth="1"/>
    <col min="9" max="9" width="6" bestFit="1" customWidth="1"/>
    <col min="10" max="11" width="7.140625" bestFit="1" customWidth="1"/>
    <col min="12" max="13" width="7.42578125" bestFit="1" customWidth="1"/>
  </cols>
  <sheetData>
    <row r="1" spans="1:13" s="34" customFormat="1" ht="18.75" x14ac:dyDescent="0.3">
      <c r="A1" s="177" t="s">
        <v>40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s="34" customFormat="1" ht="18.75" x14ac:dyDescent="0.3">
      <c r="A2" s="177" t="s">
        <v>41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s="34" customFormat="1" ht="18.75" x14ac:dyDescent="0.3">
      <c r="A3" s="177" t="s">
        <v>42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ht="28.5" customHeight="1" x14ac:dyDescent="0.35">
      <c r="A4" s="178" t="s">
        <v>612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15.75" x14ac:dyDescent="0.25">
      <c r="A5" s="179" t="s">
        <v>30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x14ac:dyDescent="0.25">
      <c r="A6" s="76" t="s">
        <v>66</v>
      </c>
      <c r="B6" s="76" t="s">
        <v>57</v>
      </c>
      <c r="C6" s="76" t="s">
        <v>6</v>
      </c>
      <c r="D6" s="76" t="s">
        <v>7</v>
      </c>
      <c r="E6" s="76" t="s">
        <v>5</v>
      </c>
      <c r="F6" s="76" t="s">
        <v>12</v>
      </c>
      <c r="G6" s="76" t="s">
        <v>13</v>
      </c>
      <c r="H6" s="76" t="s">
        <v>44</v>
      </c>
      <c r="I6" s="76" t="s">
        <v>45</v>
      </c>
      <c r="J6" s="76" t="s">
        <v>46</v>
      </c>
      <c r="K6" s="76" t="s">
        <v>47</v>
      </c>
      <c r="L6" s="76" t="s">
        <v>58</v>
      </c>
      <c r="M6" s="76" t="s">
        <v>59</v>
      </c>
    </row>
    <row r="7" spans="1:13" s="47" customFormat="1" ht="42.95" customHeight="1" x14ac:dyDescent="0.25">
      <c r="A7" s="222" t="str">
        <f>'21MBA141'!L6</f>
        <v>21MBA141</v>
      </c>
      <c r="B7" s="222" t="str">
        <f>'21MBA141- Attainment'!A1</f>
        <v xml:space="preserve">  Integrated Marketing Communication</v>
      </c>
      <c r="C7" s="77">
        <f>'21MBA141- Attainment'!C29</f>
        <v>80.483333333333334</v>
      </c>
      <c r="D7" s="77">
        <f>'21MBA141- Attainment'!D29</f>
        <v>80.483333333333334</v>
      </c>
      <c r="E7" s="77">
        <f>'21MBA141- Attainment'!E29</f>
        <v>9.2111111111111121</v>
      </c>
      <c r="F7" s="77">
        <f>'21MBA141- Attainment'!F29</f>
        <v>75.783333333333331</v>
      </c>
      <c r="G7" s="77">
        <f>'21MBA141- Attainment'!G29</f>
        <v>51.472222222222214</v>
      </c>
      <c r="H7" s="77">
        <f>'21MBA141- Attainment'!H29</f>
        <v>16.5</v>
      </c>
      <c r="I7" s="77">
        <f>'21MBA141- Attainment'!I29</f>
        <v>80.483333333333334</v>
      </c>
      <c r="J7" s="77">
        <f>'21MBA141- Attainment'!J29</f>
        <v>80.483333333333334</v>
      </c>
      <c r="K7" s="77">
        <f>'21MBA141- Attainment'!K29</f>
        <v>71.366666666666674</v>
      </c>
      <c r="L7" s="77">
        <f>'21MBA141- Attainment'!L29</f>
        <v>51.566666666666677</v>
      </c>
      <c r="M7" s="77">
        <f>'21MBA141- Attainment'!M29</f>
        <v>31.244444444444447</v>
      </c>
    </row>
    <row r="8" spans="1:13" s="47" customFormat="1" ht="42.95" customHeight="1" x14ac:dyDescent="0.25">
      <c r="A8" s="223" t="str">
        <f>'21MBA142'!L6</f>
        <v xml:space="preserve"> 21MBA142</v>
      </c>
      <c r="B8" s="223" t="str">
        <f>'21MBA142-Attainment'!A1</f>
        <v xml:space="preserve">  Business &amp; Social Marketing </v>
      </c>
      <c r="C8" s="78">
        <f>'21MBA142-Attainment'!C24</f>
        <v>71.493333333333325</v>
      </c>
      <c r="D8" s="78">
        <f>'21MBA142-Attainment'!D24</f>
        <v>52.44</v>
      </c>
      <c r="E8" s="78">
        <f>'21MBA142-Attainment'!E24</f>
        <v>47.715555555555554</v>
      </c>
      <c r="F8" s="78">
        <f>'21MBA142-Attainment'!F24</f>
        <v>77.106666666666669</v>
      </c>
      <c r="G8" s="78">
        <f>'21MBA142-Attainment'!G24</f>
        <v>71.493333333333325</v>
      </c>
      <c r="H8" s="78">
        <f>'21MBA142-Attainment'!H24</f>
        <v>53.328888888888891</v>
      </c>
      <c r="I8" s="78">
        <f>'21MBA142-Attainment'!I24</f>
        <v>16.964444444444442</v>
      </c>
      <c r="J8" s="78">
        <f>'21MBA142-Attainment'!J24</f>
        <v>65.915555555555542</v>
      </c>
      <c r="K8" s="78">
        <f>'21MBA142-Attainment'!K24</f>
        <v>54.182222222222222</v>
      </c>
      <c r="L8" s="78">
        <f>'21MBA142-Attainment'!L24</f>
        <v>73.039999999999992</v>
      </c>
      <c r="M8" s="78">
        <f>'21MBA142-Attainment'!M24</f>
        <v>58.595555555555549</v>
      </c>
    </row>
    <row r="9" spans="1:13" s="47" customFormat="1" ht="42.95" customHeight="1" x14ac:dyDescent="0.25">
      <c r="A9" s="224" t="str">
        <f>'21MBA342'!L6</f>
        <v>21MBA342</v>
      </c>
      <c r="B9" s="224" t="str">
        <f>'21MBA342-Attainment'!A1</f>
        <v>International Financial Management</v>
      </c>
      <c r="C9" s="80">
        <f>'21MBA342-Attainment'!B27</f>
        <v>79.34375</v>
      </c>
      <c r="D9" s="80">
        <f>'21MBA342-Attainment'!C27</f>
        <v>73.21875</v>
      </c>
      <c r="E9" s="80">
        <f>'21MBA342-Attainment'!D27</f>
        <v>51.71875</v>
      </c>
      <c r="F9" s="80">
        <f>'21MBA342-Attainment'!E27</f>
        <v>0</v>
      </c>
      <c r="G9" s="80">
        <f>'21MBA342-Attainment'!F27</f>
        <v>0</v>
      </c>
      <c r="H9" s="80">
        <f>'21MBA342-Attainment'!G27</f>
        <v>0</v>
      </c>
      <c r="I9" s="80">
        <f>'21MBA342-Attainment'!H27</f>
        <v>0</v>
      </c>
      <c r="J9" s="80">
        <f>'21MBA342-Attainment'!I27</f>
        <v>30.21875</v>
      </c>
      <c r="K9" s="80">
        <f>'21MBA342-Attainment'!J27</f>
        <v>79.34375</v>
      </c>
      <c r="L9" s="80">
        <f>'21MBA342-Attainment'!K27</f>
        <v>44.552083333333336</v>
      </c>
      <c r="M9" s="80">
        <f>'21MBA342-Attainment'!L27</f>
        <v>0</v>
      </c>
    </row>
    <row r="10" spans="1:13" s="47" customFormat="1" ht="42.95" customHeight="1" x14ac:dyDescent="0.25">
      <c r="A10" s="225" t="str">
        <f>'21MBA333'!L6</f>
        <v>21MBA333</v>
      </c>
      <c r="B10" s="225" t="str">
        <f>'21MBA333-Attainment'!A1</f>
        <v>Business Valuation &amp; Financial Modeling</v>
      </c>
      <c r="C10" s="79">
        <f>'21MBA333-Attainment'!C27</f>
        <v>63.479999999999983</v>
      </c>
      <c r="D10" s="79">
        <f>'21MBA333-Attainment'!D27</f>
        <v>52.773333333333326</v>
      </c>
      <c r="E10" s="79">
        <f>'21MBA333-Attainment'!E27</f>
        <v>26.666666666666664</v>
      </c>
      <c r="F10" s="79">
        <f>'21MBA333-Attainment'!F27</f>
        <v>31.54</v>
      </c>
      <c r="G10" s="79">
        <f>'21MBA333-Attainment'!G27</f>
        <v>21.133333333333333</v>
      </c>
      <c r="H10" s="79">
        <f>'21MBA333-Attainment'!H27</f>
        <v>21.11333333333333</v>
      </c>
      <c r="I10" s="79">
        <f>'21MBA333-Attainment'!I27</f>
        <v>42.346666666666664</v>
      </c>
      <c r="J10" s="79">
        <f>'21MBA333-Attainment'!J27</f>
        <v>57.946666666666658</v>
      </c>
      <c r="K10" s="79">
        <f>'21MBA333-Attainment'!K27</f>
        <v>68.633333333333312</v>
      </c>
      <c r="L10" s="79">
        <f>'21MBA333-Attainment'!L27</f>
        <v>36.813333333333325</v>
      </c>
      <c r="M10" s="79">
        <f>'21MBA333-Attainment'!M27</f>
        <v>36.993333333333325</v>
      </c>
    </row>
    <row r="11" spans="1:13" s="47" customFormat="1" ht="42.95" customHeight="1" x14ac:dyDescent="0.25">
      <c r="A11" s="226" t="str">
        <f>'21MBA241'!L6</f>
        <v xml:space="preserve"> 21MBA241</v>
      </c>
      <c r="B11" s="226" t="str">
        <f>'21MBA241-Attainment'!A1</f>
        <v xml:space="preserve"> International Business</v>
      </c>
      <c r="C11" s="81">
        <f>'21MBA241-Attainment'!C29</f>
        <v>24.45</v>
      </c>
      <c r="D11" s="81">
        <f>'21MBA241-Attainment'!D29</f>
        <v>19.422222222222224</v>
      </c>
      <c r="E11" s="81">
        <f>'21MBA241-Attainment'!E29</f>
        <v>12.272222222222222</v>
      </c>
      <c r="F11" s="81">
        <f>'21MBA241-Attainment'!F29</f>
        <v>31.866666666666664</v>
      </c>
      <c r="G11" s="81">
        <f>'21MBA241-Attainment'!G29</f>
        <v>6.05</v>
      </c>
      <c r="H11" s="81">
        <f>'21MBA241-Attainment'!H29</f>
        <v>38.844444444444449</v>
      </c>
      <c r="I11" s="81">
        <f>'21MBA241-Attainment'!I29</f>
        <v>33</v>
      </c>
      <c r="J11" s="81">
        <f>'21MBA241-Attainment'!J29</f>
        <v>37.299999999999997</v>
      </c>
      <c r="K11" s="81">
        <f>'21MBA241-Attainment'!K29</f>
        <v>19.044444444444444</v>
      </c>
      <c r="L11" s="81">
        <f>'21MBA241-Attainment'!L29</f>
        <v>31.8</v>
      </c>
      <c r="M11" s="81">
        <f>'21MBA241-Attainment'!M29</f>
        <v>6.6</v>
      </c>
    </row>
    <row r="12" spans="1:13" ht="42.95" customHeight="1" x14ac:dyDescent="0.25">
      <c r="A12" s="216" t="str">
        <f>'21MBA242'!L6</f>
        <v>21MBA242</v>
      </c>
      <c r="B12" s="217" t="str">
        <f>'21MBA242 - Attainment'!A1</f>
        <v>Strategic Management &amp; Corporate Governance</v>
      </c>
      <c r="C12" s="77">
        <f>'21MBA242 - Attainment'!C29</f>
        <v>85.716666666666669</v>
      </c>
      <c r="D12" s="77">
        <f>'21MBA242 - Attainment'!D29</f>
        <v>85.716666666666669</v>
      </c>
      <c r="E12" s="77">
        <f>'21MBA242 - Attainment'!E29</f>
        <v>79.63333333333334</v>
      </c>
      <c r="F12" s="77">
        <f>'21MBA242 - Attainment'!F29</f>
        <v>79.63333333333334</v>
      </c>
      <c r="G12" s="77">
        <f>'21MBA242 - Attainment'!G29</f>
        <v>63</v>
      </c>
      <c r="H12" s="77">
        <f>'21MBA242 - Attainment'!H29</f>
        <v>40.283333333333331</v>
      </c>
      <c r="I12" s="77">
        <f>'21MBA242 - Attainment'!I29</f>
        <v>79.861111111111114</v>
      </c>
      <c r="J12" s="77">
        <f>'21MBA242 - Attainment'!J29</f>
        <v>79.861111111111114</v>
      </c>
      <c r="K12" s="77">
        <f>'21MBA242 - Attainment'!K29</f>
        <v>45.205555555555556</v>
      </c>
      <c r="L12" s="77">
        <f>'21MBA242 - Attainment'!L29</f>
        <v>79.63333333333334</v>
      </c>
      <c r="M12" s="77">
        <f>'21MBA242 - Attainment'!M29</f>
        <v>79.63333333333334</v>
      </c>
    </row>
    <row r="13" spans="1:13" ht="42.95" customHeight="1" x14ac:dyDescent="0.25">
      <c r="A13" s="218" t="str">
        <f>'21MBA442'!L6</f>
        <v xml:space="preserve"> 21MBA442</v>
      </c>
      <c r="B13" s="218" t="str">
        <f>'21MBA442 - Attainment'!A1</f>
        <v xml:space="preserve"> Business Process Improvement</v>
      </c>
      <c r="C13" s="78">
        <f>'21MBA442 - Attainment'!C29</f>
        <v>57.644444444444446</v>
      </c>
      <c r="D13" s="78">
        <f>'21MBA442 - Attainment'!D29</f>
        <v>38.333333333333336</v>
      </c>
      <c r="E13" s="78">
        <f>'21MBA442 - Attainment'!E29</f>
        <v>44.744444444444447</v>
      </c>
      <c r="F13" s="78">
        <f>'21MBA442 - Attainment'!F29</f>
        <v>26.18888888888889</v>
      </c>
      <c r="G13" s="78">
        <f>'21MBA442 - Attainment'!G29</f>
        <v>38.355555555555554</v>
      </c>
      <c r="H13" s="78">
        <f>'21MBA442 - Attainment'!H29</f>
        <v>32.138888888888893</v>
      </c>
      <c r="I13" s="78">
        <f>'21MBA442 - Attainment'!I29</f>
        <v>44.744444444444447</v>
      </c>
      <c r="J13" s="78">
        <f>'21MBA442 - Attainment'!J29</f>
        <v>44.088888888888889</v>
      </c>
      <c r="K13" s="78">
        <f>'21MBA442 - Attainment'!K29</f>
        <v>64.266666666666666</v>
      </c>
      <c r="L13" s="78">
        <f>'21MBA442 - Attainment'!L29</f>
        <v>51.211111111111109</v>
      </c>
      <c r="M13" s="78">
        <f>'21MBA442 - Attainment'!M29</f>
        <v>37.422222222222224</v>
      </c>
    </row>
    <row r="14" spans="1:13" ht="42.95" customHeight="1" x14ac:dyDescent="0.25">
      <c r="A14" s="219" t="str">
        <f>'21MBA444'!L6</f>
        <v>21MBA444</v>
      </c>
      <c r="B14" s="219" t="str">
        <f>'21MBA444 - Attainment'!A1</f>
        <v xml:space="preserve"> Strategic Quality Management</v>
      </c>
      <c r="C14" s="80">
        <f>'21MBA444 - Attainment'!C29</f>
        <v>68.811111111111103</v>
      </c>
      <c r="D14" s="80">
        <f>'21MBA444 - Attainment'!D29</f>
        <v>56.066666666666677</v>
      </c>
      <c r="E14" s="80">
        <f>'21MBA444 - Attainment'!E29</f>
        <v>37.63333333333334</v>
      </c>
      <c r="F14" s="80">
        <f>'21MBA444 - Attainment'!F29</f>
        <v>25.7</v>
      </c>
      <c r="G14" s="80">
        <f>'21MBA444 - Attainment'!G29</f>
        <v>31.177777777777784</v>
      </c>
      <c r="H14" s="80">
        <f>'21MBA444 - Attainment'!H29</f>
        <v>18.222222222222221</v>
      </c>
      <c r="I14" s="80">
        <f>'21MBA444 - Attainment'!I29</f>
        <v>56.066666666666677</v>
      </c>
      <c r="J14" s="80">
        <f>'21MBA444 - Attainment'!J29</f>
        <v>61.977777777777781</v>
      </c>
      <c r="K14" s="80">
        <f>'21MBA444 - Attainment'!K29</f>
        <v>75.099999999999994</v>
      </c>
      <c r="L14" s="80">
        <f>'21MBA444 - Attainment'!L29</f>
        <v>37.466666666666669</v>
      </c>
      <c r="M14" s="80">
        <f>'21MBA444 - Attainment'!M29</f>
        <v>37.25555555555556</v>
      </c>
    </row>
    <row r="15" spans="1:13" ht="42.95" customHeight="1" x14ac:dyDescent="0.25">
      <c r="A15" s="220" t="str">
        <f>'21MBA541'!L6</f>
        <v>21MBA541</v>
      </c>
      <c r="B15" s="220" t="str">
        <f>'21MBA541 - Attainment'!A1</f>
        <v xml:space="preserve">Emerging Technologies </v>
      </c>
      <c r="C15" s="79">
        <f>'21MBA541 - Attainment'!C28</f>
        <v>0</v>
      </c>
      <c r="D15" s="79">
        <f>'21MBA541 - Attainment'!D28</f>
        <v>15.925000000000001</v>
      </c>
      <c r="E15" s="79">
        <f>'21MBA541 - Attainment'!E28</f>
        <v>41.95</v>
      </c>
      <c r="F15" s="79">
        <f>'21MBA541 - Attainment'!F28</f>
        <v>78.625</v>
      </c>
      <c r="G15" s="79">
        <f>'21MBA541 - Attainment'!G28</f>
        <v>0</v>
      </c>
      <c r="H15" s="79">
        <f>'21MBA541 - Attainment'!H28</f>
        <v>41.9</v>
      </c>
      <c r="I15" s="79">
        <f>'21MBA541 - Attainment'!I28</f>
        <v>52.416666666666671</v>
      </c>
      <c r="J15" s="79">
        <f>'21MBA541 - Attainment'!J28</f>
        <v>20.975000000000001</v>
      </c>
      <c r="K15" s="79">
        <f>'21MBA541 - Attainment'!K28</f>
        <v>78.625</v>
      </c>
      <c r="L15" s="79">
        <f>'21MBA541 - Attainment'!L28</f>
        <v>57.341666666666676</v>
      </c>
      <c r="M15" s="79">
        <f>'21MBA541 - Attainment'!M28</f>
        <v>0</v>
      </c>
    </row>
    <row r="16" spans="1:13" ht="42.95" customHeight="1" x14ac:dyDescent="0.25">
      <c r="A16" s="221" t="str">
        <f>'21MBA642'!L6</f>
        <v>21MBA642</v>
      </c>
      <c r="B16" s="221" t="str">
        <f>'21MBA642 - Attainment'!A1</f>
        <v xml:space="preserve"> Managing Teams</v>
      </c>
      <c r="C16" s="81">
        <f>'21MBA642 - Attainment'!C29</f>
        <v>65.230555555555569</v>
      </c>
      <c r="D16" s="81">
        <f>'21MBA642 - Attainment'!D29</f>
        <v>47.719444444444449</v>
      </c>
      <c r="E16" s="81">
        <f>'21MBA642 - Attainment'!E29</f>
        <v>47.31388888888889</v>
      </c>
      <c r="F16" s="81">
        <f>'21MBA642 - Attainment'!F29</f>
        <v>29.802777777777784</v>
      </c>
      <c r="G16" s="81">
        <f>'21MBA642 - Attainment'!G29</f>
        <v>89.408333333333331</v>
      </c>
      <c r="H16" s="81">
        <f>'21MBA642 - Attainment'!H29</f>
        <v>0</v>
      </c>
      <c r="I16" s="81">
        <f>'21MBA642 - Attainment'!I29</f>
        <v>0</v>
      </c>
      <c r="J16" s="81">
        <f>'21MBA642 - Attainment'!J29</f>
        <v>33.980555555555561</v>
      </c>
      <c r="K16" s="81">
        <f>'21MBA642 - Attainment'!K29</f>
        <v>23.136111111111113</v>
      </c>
      <c r="L16" s="81">
        <f>'21MBA642 - Attainment'!L29</f>
        <v>23.136111111111113</v>
      </c>
      <c r="M16" s="81">
        <f>'21MBA642 - Attainment'!M29</f>
        <v>89.408333333333331</v>
      </c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scale="83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zoomScale="80" zoomScaleNormal="80" workbookViewId="0">
      <selection activeCell="C73" sqref="C73:F74"/>
    </sheetView>
  </sheetViews>
  <sheetFormatPr defaultRowHeight="15" x14ac:dyDescent="0.25"/>
  <cols>
    <col min="1" max="1" width="56.5703125" customWidth="1"/>
    <col min="2" max="2" width="9.140625" style="47"/>
    <col min="3" max="3" width="19.28515625" style="47" bestFit="1" customWidth="1"/>
    <col min="4" max="4" width="9.140625" style="47"/>
    <col min="5" max="5" width="19.42578125" style="47" customWidth="1"/>
    <col min="6" max="6" width="9.140625" style="47"/>
  </cols>
  <sheetData>
    <row r="1" spans="1:6" s="34" customFormat="1" ht="18.75" x14ac:dyDescent="0.3">
      <c r="A1" s="180" t="s">
        <v>60</v>
      </c>
      <c r="B1" s="181"/>
      <c r="C1" s="181"/>
      <c r="D1" s="181"/>
      <c r="E1" s="181"/>
      <c r="F1" s="181"/>
    </row>
    <row r="2" spans="1:6" s="34" customFormat="1" ht="18.75" x14ac:dyDescent="0.3">
      <c r="A2" s="180" t="s">
        <v>61</v>
      </c>
      <c r="B2" s="181"/>
      <c r="C2" s="181"/>
      <c r="D2" s="181"/>
      <c r="E2" s="181"/>
      <c r="F2" s="181"/>
    </row>
    <row r="3" spans="1:6" ht="18.75" x14ac:dyDescent="0.3">
      <c r="A3" s="180" t="s">
        <v>62</v>
      </c>
      <c r="B3" s="181"/>
      <c r="C3" s="181"/>
      <c r="D3" s="181"/>
      <c r="E3" s="181"/>
      <c r="F3" s="181"/>
    </row>
    <row r="4" spans="1:6" ht="33" x14ac:dyDescent="0.45">
      <c r="A4" s="182" t="s">
        <v>613</v>
      </c>
      <c r="B4" s="183"/>
      <c r="C4" s="183"/>
      <c r="D4" s="183"/>
      <c r="E4" s="183"/>
      <c r="F4" s="184"/>
    </row>
    <row r="5" spans="1:6" ht="9.75" customHeight="1" x14ac:dyDescent="0.25">
      <c r="A5" s="61"/>
      <c r="B5" s="62"/>
      <c r="C5" s="62"/>
      <c r="D5" s="62"/>
      <c r="E5" s="62"/>
      <c r="F5" s="62"/>
    </row>
    <row r="6" spans="1:6" ht="18.75" x14ac:dyDescent="0.25">
      <c r="A6" s="188" t="str">
        <f>'21MBA141- Attainment'!A1</f>
        <v xml:space="preserve">  Integrated Marketing Communication</v>
      </c>
      <c r="B6" s="227"/>
      <c r="C6" s="227" t="str">
        <f>'21MBA141- Attainment'!D3</f>
        <v>Internals</v>
      </c>
      <c r="D6" s="227"/>
      <c r="E6" s="227" t="str">
        <f>'21MBA141- Attainment'!F3</f>
        <v>Final CO Attainment</v>
      </c>
      <c r="F6" s="227"/>
    </row>
    <row r="7" spans="1:6" ht="18.75" x14ac:dyDescent="0.25">
      <c r="A7" s="189"/>
      <c r="B7" s="227" t="str">
        <f>'21MBA141- Attainment'!C4</f>
        <v xml:space="preserve">CO </v>
      </c>
      <c r="C7" s="227" t="str">
        <f>'21MBA141- Attainment'!D4</f>
        <v>Percentage</v>
      </c>
      <c r="D7" s="227" t="str">
        <f>'21MBA141- Attainment'!E4</f>
        <v>Level</v>
      </c>
      <c r="E7" s="227" t="str">
        <f>'21MBA141- Attainment'!F4</f>
        <v>Percentage</v>
      </c>
      <c r="F7" s="227" t="str">
        <f>'21MBA141- Attainment'!G4</f>
        <v>Level</v>
      </c>
    </row>
    <row r="8" spans="1:6" ht="18.75" x14ac:dyDescent="0.25">
      <c r="A8" s="189"/>
      <c r="B8" s="227" t="str">
        <f>'21MBA141- Attainment'!C5</f>
        <v>CO1</v>
      </c>
      <c r="C8" s="74">
        <f>'21MBA141- Attainment'!D5</f>
        <v>42</v>
      </c>
      <c r="D8" s="74" t="str">
        <f>'21MBA141- Attainment'!E5</f>
        <v>-</v>
      </c>
      <c r="E8" s="74">
        <f>'21MBA141- Attainment'!F5</f>
        <v>70.5</v>
      </c>
      <c r="F8" s="74" t="str">
        <f>'21MBA141- Attainment'!G5</f>
        <v>2</v>
      </c>
    </row>
    <row r="9" spans="1:6" ht="18.75" x14ac:dyDescent="0.25">
      <c r="A9" s="189"/>
      <c r="B9" s="227" t="str">
        <f>'21MBA141- Attainment'!C6</f>
        <v>CO2</v>
      </c>
      <c r="C9" s="74">
        <f>'21MBA141- Attainment'!D6</f>
        <v>36.333333333333336</v>
      </c>
      <c r="D9" s="74" t="str">
        <f>'21MBA141- Attainment'!E6</f>
        <v>-</v>
      </c>
      <c r="E9" s="74">
        <f>'21MBA141- Attainment'!F6</f>
        <v>67.666666666666671</v>
      </c>
      <c r="F9" s="74" t="str">
        <f>'21MBA141- Attainment'!G6</f>
        <v>1</v>
      </c>
    </row>
    <row r="10" spans="1:6" ht="18.75" x14ac:dyDescent="0.25">
      <c r="A10" s="189"/>
      <c r="B10" s="227" t="str">
        <f>'21MBA141- Attainment'!C7</f>
        <v>CO3</v>
      </c>
      <c r="C10" s="74">
        <f>'21MBA141- Attainment'!D7</f>
        <v>33.5</v>
      </c>
      <c r="D10" s="74" t="str">
        <f>'21MBA141- Attainment'!E7</f>
        <v>-</v>
      </c>
      <c r="E10" s="74">
        <f>'21MBA141- Attainment'!F7</f>
        <v>66.25</v>
      </c>
      <c r="F10" s="74" t="str">
        <f>'21MBA141- Attainment'!G7</f>
        <v>1</v>
      </c>
    </row>
    <row r="11" spans="1:6" ht="18.75" x14ac:dyDescent="0.25">
      <c r="A11" s="189"/>
      <c r="B11" s="227" t="str">
        <f>'21MBA141- Attainment'!C8</f>
        <v>CO4</v>
      </c>
      <c r="C11" s="74">
        <f>'21MBA141- Attainment'!D8</f>
        <v>0</v>
      </c>
      <c r="D11" s="74" t="str">
        <f>'21MBA141- Attainment'!E8</f>
        <v>-</v>
      </c>
      <c r="E11" s="74">
        <f>'21MBA141- Attainment'!F8</f>
        <v>99</v>
      </c>
      <c r="F11" s="74" t="str">
        <f>'21MBA141- Attainment'!G8</f>
        <v>3</v>
      </c>
    </row>
    <row r="12" spans="1:6" ht="18.75" x14ac:dyDescent="0.25">
      <c r="A12" s="190"/>
      <c r="B12" s="227" t="str">
        <f>'21MBA141- Attainment'!C9</f>
        <v>CO5</v>
      </c>
      <c r="C12" s="74">
        <f>'21MBA141- Attainment'!D9</f>
        <v>0</v>
      </c>
      <c r="D12" s="74" t="str">
        <f>'21MBA141- Attainment'!E9</f>
        <v>-</v>
      </c>
      <c r="E12" s="74">
        <f>'21MBA141- Attainment'!F9</f>
        <v>99</v>
      </c>
      <c r="F12" s="74" t="str">
        <f>'21MBA141- Attainment'!G9</f>
        <v>3</v>
      </c>
    </row>
    <row r="13" spans="1:6" ht="10.5" customHeight="1" x14ac:dyDescent="0.3">
      <c r="A13" s="69"/>
      <c r="B13" s="70"/>
      <c r="C13" s="70"/>
      <c r="D13" s="70"/>
      <c r="E13" s="70"/>
      <c r="F13" s="70"/>
    </row>
    <row r="14" spans="1:6" ht="18.75" x14ac:dyDescent="0.25">
      <c r="A14" s="194" t="str">
        <f>'21MBA142-Attainment'!A1</f>
        <v xml:space="preserve">  Business &amp; Social Marketing </v>
      </c>
      <c r="B14" s="228"/>
      <c r="C14" s="228" t="str">
        <f>'21MBA142-Attainment'!D3</f>
        <v>Internals</v>
      </c>
      <c r="D14" s="228"/>
      <c r="E14" s="228" t="str">
        <f>'21MBA142-Attainment'!F3</f>
        <v>Final CO Attainment</v>
      </c>
      <c r="F14" s="228"/>
    </row>
    <row r="15" spans="1:6" ht="18.75" x14ac:dyDescent="0.25">
      <c r="A15" s="195"/>
      <c r="B15" s="228" t="str">
        <f>'21MBA142-Attainment'!C4</f>
        <v xml:space="preserve">CO </v>
      </c>
      <c r="C15" s="228" t="str">
        <f>'21MBA142-Attainment'!D4</f>
        <v>Percentage</v>
      </c>
      <c r="D15" s="228" t="str">
        <f>'21MBA142-Attainment'!E4</f>
        <v>Level</v>
      </c>
      <c r="E15" s="228" t="str">
        <f>'21MBA142-Attainment'!F4</f>
        <v>Percentage</v>
      </c>
      <c r="F15" s="228" t="str">
        <f>'21MBA142-Attainment'!G4</f>
        <v>Level</v>
      </c>
    </row>
    <row r="16" spans="1:6" ht="18.75" x14ac:dyDescent="0.25">
      <c r="A16" s="195"/>
      <c r="B16" s="228" t="str">
        <f>'21MBA142-Attainment'!C5</f>
        <v>CO1</v>
      </c>
      <c r="C16" s="75">
        <f>'21MBA142-Attainment'!D5</f>
        <v>70.333333333333329</v>
      </c>
      <c r="D16" s="75" t="str">
        <f>'21MBA142-Attainment'!E5</f>
        <v>3</v>
      </c>
      <c r="E16" s="75">
        <f>'21MBA142-Attainment'!F5</f>
        <v>83.666666666666657</v>
      </c>
      <c r="F16" s="75" t="str">
        <f>'21MBA142-Attainment'!G5</f>
        <v>3</v>
      </c>
    </row>
    <row r="17" spans="1:6" ht="18.75" x14ac:dyDescent="0.25">
      <c r="A17" s="195"/>
      <c r="B17" s="228" t="str">
        <f>'21MBA142-Attainment'!C6</f>
        <v>CO2</v>
      </c>
      <c r="C17" s="75">
        <f>'21MBA142-Attainment'!D6</f>
        <v>86.6</v>
      </c>
      <c r="D17" s="75" t="str">
        <f>'21MBA142-Attainment'!E6</f>
        <v>3</v>
      </c>
      <c r="E17" s="75">
        <f>'21MBA142-Attainment'!F6</f>
        <v>91.8</v>
      </c>
      <c r="F17" s="75" t="str">
        <f>'21MBA142-Attainment'!G6</f>
        <v>3</v>
      </c>
    </row>
    <row r="18" spans="1:6" ht="18.75" x14ac:dyDescent="0.25">
      <c r="A18" s="195"/>
      <c r="B18" s="228" t="str">
        <f>'21MBA142-Attainment'!C7</f>
        <v>CO3</v>
      </c>
      <c r="C18" s="75">
        <f>'21MBA142-Attainment'!D7</f>
        <v>61</v>
      </c>
      <c r="D18" s="75" t="str">
        <f>'21MBA142-Attainment'!E7</f>
        <v>2</v>
      </c>
      <c r="E18" s="75">
        <f>'21MBA142-Attainment'!F7</f>
        <v>79</v>
      </c>
      <c r="F18" s="75" t="str">
        <f>'21MBA142-Attainment'!G7</f>
        <v>2</v>
      </c>
    </row>
    <row r="19" spans="1:6" ht="18.75" x14ac:dyDescent="0.25">
      <c r="A19" s="195"/>
      <c r="B19" s="228" t="str">
        <f>'21MBA142-Attainment'!C8</f>
        <v>CO4</v>
      </c>
      <c r="C19" s="75">
        <f>'21MBA142-Attainment'!D8</f>
        <v>0</v>
      </c>
      <c r="D19" s="75" t="str">
        <f>'21MBA142-Attainment'!E8</f>
        <v>-</v>
      </c>
      <c r="E19" s="75">
        <f>'21MBA142-Attainment'!F8</f>
        <v>97</v>
      </c>
      <c r="F19" s="75" t="str">
        <f>'21MBA142-Attainment'!G8</f>
        <v>3</v>
      </c>
    </row>
    <row r="20" spans="1:6" ht="10.5" customHeight="1" x14ac:dyDescent="0.3">
      <c r="A20" s="69"/>
      <c r="B20" s="70"/>
      <c r="C20" s="70"/>
      <c r="D20" s="70"/>
      <c r="E20" s="70"/>
      <c r="F20" s="70"/>
    </row>
    <row r="21" spans="1:6" ht="15" customHeight="1" x14ac:dyDescent="0.25">
      <c r="A21" s="191" t="str">
        <f>'21MBA342-Attainment'!A1</f>
        <v>International Financial Management</v>
      </c>
      <c r="B21" s="229"/>
      <c r="C21" s="229" t="str">
        <f>'21MBA342-Attainment'!D3</f>
        <v>Internals</v>
      </c>
      <c r="D21" s="229"/>
      <c r="E21" s="229" t="str">
        <f>'21MBA342-Attainment'!F3</f>
        <v>Final CO Attainment</v>
      </c>
      <c r="F21" s="229"/>
    </row>
    <row r="22" spans="1:6" ht="15" customHeight="1" x14ac:dyDescent="0.25">
      <c r="A22" s="192"/>
      <c r="B22" s="229" t="str">
        <f>'21MBA342-Attainment'!C4</f>
        <v xml:space="preserve">CO </v>
      </c>
      <c r="C22" s="229" t="str">
        <f>'21MBA342-Attainment'!D4</f>
        <v>Percentage</v>
      </c>
      <c r="D22" s="229" t="str">
        <f>'21MBA342-Attainment'!E4</f>
        <v>Level</v>
      </c>
      <c r="E22" s="229" t="str">
        <f>'21MBA342-Attainment'!F4</f>
        <v>Percentage</v>
      </c>
      <c r="F22" s="229" t="str">
        <f>'21MBA342-Attainment'!G4</f>
        <v>Level</v>
      </c>
    </row>
    <row r="23" spans="1:6" ht="15" customHeight="1" x14ac:dyDescent="0.25">
      <c r="A23" s="192"/>
      <c r="B23" s="229" t="str">
        <f>'21MBA342-Attainment'!C5</f>
        <v>CO1</v>
      </c>
      <c r="C23" s="71">
        <f>'21MBA342-Attainment'!D5</f>
        <v>74</v>
      </c>
      <c r="D23" s="71" t="str">
        <f>'21MBA342-Attainment'!E5</f>
        <v>3</v>
      </c>
      <c r="E23" s="71">
        <f>'21MBA342-Attainment'!F5</f>
        <v>86</v>
      </c>
      <c r="F23" s="71" t="str">
        <f>'21MBA342-Attainment'!G5</f>
        <v>3</v>
      </c>
    </row>
    <row r="24" spans="1:6" ht="15" customHeight="1" x14ac:dyDescent="0.25">
      <c r="A24" s="192"/>
      <c r="B24" s="229" t="str">
        <f>'21MBA342-Attainment'!C6</f>
        <v>CO2</v>
      </c>
      <c r="C24" s="71">
        <f>'21MBA342-Attainment'!D6</f>
        <v>74</v>
      </c>
      <c r="D24" s="71" t="str">
        <f>'21MBA342-Attainment'!E6</f>
        <v>3</v>
      </c>
      <c r="E24" s="71">
        <f>'21MBA342-Attainment'!F6</f>
        <v>86</v>
      </c>
      <c r="F24" s="71" t="str">
        <f>'21MBA342-Attainment'!G6</f>
        <v>3</v>
      </c>
    </row>
    <row r="25" spans="1:6" ht="15" customHeight="1" x14ac:dyDescent="0.25">
      <c r="A25" s="192"/>
      <c r="B25" s="229" t="str">
        <f>'21MBA342-Attainment'!C7</f>
        <v>CO3</v>
      </c>
      <c r="C25" s="71">
        <f>'21MBA342-Attainment'!D7</f>
        <v>49</v>
      </c>
      <c r="D25" s="71" t="str">
        <f>'21MBA342-Attainment'!E7</f>
        <v>-</v>
      </c>
      <c r="E25" s="71">
        <f>'21MBA342-Attainment'!F7</f>
        <v>73.5</v>
      </c>
      <c r="F25" s="71" t="str">
        <f>'21MBA342-Attainment'!G7</f>
        <v>2</v>
      </c>
    </row>
    <row r="26" spans="1:6" s="34" customFormat="1" ht="15" customHeight="1" x14ac:dyDescent="0.25">
      <c r="A26" s="192"/>
      <c r="B26" s="229" t="str">
        <f>'21MBA342-Attainment'!C8</f>
        <v>CO4</v>
      </c>
      <c r="C26" s="71">
        <f>'21MBA342-Attainment'!D8</f>
        <v>45.75</v>
      </c>
      <c r="D26" s="71" t="str">
        <f>'21MBA342-Attainment'!E8</f>
        <v>-</v>
      </c>
      <c r="E26" s="71">
        <f>'21MBA342-Attainment'!F8</f>
        <v>71.875</v>
      </c>
      <c r="F26" s="71" t="str">
        <f>'21MBA342-Attainment'!G8</f>
        <v>2</v>
      </c>
    </row>
    <row r="27" spans="1:6" ht="15" customHeight="1" x14ac:dyDescent="0.25">
      <c r="A27" s="193"/>
      <c r="B27" s="229" t="str">
        <f>'21MBA342-Attainment'!C9</f>
        <v>CO5</v>
      </c>
      <c r="C27" s="71">
        <f>'21MBA342-Attainment'!D9</f>
        <v>0</v>
      </c>
      <c r="D27" s="71" t="str">
        <f>'21MBA342-Attainment'!E9</f>
        <v>-</v>
      </c>
      <c r="E27" s="71">
        <f>'21MBA342-Attainment'!F9</f>
        <v>98</v>
      </c>
      <c r="F27" s="71" t="str">
        <f>'21MBA342-Attainment'!G9</f>
        <v>3</v>
      </c>
    </row>
    <row r="28" spans="1:6" ht="10.5" customHeight="1" x14ac:dyDescent="0.3">
      <c r="A28" s="69"/>
      <c r="B28" s="70"/>
      <c r="C28" s="70"/>
      <c r="D28" s="70"/>
      <c r="E28" s="70"/>
      <c r="F28" s="70"/>
    </row>
    <row r="29" spans="1:6" ht="10.5" customHeight="1" x14ac:dyDescent="0.3">
      <c r="A29" s="69"/>
      <c r="B29" s="70"/>
      <c r="C29" s="70"/>
      <c r="D29" s="70"/>
      <c r="E29" s="70"/>
      <c r="F29" s="70"/>
    </row>
    <row r="30" spans="1:6" ht="15" customHeight="1" x14ac:dyDescent="0.25">
      <c r="A30" s="196" t="str">
        <f>'21MBA333-Attainment'!A1</f>
        <v>Business Valuation &amp; Financial Modeling</v>
      </c>
      <c r="B30" s="230"/>
      <c r="C30" s="230" t="str">
        <f>'21MBA333-Attainment'!D3</f>
        <v>Internals</v>
      </c>
      <c r="D30" s="230"/>
      <c r="E30" s="230" t="str">
        <f>'21MBA333-Attainment'!F3</f>
        <v>Final CO Attainment</v>
      </c>
      <c r="F30" s="230"/>
    </row>
    <row r="31" spans="1:6" ht="18.75" x14ac:dyDescent="0.25">
      <c r="A31" s="197"/>
      <c r="B31" s="230" t="str">
        <f>'21MBA333-Attainment'!C4</f>
        <v xml:space="preserve">CO </v>
      </c>
      <c r="C31" s="230" t="str">
        <f>'21MBA333-Attainment'!D4</f>
        <v>Percentage</v>
      </c>
      <c r="D31" s="230" t="str">
        <f>'21MBA333-Attainment'!E4</f>
        <v>Level</v>
      </c>
      <c r="E31" s="230" t="str">
        <f>'21MBA333-Attainment'!F4</f>
        <v>Percentage</v>
      </c>
      <c r="F31" s="230" t="str">
        <f>'21MBA333-Attainment'!G4</f>
        <v>Level</v>
      </c>
    </row>
    <row r="32" spans="1:6" ht="15" customHeight="1" x14ac:dyDescent="0.25">
      <c r="A32" s="197"/>
      <c r="B32" s="230" t="str">
        <f>'21MBA333-Attainment'!C5</f>
        <v>CO1</v>
      </c>
      <c r="C32" s="72">
        <f>'21MBA333-Attainment'!D5</f>
        <v>57</v>
      </c>
      <c r="D32" s="72" t="str">
        <f>'21MBA333-Attainment'!E5</f>
        <v>-</v>
      </c>
      <c r="E32" s="72">
        <f>'21MBA333-Attainment'!F5</f>
        <v>81.499999999999986</v>
      </c>
      <c r="F32" s="72" t="str">
        <f>'21MBA333-Attainment'!G5</f>
        <v>3</v>
      </c>
    </row>
    <row r="33" spans="1:6" ht="15" customHeight="1" x14ac:dyDescent="0.25">
      <c r="A33" s="197"/>
      <c r="B33" s="230" t="str">
        <f>'21MBA333-Attainment'!C6</f>
        <v>CO2</v>
      </c>
      <c r="C33" s="72">
        <f>'21MBA333-Attainment'!D6</f>
        <v>49</v>
      </c>
      <c r="D33" s="72" t="str">
        <f>'21MBA333-Attainment'!E6</f>
        <v>-</v>
      </c>
      <c r="E33" s="72">
        <f>'21MBA333-Attainment'!F6</f>
        <v>79.099999999999994</v>
      </c>
      <c r="F33" s="72" t="str">
        <f>'21MBA333-Attainment'!G6</f>
        <v>2</v>
      </c>
    </row>
    <row r="34" spans="1:6" ht="15" customHeight="1" x14ac:dyDescent="0.25">
      <c r="A34" s="197"/>
      <c r="B34" s="230" t="str">
        <f>'21MBA333-Attainment'!C7</f>
        <v>CO3</v>
      </c>
      <c r="C34" s="72">
        <f>'21MBA333-Attainment'!D7</f>
        <v>37</v>
      </c>
      <c r="D34" s="72" t="str">
        <f>'21MBA333-Attainment'!E7</f>
        <v>-</v>
      </c>
      <c r="E34" s="72">
        <f>'21MBA333-Attainment'!F7</f>
        <v>75.499999999999986</v>
      </c>
      <c r="F34" s="72" t="str">
        <f>'21MBA333-Attainment'!G7</f>
        <v>2</v>
      </c>
    </row>
    <row r="35" spans="1:6" ht="15" customHeight="1" x14ac:dyDescent="0.25">
      <c r="A35" s="197"/>
      <c r="B35" s="230" t="str">
        <f>'21MBA333-Attainment'!C8</f>
        <v>CO4</v>
      </c>
      <c r="C35" s="72">
        <f>'21MBA333-Attainment'!D8</f>
        <v>48</v>
      </c>
      <c r="D35" s="72" t="str">
        <f>'21MBA333-Attainment'!E8</f>
        <v>-</v>
      </c>
      <c r="E35" s="72">
        <f>'21MBA333-Attainment'!F8</f>
        <v>78.799999999999983</v>
      </c>
      <c r="F35" s="72" t="str">
        <f>'21MBA333-Attainment'!G8</f>
        <v>2</v>
      </c>
    </row>
    <row r="36" spans="1:6" s="34" customFormat="1" ht="15" customHeight="1" x14ac:dyDescent="0.25">
      <c r="A36" s="197"/>
      <c r="B36" s="230" t="str">
        <f>'21MBA333-Attainment'!C9</f>
        <v>CO5</v>
      </c>
      <c r="C36" s="72">
        <f>'21MBA333-Attainment'!D9</f>
        <v>55</v>
      </c>
      <c r="D36" s="72" t="str">
        <f>'21MBA333-Attainment'!E9</f>
        <v>-</v>
      </c>
      <c r="E36" s="72">
        <f>'21MBA333-Attainment'!F9</f>
        <v>80.899999999999991</v>
      </c>
      <c r="F36" s="72" t="str">
        <f>'21MBA333-Attainment'!G9</f>
        <v>3</v>
      </c>
    </row>
    <row r="37" spans="1:6" ht="10.5" customHeight="1" x14ac:dyDescent="0.3">
      <c r="A37" s="69"/>
      <c r="B37" s="70"/>
      <c r="C37" s="70"/>
      <c r="D37" s="70"/>
      <c r="E37" s="70"/>
      <c r="F37" s="70"/>
    </row>
    <row r="38" spans="1:6" ht="15" customHeight="1" x14ac:dyDescent="0.25">
      <c r="A38" s="185" t="str">
        <f>'21MBA241-Attainment'!A1:G1</f>
        <v xml:space="preserve"> International Business</v>
      </c>
      <c r="B38" s="231"/>
      <c r="C38" s="231" t="str">
        <f>'21MBA241-Attainment'!D3</f>
        <v>Internals</v>
      </c>
      <c r="D38" s="231"/>
      <c r="E38" s="231" t="str">
        <f>'21MBA241-Attainment'!F3</f>
        <v>Final CO Attainment</v>
      </c>
      <c r="F38" s="231"/>
    </row>
    <row r="39" spans="1:6" ht="18.75" x14ac:dyDescent="0.25">
      <c r="A39" s="186"/>
      <c r="B39" s="231" t="str">
        <f>'21MBA241-Attainment'!C4</f>
        <v xml:space="preserve">CO </v>
      </c>
      <c r="C39" s="231" t="str">
        <f>'21MBA241-Attainment'!D4</f>
        <v>Percentage</v>
      </c>
      <c r="D39" s="231" t="str">
        <f>'21MBA241-Attainment'!E4</f>
        <v>Level</v>
      </c>
      <c r="E39" s="231" t="str">
        <f>'21MBA241-Attainment'!F4</f>
        <v>Percentage</v>
      </c>
      <c r="F39" s="231" t="str">
        <f>'21MBA241-Attainment'!G4</f>
        <v>Level</v>
      </c>
    </row>
    <row r="40" spans="1:6" ht="15" customHeight="1" x14ac:dyDescent="0.25">
      <c r="A40" s="186"/>
      <c r="B40" s="231" t="str">
        <f>'21MBA241-Attainment'!C5</f>
        <v>CO1</v>
      </c>
      <c r="C40" s="73">
        <f>'21MBA241-Attainment'!D5</f>
        <v>87.666666666666671</v>
      </c>
      <c r="D40" s="73" t="str">
        <f>'21MBA241-Attainment'!E5</f>
        <v>3</v>
      </c>
      <c r="E40" s="73">
        <f>'21MBA241-Attainment'!F5</f>
        <v>93.333333333333343</v>
      </c>
      <c r="F40" s="73" t="str">
        <f>'21MBA241-Attainment'!G5</f>
        <v>3</v>
      </c>
    </row>
    <row r="41" spans="1:6" ht="15" customHeight="1" x14ac:dyDescent="0.25">
      <c r="A41" s="186"/>
      <c r="B41" s="231" t="str">
        <f>'21MBA241-Attainment'!C6</f>
        <v>CO2</v>
      </c>
      <c r="C41" s="73">
        <f>'21MBA241-Attainment'!D6</f>
        <v>82.5</v>
      </c>
      <c r="D41" s="73" t="str">
        <f>'21MBA241-Attainment'!E6</f>
        <v>3</v>
      </c>
      <c r="E41" s="73">
        <f>'21MBA241-Attainment'!F6</f>
        <v>90.75</v>
      </c>
      <c r="F41" s="73" t="str">
        <f>'21MBA241-Attainment'!G6</f>
        <v>3</v>
      </c>
    </row>
    <row r="42" spans="1:6" ht="15" customHeight="1" x14ac:dyDescent="0.25">
      <c r="A42" s="186"/>
      <c r="B42" s="231" t="str">
        <f>'21MBA241-Attainment'!C7</f>
        <v>CO3</v>
      </c>
      <c r="C42" s="73">
        <f>'21MBA241-Attainment'!D7</f>
        <v>79.5</v>
      </c>
      <c r="D42" s="73" t="str">
        <f>'21MBA241-Attainment'!E7</f>
        <v>3</v>
      </c>
      <c r="E42" s="73">
        <f>'21MBA241-Attainment'!F7</f>
        <v>89.25</v>
      </c>
      <c r="F42" s="73" t="str">
        <f>'21MBA241-Attainment'!G7</f>
        <v>3</v>
      </c>
    </row>
    <row r="43" spans="1:6" ht="15" customHeight="1" x14ac:dyDescent="0.25">
      <c r="A43" s="186"/>
      <c r="B43" s="231" t="str">
        <f>'21MBA241-Attainment'!C8</f>
        <v>CO4</v>
      </c>
      <c r="C43" s="73">
        <f>'21MBA241-Attainment'!D8</f>
        <v>0</v>
      </c>
      <c r="D43" s="73" t="str">
        <f>'21MBA241-Attainment'!E8</f>
        <v>-</v>
      </c>
      <c r="E43" s="73">
        <f>'21MBA241-Attainment'!F8</f>
        <v>99</v>
      </c>
      <c r="F43" s="73" t="str">
        <f>'21MBA241-Attainment'!G8</f>
        <v>3</v>
      </c>
    </row>
    <row r="44" spans="1:6" ht="15" customHeight="1" x14ac:dyDescent="0.25">
      <c r="A44" s="187"/>
      <c r="B44" s="231" t="str">
        <f>'21MBA241-Attainment'!C9</f>
        <v>CO5</v>
      </c>
      <c r="C44" s="73">
        <f>'21MBA241-Attainment'!D9</f>
        <v>0</v>
      </c>
      <c r="D44" s="73" t="str">
        <f>'21MBA241-Attainment'!E9</f>
        <v>-</v>
      </c>
      <c r="E44" s="73">
        <f>'21MBA241-Attainment'!F9</f>
        <v>99</v>
      </c>
      <c r="F44" s="73" t="str">
        <f>'21MBA241-Attainment'!G9</f>
        <v>3</v>
      </c>
    </row>
    <row r="45" spans="1:6" ht="18.75" x14ac:dyDescent="0.25">
      <c r="A45" s="201" t="str">
        <f>'21MBA242 - Attainment'!A1:G1</f>
        <v>Strategic Management &amp; Corporate Governance</v>
      </c>
      <c r="B45" s="232"/>
      <c r="C45" s="232" t="str">
        <f>C38</f>
        <v>Internals</v>
      </c>
      <c r="D45" s="232"/>
      <c r="E45" s="232" t="s">
        <v>18</v>
      </c>
      <c r="F45" s="232"/>
    </row>
    <row r="46" spans="1:6" ht="18.75" x14ac:dyDescent="0.25">
      <c r="A46" s="202"/>
      <c r="B46" s="232" t="str">
        <f>'21MBA242 - Attainment'!C4</f>
        <v xml:space="preserve">CO </v>
      </c>
      <c r="C46" s="232" t="s">
        <v>17</v>
      </c>
      <c r="D46" s="232" t="s">
        <v>14</v>
      </c>
      <c r="E46" s="232" t="s">
        <v>17</v>
      </c>
      <c r="F46" s="232" t="s">
        <v>14</v>
      </c>
    </row>
    <row r="47" spans="1:6" ht="18.75" x14ac:dyDescent="0.25">
      <c r="A47" s="202"/>
      <c r="B47" s="232" t="str">
        <f>'21MBA242 - Attainment'!C5</f>
        <v>CO1</v>
      </c>
      <c r="C47" s="74">
        <f>'21MBA242 - Attainment'!D5</f>
        <v>80</v>
      </c>
      <c r="D47" s="74" t="str">
        <f>'21MBA242 - Attainment'!E5</f>
        <v>3</v>
      </c>
      <c r="E47" s="74">
        <f>'21MBA242 - Attainment'!F5</f>
        <v>89.5</v>
      </c>
      <c r="F47" s="74" t="str">
        <f>'21MBA242 - Attainment'!G5</f>
        <v>3</v>
      </c>
    </row>
    <row r="48" spans="1:6" ht="18.75" x14ac:dyDescent="0.25">
      <c r="A48" s="202"/>
      <c r="B48" s="232" t="str">
        <f>'21MBA242 - Attainment'!C6</f>
        <v>CO2</v>
      </c>
      <c r="C48" s="74">
        <f>'21MBA242 - Attainment'!D6</f>
        <v>83.5</v>
      </c>
      <c r="D48" s="74" t="str">
        <f>'21MBA242 - Attainment'!E6</f>
        <v>3</v>
      </c>
      <c r="E48" s="74">
        <f>'21MBA242 - Attainment'!F6</f>
        <v>91.25</v>
      </c>
      <c r="F48" s="74" t="str">
        <f>'21MBA242 - Attainment'!G6</f>
        <v>3</v>
      </c>
    </row>
    <row r="49" spans="1:6" ht="18.75" x14ac:dyDescent="0.25">
      <c r="A49" s="202"/>
      <c r="B49" s="232" t="str">
        <f>'21MBA242 - Attainment'!C7</f>
        <v>CO3</v>
      </c>
      <c r="C49" s="74">
        <f>'21MBA242 - Attainment'!D7</f>
        <v>44</v>
      </c>
      <c r="D49" s="74" t="str">
        <f>'21MBA242 - Attainment'!E7</f>
        <v>-</v>
      </c>
      <c r="E49" s="74">
        <f>'21MBA242 - Attainment'!F7</f>
        <v>71.5</v>
      </c>
      <c r="F49" s="74" t="str">
        <f>'21MBA242 - Attainment'!G7</f>
        <v>3</v>
      </c>
    </row>
    <row r="50" spans="1:6" ht="18.75" x14ac:dyDescent="0.25">
      <c r="A50" s="202"/>
      <c r="B50" s="232" t="str">
        <f>'21MBA242 - Attainment'!C8</f>
        <v>CO4</v>
      </c>
      <c r="C50" s="74">
        <f>'21MBA242 - Attainment'!D8</f>
        <v>78</v>
      </c>
      <c r="D50" s="74" t="str">
        <f>'21MBA242 - Attainment'!E8</f>
        <v>3</v>
      </c>
      <c r="E50" s="74">
        <f>'21MBA242 - Attainment'!F8</f>
        <v>88.5</v>
      </c>
      <c r="F50" s="74" t="str">
        <f>'21MBA242 - Attainment'!G8</f>
        <v>3</v>
      </c>
    </row>
    <row r="51" spans="1:6" ht="18.75" x14ac:dyDescent="0.25">
      <c r="A51" s="203"/>
      <c r="B51" s="232" t="str">
        <f>'21MBA242 - Attainment'!C9</f>
        <v>CO5</v>
      </c>
      <c r="C51" s="74">
        <f>'21MBA242 - Attainment'!D9</f>
        <v>76.666666666666671</v>
      </c>
      <c r="D51" s="74" t="str">
        <f>'21MBA242 - Attainment'!E9</f>
        <v>3</v>
      </c>
      <c r="E51" s="74">
        <f>'21MBA242 - Attainment'!F9</f>
        <v>87.833333333333343</v>
      </c>
      <c r="F51" s="74" t="str">
        <f>'21MBA242 - Attainment'!G9</f>
        <v>3</v>
      </c>
    </row>
    <row r="52" spans="1:6" ht="18.75" x14ac:dyDescent="0.25">
      <c r="A52" s="204" t="str">
        <f>'21MBA442 - Attainment'!A1</f>
        <v xml:space="preserve"> Business Process Improvement</v>
      </c>
      <c r="B52" s="233"/>
      <c r="C52" s="233" t="str">
        <f>C45</f>
        <v>Internals</v>
      </c>
      <c r="D52" s="233"/>
      <c r="E52" s="233" t="s">
        <v>18</v>
      </c>
      <c r="F52" s="233"/>
    </row>
    <row r="53" spans="1:6" ht="18.75" x14ac:dyDescent="0.25">
      <c r="A53" s="205"/>
      <c r="B53" s="233" t="s">
        <v>16</v>
      </c>
      <c r="C53" s="233" t="s">
        <v>17</v>
      </c>
      <c r="D53" s="233" t="s">
        <v>14</v>
      </c>
      <c r="E53" s="233" t="s">
        <v>17</v>
      </c>
      <c r="F53" s="233" t="s">
        <v>14</v>
      </c>
    </row>
    <row r="54" spans="1:6" ht="18.75" x14ac:dyDescent="0.25">
      <c r="A54" s="205"/>
      <c r="B54" s="233" t="s">
        <v>0</v>
      </c>
      <c r="C54" s="75">
        <f>'21MBA442 - Attainment'!D5</f>
        <v>85.666666666666671</v>
      </c>
      <c r="D54" s="75" t="str">
        <f>'21MBA442 - Attainment'!E5</f>
        <v>3</v>
      </c>
      <c r="E54" s="75">
        <f>'21MBA442 - Attainment'!F5</f>
        <v>92.833333333333343</v>
      </c>
      <c r="F54" s="75" t="str">
        <f>'21MBA442 - Attainment'!G5</f>
        <v>3</v>
      </c>
    </row>
    <row r="55" spans="1:6" ht="18.75" x14ac:dyDescent="0.25">
      <c r="A55" s="205"/>
      <c r="B55" s="233" t="s">
        <v>1</v>
      </c>
      <c r="C55" s="75">
        <f>'21MBA442 - Attainment'!D6</f>
        <v>92.333333333333329</v>
      </c>
      <c r="D55" s="75" t="str">
        <f>'21MBA442 - Attainment'!E6</f>
        <v>3</v>
      </c>
      <c r="E55" s="75">
        <f>'21MBA442 - Attainment'!F6</f>
        <v>96.166666666666657</v>
      </c>
      <c r="F55" s="75" t="str">
        <f>'21MBA442 - Attainment'!G6</f>
        <v>3</v>
      </c>
    </row>
    <row r="56" spans="1:6" ht="18.75" x14ac:dyDescent="0.25">
      <c r="A56" s="205"/>
      <c r="B56" s="233" t="s">
        <v>2</v>
      </c>
      <c r="C56" s="75">
        <f>'21MBA442 - Attainment'!D7</f>
        <v>86.333333333333329</v>
      </c>
      <c r="D56" s="75">
        <f>'21MBA442 - Attainment'!E7</f>
        <v>1</v>
      </c>
      <c r="E56" s="75">
        <f>'21MBA442 - Attainment'!F7</f>
        <v>93.166666666666657</v>
      </c>
      <c r="F56" s="75" t="str">
        <f>'21MBA442 - Attainment'!G7</f>
        <v>3</v>
      </c>
    </row>
    <row r="57" spans="1:6" ht="18.75" x14ac:dyDescent="0.25">
      <c r="A57" s="205"/>
      <c r="B57" s="233" t="s">
        <v>3</v>
      </c>
      <c r="C57" s="75">
        <f>'21MBA442 - Attainment'!D8</f>
        <v>0</v>
      </c>
      <c r="D57" s="75" t="str">
        <f>'21MBA442 - Attainment'!E8</f>
        <v>-</v>
      </c>
      <c r="E57" s="75">
        <f>'21MBA442 - Attainment'!F8</f>
        <v>100</v>
      </c>
      <c r="F57" s="75" t="str">
        <f>'21MBA442 - Attainment'!G8</f>
        <v>3</v>
      </c>
    </row>
    <row r="58" spans="1:6" ht="18.75" x14ac:dyDescent="0.25">
      <c r="A58" s="206"/>
      <c r="B58" s="233" t="s">
        <v>54</v>
      </c>
      <c r="C58" s="75">
        <f>'21MBA442 - Attainment'!D9</f>
        <v>0</v>
      </c>
      <c r="D58" s="75" t="str">
        <f>'21MBA442 - Attainment'!E9</f>
        <v>-</v>
      </c>
      <c r="E58" s="75">
        <f>'21MBA442 - Attainment'!F9</f>
        <v>100</v>
      </c>
      <c r="F58" s="75" t="str">
        <f>'21MBA442 - Attainment'!G9</f>
        <v>3</v>
      </c>
    </row>
    <row r="59" spans="1:6" ht="18.75" x14ac:dyDescent="0.25">
      <c r="A59" s="207" t="str">
        <f>'21MBA444 - Attainment'!A1</f>
        <v xml:space="preserve"> Strategic Quality Management</v>
      </c>
      <c r="B59" s="234"/>
      <c r="C59" s="234" t="str">
        <f>C52</f>
        <v>Internals</v>
      </c>
      <c r="D59" s="234"/>
      <c r="E59" s="234" t="s">
        <v>18</v>
      </c>
      <c r="F59" s="234"/>
    </row>
    <row r="60" spans="1:6" ht="18.75" x14ac:dyDescent="0.25">
      <c r="A60" s="208"/>
      <c r="B60" s="234" t="s">
        <v>16</v>
      </c>
      <c r="C60" s="234" t="s">
        <v>17</v>
      </c>
      <c r="D60" s="234" t="s">
        <v>14</v>
      </c>
      <c r="E60" s="234" t="s">
        <v>17</v>
      </c>
      <c r="F60" s="234" t="s">
        <v>14</v>
      </c>
    </row>
    <row r="61" spans="1:6" ht="18.75" x14ac:dyDescent="0.25">
      <c r="A61" s="208"/>
      <c r="B61" s="234" t="s">
        <v>0</v>
      </c>
      <c r="C61" s="71">
        <f>'21MBA444 - Attainment'!D5</f>
        <v>93.666666666666671</v>
      </c>
      <c r="D61" s="71" t="str">
        <f>'21MBA444 - Attainment'!E5</f>
        <v>3</v>
      </c>
      <c r="E61" s="71">
        <f>'21MBA444 - Attainment'!F5</f>
        <v>96.833333333333343</v>
      </c>
      <c r="F61" s="71" t="str">
        <f>'21MBA444 - Attainment'!G5</f>
        <v>3</v>
      </c>
    </row>
    <row r="62" spans="1:6" ht="18.75" x14ac:dyDescent="0.25">
      <c r="A62" s="208"/>
      <c r="B62" s="234" t="s">
        <v>1</v>
      </c>
      <c r="C62" s="71">
        <f>'21MBA444 - Attainment'!D6</f>
        <v>53</v>
      </c>
      <c r="D62" s="71" t="str">
        <f>'21MBA444 - Attainment'!E6</f>
        <v>1</v>
      </c>
      <c r="E62" s="71">
        <f>'21MBA444 - Attainment'!F6</f>
        <v>76.5</v>
      </c>
      <c r="F62" s="71" t="str">
        <f>'21MBA444 - Attainment'!G6</f>
        <v>3</v>
      </c>
    </row>
    <row r="63" spans="1:6" ht="18.75" x14ac:dyDescent="0.25">
      <c r="A63" s="208"/>
      <c r="B63" s="234" t="s">
        <v>2</v>
      </c>
      <c r="C63" s="71">
        <f>'21MBA444 - Attainment'!D7</f>
        <v>88.666666666666671</v>
      </c>
      <c r="D63" s="71" t="str">
        <f>'21MBA444 - Attainment'!E7</f>
        <v>3</v>
      </c>
      <c r="E63" s="71">
        <f>'21MBA444 - Attainment'!F7</f>
        <v>94.333333333333343</v>
      </c>
      <c r="F63" s="71" t="str">
        <f>'21MBA444 - Attainment'!G7</f>
        <v>3</v>
      </c>
    </row>
    <row r="64" spans="1:6" ht="18.75" x14ac:dyDescent="0.25">
      <c r="A64" s="208"/>
      <c r="B64" s="234" t="s">
        <v>3</v>
      </c>
      <c r="C64" s="71">
        <f>'21MBA444 - Attainment'!D8</f>
        <v>0</v>
      </c>
      <c r="D64" s="71" t="str">
        <f>'21MBA444 - Attainment'!E8</f>
        <v>-</v>
      </c>
      <c r="E64" s="71">
        <f>'21MBA444 - Attainment'!F8</f>
        <v>100</v>
      </c>
      <c r="F64" s="71" t="str">
        <f>'21MBA444 - Attainment'!G8</f>
        <v>3</v>
      </c>
    </row>
    <row r="65" spans="1:6" ht="18.75" x14ac:dyDescent="0.25">
      <c r="A65" s="209"/>
      <c r="B65" s="234" t="s">
        <v>54</v>
      </c>
      <c r="C65" s="71">
        <f>'21MBA444 - Attainment'!D9</f>
        <v>0</v>
      </c>
      <c r="D65" s="71" t="str">
        <f>'21MBA444 - Attainment'!E9</f>
        <v>-</v>
      </c>
      <c r="E65" s="71">
        <f>'21MBA444 - Attainment'!F9</f>
        <v>100</v>
      </c>
      <c r="F65" s="71" t="str">
        <f>'21MBA444 - Attainment'!G9</f>
        <v>3</v>
      </c>
    </row>
    <row r="66" spans="1:6" ht="18.75" x14ac:dyDescent="0.25">
      <c r="A66" s="210" t="str">
        <f>'21MBA541 - Attainment'!A1</f>
        <v xml:space="preserve">Emerging Technologies </v>
      </c>
      <c r="B66" s="235"/>
      <c r="C66" s="235" t="str">
        <f>C59</f>
        <v>Internals</v>
      </c>
      <c r="D66" s="235"/>
      <c r="E66" s="235" t="s">
        <v>18</v>
      </c>
      <c r="F66" s="235"/>
    </row>
    <row r="67" spans="1:6" ht="18.75" x14ac:dyDescent="0.25">
      <c r="A67" s="211"/>
      <c r="B67" s="235" t="s">
        <v>16</v>
      </c>
      <c r="C67" s="235" t="s">
        <v>17</v>
      </c>
      <c r="D67" s="235" t="s">
        <v>14</v>
      </c>
      <c r="E67" s="235" t="s">
        <v>17</v>
      </c>
      <c r="F67" s="235" t="s">
        <v>14</v>
      </c>
    </row>
    <row r="68" spans="1:6" ht="18.75" x14ac:dyDescent="0.25">
      <c r="A68" s="211"/>
      <c r="B68" s="235" t="s">
        <v>0</v>
      </c>
      <c r="C68" s="72">
        <f>'21MBA541 - Attainment'!D5</f>
        <v>68</v>
      </c>
      <c r="D68" s="72" t="str">
        <f>'21MBA541 - Attainment'!E5</f>
        <v>1</v>
      </c>
      <c r="E68" s="72">
        <f>'21MBA541 - Attainment'!F5</f>
        <v>78.5</v>
      </c>
      <c r="F68" s="72" t="str">
        <f>'21MBA541 - Attainment'!G5</f>
        <v>3</v>
      </c>
    </row>
    <row r="69" spans="1:6" ht="18.75" x14ac:dyDescent="0.25">
      <c r="A69" s="211"/>
      <c r="B69" s="235" t="s">
        <v>1</v>
      </c>
      <c r="C69" s="72">
        <f>'21MBA541 - Attainment'!D6</f>
        <v>73.25</v>
      </c>
      <c r="D69" s="72" t="str">
        <f>'21MBA541 - Attainment'!E6</f>
        <v>2</v>
      </c>
      <c r="E69" s="72">
        <f>'21MBA541 - Attainment'!F6</f>
        <v>81.125</v>
      </c>
      <c r="F69" s="72" t="str">
        <f>'21MBA541 - Attainment'!G6</f>
        <v>3</v>
      </c>
    </row>
    <row r="70" spans="1:6" ht="18.75" x14ac:dyDescent="0.25">
      <c r="A70" s="211"/>
      <c r="B70" s="235" t="s">
        <v>2</v>
      </c>
      <c r="C70" s="72">
        <f>'21MBA541 - Attainment'!D7</f>
        <v>62.5</v>
      </c>
      <c r="D70" s="72" t="str">
        <f>'21MBA541 - Attainment'!E7</f>
        <v>1</v>
      </c>
      <c r="E70" s="72">
        <f>'21MBA541 - Attainment'!F7</f>
        <v>75.75</v>
      </c>
      <c r="F70" s="72" t="str">
        <f>'21MBA541 - Attainment'!G7</f>
        <v>3</v>
      </c>
    </row>
    <row r="71" spans="1:6" ht="18.75" x14ac:dyDescent="0.25">
      <c r="A71" s="211"/>
      <c r="B71" s="235" t="s">
        <v>3</v>
      </c>
      <c r="C71" s="72">
        <f>'21MBA541 - Attainment'!D8</f>
        <v>48.5</v>
      </c>
      <c r="D71" s="72" t="str">
        <f>'21MBA541 - Attainment'!E8</f>
        <v>-</v>
      </c>
      <c r="E71" s="72">
        <f>'21MBA541 - Attainment'!F8</f>
        <v>68.75</v>
      </c>
      <c r="F71" s="72" t="str">
        <f>'21MBA541 - Attainment'!G8</f>
        <v>2</v>
      </c>
    </row>
    <row r="72" spans="1:6" ht="18.75" x14ac:dyDescent="0.25">
      <c r="A72" s="212"/>
      <c r="B72" s="235" t="s">
        <v>54</v>
      </c>
      <c r="C72" s="72">
        <f>'21MBA541 - Attainment'!D9</f>
        <v>0</v>
      </c>
      <c r="D72" s="72" t="str">
        <f>'21MBA541 - Attainment'!E9</f>
        <v>-</v>
      </c>
      <c r="E72" s="72">
        <f>'21MBA541 - Attainment'!F9</f>
        <v>89</v>
      </c>
      <c r="F72" s="72" t="str">
        <f>'21MBA541 - Attainment'!G9</f>
        <v>3</v>
      </c>
    </row>
    <row r="73" spans="1:6" ht="18.75" x14ac:dyDescent="0.25">
      <c r="A73" s="213" t="str">
        <f>'21MBA642 - Attainment'!A1</f>
        <v xml:space="preserve"> Managing Teams</v>
      </c>
      <c r="B73" s="236"/>
      <c r="C73" s="236" t="str">
        <f>C66</f>
        <v>Internals</v>
      </c>
      <c r="D73" s="236"/>
      <c r="E73" s="236" t="s">
        <v>18</v>
      </c>
      <c r="F73" s="236"/>
    </row>
    <row r="74" spans="1:6" ht="18.75" x14ac:dyDescent="0.25">
      <c r="A74" s="214"/>
      <c r="B74" s="236" t="s">
        <v>16</v>
      </c>
      <c r="C74" s="236" t="s">
        <v>17</v>
      </c>
      <c r="D74" s="236" t="s">
        <v>14</v>
      </c>
      <c r="E74" s="236" t="s">
        <v>17</v>
      </c>
      <c r="F74" s="236" t="s">
        <v>14</v>
      </c>
    </row>
    <row r="75" spans="1:6" ht="18.75" x14ac:dyDescent="0.25">
      <c r="A75" s="214"/>
      <c r="B75" s="236" t="s">
        <v>0</v>
      </c>
      <c r="C75" s="73">
        <f>'21MBA642 - Attainment'!D5</f>
        <v>72</v>
      </c>
      <c r="D75" s="73" t="str">
        <f>'21MBA642 - Attainment'!E5</f>
        <v>2</v>
      </c>
      <c r="E75" s="73">
        <f>'21MBA642 - Attainment'!F5</f>
        <v>86</v>
      </c>
      <c r="F75" s="73" t="str">
        <f>'21MBA642 - Attainment'!G5</f>
        <v>3</v>
      </c>
    </row>
    <row r="76" spans="1:6" ht="18.75" x14ac:dyDescent="0.25">
      <c r="A76" s="214"/>
      <c r="B76" s="236" t="s">
        <v>1</v>
      </c>
      <c r="C76" s="73">
        <f>'21MBA642 - Attainment'!D6</f>
        <v>53.333333333333336</v>
      </c>
      <c r="D76" s="73" t="str">
        <f>'21MBA642 - Attainment'!E6</f>
        <v>-</v>
      </c>
      <c r="E76" s="73">
        <f>'21MBA642 - Attainment'!F6</f>
        <v>76.666666666666671</v>
      </c>
      <c r="F76" s="73" t="str">
        <f>'21MBA642 - Attainment'!G6</f>
        <v>3</v>
      </c>
    </row>
    <row r="77" spans="1:6" ht="18.75" x14ac:dyDescent="0.25">
      <c r="A77" s="214"/>
      <c r="B77" s="236" t="s">
        <v>2</v>
      </c>
      <c r="C77" s="73">
        <f>'21MBA642 - Attainment'!D7</f>
        <v>68.75</v>
      </c>
      <c r="D77" s="73">
        <f>'21MBA642 - Attainment'!E7</f>
        <v>1</v>
      </c>
      <c r="E77" s="73">
        <f>'21MBA642 - Attainment'!F7</f>
        <v>84.375</v>
      </c>
      <c r="F77" s="73" t="str">
        <f>'21MBA642 - Attainment'!G7</f>
        <v>3</v>
      </c>
    </row>
    <row r="78" spans="1:6" ht="18.75" x14ac:dyDescent="0.25">
      <c r="A78" s="214"/>
      <c r="B78" s="236" t="s">
        <v>3</v>
      </c>
      <c r="C78" s="73">
        <f>'21MBA642 - Attainment'!D8</f>
        <v>0</v>
      </c>
      <c r="D78" s="73" t="str">
        <f>'21MBA642 - Attainment'!E8</f>
        <v>-</v>
      </c>
      <c r="E78" s="73">
        <f>'21MBA642 - Attainment'!F8</f>
        <v>100</v>
      </c>
      <c r="F78" s="73" t="str">
        <f>'21MBA642 - Attainment'!G8</f>
        <v>3</v>
      </c>
    </row>
    <row r="79" spans="1:6" ht="18.75" x14ac:dyDescent="0.25">
      <c r="A79" s="215"/>
      <c r="B79" s="236" t="s">
        <v>54</v>
      </c>
      <c r="C79" s="73">
        <f>'21MBA642 - Attainment'!D9</f>
        <v>0</v>
      </c>
      <c r="D79" s="73" t="str">
        <f>'21MBA642 - Attainment'!E9</f>
        <v>-</v>
      </c>
      <c r="E79" s="73">
        <f>'21MBA642 - Attainment'!F9</f>
        <v>100</v>
      </c>
      <c r="F79" s="73" t="str">
        <f>'21MBA642 - Attainment'!G9</f>
        <v>3</v>
      </c>
    </row>
  </sheetData>
  <mergeCells count="14">
    <mergeCell ref="A73:A79"/>
    <mergeCell ref="A66:A72"/>
    <mergeCell ref="A45:A51"/>
    <mergeCell ref="A1:F1"/>
    <mergeCell ref="A2:F2"/>
    <mergeCell ref="A3:F3"/>
    <mergeCell ref="A4:F4"/>
    <mergeCell ref="A38:A44"/>
    <mergeCell ref="A6:A12"/>
    <mergeCell ref="A21:A27"/>
    <mergeCell ref="A14:A19"/>
    <mergeCell ref="A30:A36"/>
    <mergeCell ref="A52:A58"/>
    <mergeCell ref="A59:A65"/>
  </mergeCells>
  <pageMargins left="0.7" right="0.7" top="0.75" bottom="0.75" header="0.3" footer="0.3"/>
  <pageSetup scale="73" fitToHeight="0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37" zoomScale="80" zoomScaleNormal="80" workbookViewId="0">
      <selection activeCell="J56" sqref="J56"/>
    </sheetView>
  </sheetViews>
  <sheetFormatPr defaultRowHeight="15" x14ac:dyDescent="0.25"/>
  <cols>
    <col min="1" max="1" width="27.7109375" style="1" customWidth="1"/>
    <col min="2" max="2" width="31.5703125" style="1" customWidth="1"/>
    <col min="3" max="3" width="14.140625" style="2" customWidth="1"/>
    <col min="4" max="6" width="7.140625" style="2" customWidth="1"/>
    <col min="7" max="7" width="5.7109375" style="2" bestFit="1" customWidth="1"/>
    <col min="8" max="8" width="9.28515625" style="2" customWidth="1"/>
    <col min="9" max="9" width="10.5703125" style="2" customWidth="1"/>
    <col min="10" max="10" width="10.85546875" style="2" customWidth="1"/>
    <col min="11" max="11" width="13.5703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30" customHeight="1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" customHeight="1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5" customHeight="1" x14ac:dyDescent="0.3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5" customHeight="1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8.5" customHeight="1" x14ac:dyDescent="0.3">
      <c r="A5" s="148" t="s">
        <v>590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37.5" customHeight="1" x14ac:dyDescent="0.3">
      <c r="A6" s="144" t="s">
        <v>51</v>
      </c>
      <c r="B6" s="144"/>
      <c r="C6" s="89"/>
      <c r="D6" s="89"/>
      <c r="E6" s="89"/>
      <c r="F6" s="89"/>
      <c r="G6" s="89"/>
      <c r="H6" s="89"/>
      <c r="I6" s="144" t="s">
        <v>63</v>
      </c>
      <c r="J6" s="144"/>
      <c r="K6" s="144"/>
      <c r="L6" s="89" t="s">
        <v>589</v>
      </c>
      <c r="M6" s="89"/>
    </row>
    <row r="7" spans="1:13" ht="18.75" x14ac:dyDescent="0.3">
      <c r="A7" s="144" t="s">
        <v>591</v>
      </c>
      <c r="B7" s="144"/>
      <c r="C7" s="144"/>
      <c r="D7" s="144"/>
      <c r="E7" s="89"/>
      <c r="F7" s="89"/>
      <c r="G7" s="89"/>
      <c r="H7" s="89"/>
      <c r="I7" s="89"/>
      <c r="J7" s="89" t="s">
        <v>64</v>
      </c>
      <c r="K7" s="89"/>
      <c r="L7" s="89" t="s">
        <v>72</v>
      </c>
      <c r="M7" s="89"/>
    </row>
    <row r="8" spans="1:13" ht="25.5" customHeight="1" x14ac:dyDescent="0.3">
      <c r="A8" s="89"/>
      <c r="B8" s="89"/>
      <c r="C8" s="89"/>
      <c r="D8" s="144" t="s">
        <v>587</v>
      </c>
      <c r="E8" s="144"/>
      <c r="F8" s="144"/>
      <c r="G8" s="144"/>
      <c r="H8" s="144"/>
      <c r="I8" s="144"/>
      <c r="J8" s="89"/>
      <c r="K8" s="89"/>
      <c r="L8" s="89"/>
      <c r="M8" s="89"/>
    </row>
    <row r="9" spans="1:13" ht="18.75" x14ac:dyDescent="0.3">
      <c r="A9" s="89"/>
      <c r="B9" s="89"/>
      <c r="C9" s="89"/>
      <c r="D9" s="144" t="s">
        <v>218</v>
      </c>
      <c r="E9" s="144"/>
      <c r="F9" s="144"/>
      <c r="G9" s="144"/>
      <c r="H9" s="144"/>
      <c r="I9" s="144"/>
      <c r="J9" s="89"/>
      <c r="K9" s="89"/>
      <c r="L9" s="89"/>
      <c r="M9" s="89"/>
    </row>
    <row r="10" spans="1:13" ht="18.75" x14ac:dyDescent="0.3">
      <c r="A10" s="151"/>
      <c r="B10" s="152"/>
      <c r="C10" s="161"/>
      <c r="D10" s="162"/>
      <c r="E10" s="162"/>
      <c r="F10" s="162"/>
      <c r="G10" s="162"/>
      <c r="H10" s="162"/>
      <c r="I10" s="162"/>
      <c r="J10" s="162"/>
      <c r="K10" s="83"/>
      <c r="L10" s="59"/>
      <c r="M10" s="49"/>
    </row>
    <row r="11" spans="1:13" s="13" customFormat="1" ht="15.75" x14ac:dyDescent="0.25">
      <c r="A11" s="153" t="s">
        <v>20</v>
      </c>
      <c r="B11" s="154"/>
      <c r="C11" s="39">
        <v>1</v>
      </c>
      <c r="D11" s="39">
        <v>2</v>
      </c>
      <c r="E11" s="39">
        <v>3</v>
      </c>
      <c r="F11" s="39">
        <v>4</v>
      </c>
      <c r="G11" s="39">
        <v>5</v>
      </c>
      <c r="H11" s="39">
        <v>6</v>
      </c>
      <c r="I11" s="39">
        <v>7</v>
      </c>
      <c r="J11" s="39">
        <v>8</v>
      </c>
      <c r="K11" s="39">
        <v>9</v>
      </c>
      <c r="L11" s="39" t="s">
        <v>39</v>
      </c>
      <c r="M11" s="39" t="s">
        <v>67</v>
      </c>
    </row>
    <row r="12" spans="1:13" s="13" customFormat="1" ht="15.75" x14ac:dyDescent="0.25">
      <c r="A12" s="155" t="s">
        <v>21</v>
      </c>
      <c r="B12" s="156"/>
      <c r="C12" s="142" t="s">
        <v>0</v>
      </c>
      <c r="D12" s="142" t="s">
        <v>0</v>
      </c>
      <c r="E12" s="142" t="s">
        <v>1</v>
      </c>
      <c r="F12" s="142" t="s">
        <v>1</v>
      </c>
      <c r="G12" s="142" t="s">
        <v>1</v>
      </c>
      <c r="H12" s="142" t="s">
        <v>1</v>
      </c>
      <c r="I12" s="142" t="s">
        <v>0</v>
      </c>
      <c r="J12" s="142" t="s">
        <v>2</v>
      </c>
      <c r="K12" s="142" t="s">
        <v>1</v>
      </c>
      <c r="L12" s="39" t="s">
        <v>19</v>
      </c>
      <c r="M12" s="39" t="s">
        <v>19</v>
      </c>
    </row>
    <row r="13" spans="1:13" s="13" customFormat="1" ht="15.75" x14ac:dyDescent="0.25">
      <c r="A13" s="153" t="s">
        <v>22</v>
      </c>
      <c r="B13" s="154"/>
      <c r="C13" s="39">
        <v>5</v>
      </c>
      <c r="D13" s="39">
        <v>5</v>
      </c>
      <c r="E13" s="39">
        <v>5</v>
      </c>
      <c r="F13" s="39">
        <v>5</v>
      </c>
      <c r="G13" s="39">
        <v>5</v>
      </c>
      <c r="H13" s="39">
        <v>10</v>
      </c>
      <c r="I13" s="39">
        <v>10</v>
      </c>
      <c r="J13" s="39">
        <v>10</v>
      </c>
      <c r="K13" s="39">
        <v>15</v>
      </c>
      <c r="L13" s="39">
        <v>50</v>
      </c>
      <c r="M13" s="39">
        <v>50</v>
      </c>
    </row>
    <row r="14" spans="1:13" s="13" customFormat="1" ht="22.5" customHeight="1" x14ac:dyDescent="0.25">
      <c r="A14" s="25" t="s">
        <v>49</v>
      </c>
      <c r="B14" s="25" t="s">
        <v>50</v>
      </c>
      <c r="C14" s="26">
        <f>C13*0.6</f>
        <v>3</v>
      </c>
      <c r="D14" s="26">
        <f t="shared" ref="D14:K14" si="0">D13*0.6</f>
        <v>3</v>
      </c>
      <c r="E14" s="26">
        <f t="shared" si="0"/>
        <v>3</v>
      </c>
      <c r="F14" s="26">
        <f t="shared" si="0"/>
        <v>3</v>
      </c>
      <c r="G14" s="26">
        <f t="shared" si="0"/>
        <v>3</v>
      </c>
      <c r="H14" s="26">
        <f t="shared" si="0"/>
        <v>6</v>
      </c>
      <c r="I14" s="26">
        <f t="shared" si="0"/>
        <v>6</v>
      </c>
      <c r="J14" s="26">
        <f t="shared" si="0"/>
        <v>6</v>
      </c>
      <c r="K14" s="26">
        <f t="shared" si="0"/>
        <v>9</v>
      </c>
      <c r="L14" s="27">
        <f>L13*0.4</f>
        <v>20</v>
      </c>
      <c r="M14" s="28"/>
    </row>
    <row r="15" spans="1:13" s="13" customFormat="1" x14ac:dyDescent="0.25">
      <c r="A15" s="107" t="s">
        <v>145</v>
      </c>
      <c r="B15" s="107" t="s">
        <v>73</v>
      </c>
      <c r="C15" s="134">
        <v>4</v>
      </c>
      <c r="D15" s="135"/>
      <c r="E15" s="135">
        <v>4</v>
      </c>
      <c r="F15" s="135"/>
      <c r="G15" s="135">
        <v>4</v>
      </c>
      <c r="H15" s="135">
        <v>7</v>
      </c>
      <c r="I15" s="135">
        <v>8</v>
      </c>
      <c r="J15" s="135"/>
      <c r="K15" s="135">
        <v>12</v>
      </c>
      <c r="L15" s="136">
        <v>29</v>
      </c>
      <c r="M15" s="43">
        <f>SUM(C15:K15)</f>
        <v>39</v>
      </c>
    </row>
    <row r="16" spans="1:13" s="13" customFormat="1" x14ac:dyDescent="0.25">
      <c r="A16" s="107" t="s">
        <v>148</v>
      </c>
      <c r="B16" s="107" t="s">
        <v>76</v>
      </c>
      <c r="C16" s="135">
        <v>3</v>
      </c>
      <c r="D16" s="135">
        <v>2</v>
      </c>
      <c r="E16" s="135"/>
      <c r="F16" s="135"/>
      <c r="G16" s="135">
        <v>3</v>
      </c>
      <c r="H16" s="135">
        <v>6</v>
      </c>
      <c r="I16" s="135">
        <v>3</v>
      </c>
      <c r="J16" s="135"/>
      <c r="K16" s="135">
        <v>7</v>
      </c>
      <c r="L16" s="136">
        <v>25</v>
      </c>
      <c r="M16" s="43">
        <f t="shared" ref="M16:M49" si="1">SUM(C16:K16)</f>
        <v>24</v>
      </c>
    </row>
    <row r="17" spans="1:13" s="13" customFormat="1" x14ac:dyDescent="0.25">
      <c r="A17" s="107" t="s">
        <v>149</v>
      </c>
      <c r="B17" s="107" t="s">
        <v>77</v>
      </c>
      <c r="C17" s="134">
        <v>4</v>
      </c>
      <c r="D17" s="135"/>
      <c r="E17" s="135">
        <v>3</v>
      </c>
      <c r="F17" s="135">
        <v>4</v>
      </c>
      <c r="G17" s="135"/>
      <c r="H17" s="135">
        <v>8</v>
      </c>
      <c r="I17" s="135">
        <v>6</v>
      </c>
      <c r="J17" s="135"/>
      <c r="K17" s="135">
        <v>10</v>
      </c>
      <c r="L17" s="136">
        <v>29</v>
      </c>
      <c r="M17" s="43">
        <f t="shared" si="1"/>
        <v>35</v>
      </c>
    </row>
    <row r="18" spans="1:13" s="13" customFormat="1" x14ac:dyDescent="0.25">
      <c r="A18" s="108" t="s">
        <v>151</v>
      </c>
      <c r="B18" s="108" t="s">
        <v>79</v>
      </c>
      <c r="C18" s="137"/>
      <c r="D18" s="137">
        <v>4</v>
      </c>
      <c r="E18" s="137"/>
      <c r="F18" s="137">
        <v>4</v>
      </c>
      <c r="G18" s="137">
        <v>4</v>
      </c>
      <c r="H18" s="135">
        <v>8</v>
      </c>
      <c r="I18" s="135"/>
      <c r="J18" s="135">
        <v>8</v>
      </c>
      <c r="K18" s="135">
        <v>12</v>
      </c>
      <c r="L18" s="136">
        <v>28</v>
      </c>
      <c r="M18" s="43">
        <f t="shared" si="1"/>
        <v>40</v>
      </c>
    </row>
    <row r="19" spans="1:13" s="13" customFormat="1" x14ac:dyDescent="0.25">
      <c r="A19" s="107" t="s">
        <v>153</v>
      </c>
      <c r="B19" s="107" t="s">
        <v>80</v>
      </c>
      <c r="C19" s="137">
        <v>4</v>
      </c>
      <c r="D19" s="137"/>
      <c r="E19" s="137">
        <v>3</v>
      </c>
      <c r="F19" s="137"/>
      <c r="G19" s="137">
        <v>4</v>
      </c>
      <c r="H19" s="135">
        <v>7</v>
      </c>
      <c r="I19" s="135">
        <v>5</v>
      </c>
      <c r="J19" s="135"/>
      <c r="K19" s="135">
        <v>8</v>
      </c>
      <c r="L19" s="136">
        <v>29</v>
      </c>
      <c r="M19" s="43">
        <f t="shared" si="1"/>
        <v>31</v>
      </c>
    </row>
    <row r="20" spans="1:13" s="13" customFormat="1" x14ac:dyDescent="0.25">
      <c r="A20" s="107" t="s">
        <v>160</v>
      </c>
      <c r="B20" s="107" t="s">
        <v>87</v>
      </c>
      <c r="C20" s="135">
        <v>4</v>
      </c>
      <c r="D20" s="135"/>
      <c r="E20" s="135">
        <v>3</v>
      </c>
      <c r="F20" s="135"/>
      <c r="G20" s="135">
        <v>3</v>
      </c>
      <c r="H20" s="135">
        <v>8</v>
      </c>
      <c r="I20" s="135">
        <v>7</v>
      </c>
      <c r="J20" s="135"/>
      <c r="K20" s="135">
        <v>10</v>
      </c>
      <c r="L20" s="136">
        <v>32</v>
      </c>
      <c r="M20" s="43">
        <f t="shared" si="1"/>
        <v>35</v>
      </c>
    </row>
    <row r="21" spans="1:13" s="13" customFormat="1" x14ac:dyDescent="0.25">
      <c r="A21" s="107" t="s">
        <v>165</v>
      </c>
      <c r="B21" s="107" t="s">
        <v>92</v>
      </c>
      <c r="C21" s="134">
        <v>3</v>
      </c>
      <c r="D21" s="135"/>
      <c r="E21" s="135">
        <v>4</v>
      </c>
      <c r="F21" s="135"/>
      <c r="G21" s="135">
        <v>4</v>
      </c>
      <c r="H21" s="135">
        <v>8</v>
      </c>
      <c r="I21" s="135"/>
      <c r="J21" s="135">
        <v>7</v>
      </c>
      <c r="K21" s="135">
        <v>10</v>
      </c>
      <c r="L21" s="136">
        <v>32</v>
      </c>
      <c r="M21" s="43">
        <f t="shared" si="1"/>
        <v>36</v>
      </c>
    </row>
    <row r="22" spans="1:13" s="13" customFormat="1" x14ac:dyDescent="0.25">
      <c r="A22" s="107" t="s">
        <v>166</v>
      </c>
      <c r="B22" s="107" t="s">
        <v>93</v>
      </c>
      <c r="C22" s="135">
        <v>4</v>
      </c>
      <c r="D22" s="135"/>
      <c r="E22" s="135">
        <v>4</v>
      </c>
      <c r="F22" s="135"/>
      <c r="G22" s="135">
        <v>4</v>
      </c>
      <c r="H22" s="135"/>
      <c r="I22" s="135">
        <v>8</v>
      </c>
      <c r="J22" s="135">
        <v>7</v>
      </c>
      <c r="K22" s="135">
        <v>12</v>
      </c>
      <c r="L22" s="136">
        <v>29</v>
      </c>
      <c r="M22" s="43">
        <f t="shared" si="1"/>
        <v>39</v>
      </c>
    </row>
    <row r="23" spans="1:13" s="13" customFormat="1" x14ac:dyDescent="0.25">
      <c r="A23" s="107" t="s">
        <v>174</v>
      </c>
      <c r="B23" s="107" t="s">
        <v>101</v>
      </c>
      <c r="C23" s="135"/>
      <c r="D23" s="135"/>
      <c r="E23" s="135">
        <v>3</v>
      </c>
      <c r="F23" s="135">
        <v>0</v>
      </c>
      <c r="G23" s="135">
        <v>0</v>
      </c>
      <c r="H23" s="135">
        <v>8</v>
      </c>
      <c r="I23" s="135"/>
      <c r="J23" s="135">
        <v>8</v>
      </c>
      <c r="K23" s="135">
        <v>10</v>
      </c>
      <c r="L23" s="136">
        <v>30</v>
      </c>
      <c r="M23" s="43">
        <f t="shared" si="1"/>
        <v>29</v>
      </c>
    </row>
    <row r="24" spans="1:13" s="13" customFormat="1" x14ac:dyDescent="0.25">
      <c r="A24" s="107" t="s">
        <v>176</v>
      </c>
      <c r="B24" s="107" t="s">
        <v>103</v>
      </c>
      <c r="C24" s="135">
        <v>4</v>
      </c>
      <c r="D24" s="135"/>
      <c r="E24" s="135">
        <v>4</v>
      </c>
      <c r="F24" s="135">
        <v>3</v>
      </c>
      <c r="G24" s="135"/>
      <c r="H24" s="135">
        <v>7</v>
      </c>
      <c r="I24" s="135">
        <v>6</v>
      </c>
      <c r="J24" s="135"/>
      <c r="K24" s="135">
        <v>10</v>
      </c>
      <c r="L24" s="136">
        <v>31</v>
      </c>
      <c r="M24" s="43">
        <f t="shared" si="1"/>
        <v>34</v>
      </c>
    </row>
    <row r="25" spans="1:13" s="13" customFormat="1" x14ac:dyDescent="0.25">
      <c r="A25" s="107" t="s">
        <v>178</v>
      </c>
      <c r="B25" s="107" t="s">
        <v>105</v>
      </c>
      <c r="C25" s="134">
        <v>4</v>
      </c>
      <c r="D25" s="135"/>
      <c r="E25" s="135"/>
      <c r="F25" s="135">
        <v>4</v>
      </c>
      <c r="G25" s="135">
        <v>2</v>
      </c>
      <c r="H25" s="135">
        <v>8</v>
      </c>
      <c r="I25" s="135"/>
      <c r="J25" s="135">
        <v>7</v>
      </c>
      <c r="K25" s="135">
        <v>10</v>
      </c>
      <c r="L25" s="136">
        <v>28</v>
      </c>
      <c r="M25" s="43">
        <f t="shared" si="1"/>
        <v>35</v>
      </c>
    </row>
    <row r="26" spans="1:13" s="13" customFormat="1" x14ac:dyDescent="0.25">
      <c r="A26" s="107" t="s">
        <v>179</v>
      </c>
      <c r="B26" s="107" t="s">
        <v>106</v>
      </c>
      <c r="C26" s="135"/>
      <c r="D26" s="135">
        <v>4</v>
      </c>
      <c r="E26" s="135">
        <v>4</v>
      </c>
      <c r="F26" s="135"/>
      <c r="G26" s="135">
        <v>4</v>
      </c>
      <c r="H26" s="135">
        <v>8</v>
      </c>
      <c r="I26" s="135"/>
      <c r="J26" s="135">
        <v>8</v>
      </c>
      <c r="K26" s="135">
        <v>12</v>
      </c>
      <c r="L26" s="136">
        <v>29</v>
      </c>
      <c r="M26" s="43">
        <f t="shared" si="1"/>
        <v>40</v>
      </c>
    </row>
    <row r="27" spans="1:13" s="13" customFormat="1" x14ac:dyDescent="0.25">
      <c r="A27" s="107" t="s">
        <v>187</v>
      </c>
      <c r="B27" s="107" t="s">
        <v>114</v>
      </c>
      <c r="C27" s="135">
        <v>4</v>
      </c>
      <c r="D27" s="135">
        <v>4</v>
      </c>
      <c r="E27" s="135"/>
      <c r="F27" s="135"/>
      <c r="G27" s="135">
        <v>4</v>
      </c>
      <c r="H27" s="135">
        <v>8</v>
      </c>
      <c r="I27" s="135">
        <v>7</v>
      </c>
      <c r="J27" s="135"/>
      <c r="K27" s="135">
        <v>12</v>
      </c>
      <c r="L27" s="136">
        <v>30</v>
      </c>
      <c r="M27" s="43">
        <f t="shared" si="1"/>
        <v>39</v>
      </c>
    </row>
    <row r="28" spans="1:13" s="13" customFormat="1" x14ac:dyDescent="0.25">
      <c r="A28" s="107" t="s">
        <v>190</v>
      </c>
      <c r="B28" s="107" t="s">
        <v>117</v>
      </c>
      <c r="C28" s="135">
        <v>4</v>
      </c>
      <c r="D28" s="135">
        <v>0</v>
      </c>
      <c r="E28" s="135"/>
      <c r="F28" s="135">
        <v>3</v>
      </c>
      <c r="G28" s="135"/>
      <c r="H28" s="135">
        <v>7</v>
      </c>
      <c r="I28" s="135"/>
      <c r="J28" s="135">
        <v>5</v>
      </c>
      <c r="K28" s="135">
        <v>10</v>
      </c>
      <c r="L28" s="136">
        <v>24</v>
      </c>
      <c r="M28" s="43">
        <f t="shared" si="1"/>
        <v>29</v>
      </c>
    </row>
    <row r="29" spans="1:13" s="13" customFormat="1" x14ac:dyDescent="0.25">
      <c r="A29" s="107" t="s">
        <v>192</v>
      </c>
      <c r="B29" s="107" t="s">
        <v>119</v>
      </c>
      <c r="C29" s="135">
        <v>3</v>
      </c>
      <c r="D29" s="135"/>
      <c r="E29" s="135">
        <v>3</v>
      </c>
      <c r="F29" s="135"/>
      <c r="G29" s="135">
        <v>3</v>
      </c>
      <c r="H29" s="135">
        <v>8</v>
      </c>
      <c r="I29" s="135">
        <v>8</v>
      </c>
      <c r="J29" s="135"/>
      <c r="K29" s="135">
        <v>12</v>
      </c>
      <c r="L29" s="136">
        <v>32</v>
      </c>
      <c r="M29" s="43">
        <f t="shared" si="1"/>
        <v>37</v>
      </c>
    </row>
    <row r="30" spans="1:13" s="13" customFormat="1" x14ac:dyDescent="0.25">
      <c r="A30" s="107" t="s">
        <v>193</v>
      </c>
      <c r="B30" s="107" t="s">
        <v>120</v>
      </c>
      <c r="C30" s="134">
        <v>3</v>
      </c>
      <c r="D30" s="135">
        <v>2</v>
      </c>
      <c r="E30" s="135">
        <v>3</v>
      </c>
      <c r="F30" s="135"/>
      <c r="G30" s="135"/>
      <c r="H30" s="135">
        <v>5</v>
      </c>
      <c r="I30" s="135"/>
      <c r="J30" s="135">
        <v>2</v>
      </c>
      <c r="K30" s="135">
        <v>12</v>
      </c>
      <c r="L30" s="136">
        <v>25</v>
      </c>
      <c r="M30" s="43">
        <f t="shared" si="1"/>
        <v>27</v>
      </c>
    </row>
    <row r="31" spans="1:13" s="13" customFormat="1" x14ac:dyDescent="0.25">
      <c r="A31" s="107" t="s">
        <v>194</v>
      </c>
      <c r="B31" s="107" t="s">
        <v>121</v>
      </c>
      <c r="C31" s="135">
        <v>3</v>
      </c>
      <c r="D31" s="135"/>
      <c r="E31" s="135"/>
      <c r="F31" s="135">
        <v>4</v>
      </c>
      <c r="G31" s="135">
        <v>3</v>
      </c>
      <c r="H31" s="135">
        <v>6</v>
      </c>
      <c r="I31" s="135">
        <v>6</v>
      </c>
      <c r="J31" s="135"/>
      <c r="K31" s="135">
        <v>9</v>
      </c>
      <c r="L31" s="136">
        <v>27</v>
      </c>
      <c r="M31" s="43">
        <f t="shared" si="1"/>
        <v>31</v>
      </c>
    </row>
    <row r="32" spans="1:13" s="13" customFormat="1" x14ac:dyDescent="0.25">
      <c r="A32" s="107" t="s">
        <v>196</v>
      </c>
      <c r="B32" s="107" t="s">
        <v>123</v>
      </c>
      <c r="C32" s="134">
        <v>2</v>
      </c>
      <c r="D32" s="135"/>
      <c r="E32" s="135"/>
      <c r="F32" s="135">
        <v>2</v>
      </c>
      <c r="G32" s="135">
        <v>1</v>
      </c>
      <c r="H32" s="135">
        <v>0</v>
      </c>
      <c r="I32" s="135"/>
      <c r="J32" s="135">
        <v>4</v>
      </c>
      <c r="K32" s="135">
        <v>10</v>
      </c>
      <c r="L32" s="136">
        <v>26</v>
      </c>
      <c r="M32" s="43">
        <f t="shared" si="1"/>
        <v>19</v>
      </c>
    </row>
    <row r="33" spans="1:13" s="13" customFormat="1" x14ac:dyDescent="0.25">
      <c r="A33" s="107" t="s">
        <v>197</v>
      </c>
      <c r="B33" s="107" t="s">
        <v>124</v>
      </c>
      <c r="C33" s="135"/>
      <c r="D33" s="135"/>
      <c r="E33" s="135">
        <v>3</v>
      </c>
      <c r="F33" s="135">
        <v>0</v>
      </c>
      <c r="G33" s="135">
        <v>3</v>
      </c>
      <c r="H33" s="135">
        <v>8</v>
      </c>
      <c r="I33" s="135"/>
      <c r="J33" s="135">
        <v>0</v>
      </c>
      <c r="K33" s="135">
        <v>10</v>
      </c>
      <c r="L33" s="136">
        <v>23</v>
      </c>
      <c r="M33" s="43">
        <f t="shared" si="1"/>
        <v>24</v>
      </c>
    </row>
    <row r="34" spans="1:13" s="13" customFormat="1" x14ac:dyDescent="0.25">
      <c r="A34" s="107" t="s">
        <v>198</v>
      </c>
      <c r="B34" s="107" t="s">
        <v>125</v>
      </c>
      <c r="C34" s="134">
        <v>4</v>
      </c>
      <c r="D34" s="135">
        <v>0</v>
      </c>
      <c r="E34" s="135">
        <v>3</v>
      </c>
      <c r="F34" s="135"/>
      <c r="G34" s="135"/>
      <c r="H34" s="135">
        <v>6</v>
      </c>
      <c r="I34" s="135"/>
      <c r="J34" s="135">
        <v>5</v>
      </c>
      <c r="K34" s="135">
        <v>9</v>
      </c>
      <c r="L34" s="136">
        <v>29</v>
      </c>
      <c r="M34" s="43">
        <f t="shared" si="1"/>
        <v>27</v>
      </c>
    </row>
    <row r="35" spans="1:13" s="13" customFormat="1" x14ac:dyDescent="0.25">
      <c r="A35" s="107" t="s">
        <v>199</v>
      </c>
      <c r="B35" s="107" t="s">
        <v>126</v>
      </c>
      <c r="C35" s="134"/>
      <c r="D35" s="135">
        <v>3</v>
      </c>
      <c r="E35" s="135">
        <v>4</v>
      </c>
      <c r="F35" s="135">
        <v>4</v>
      </c>
      <c r="G35" s="135"/>
      <c r="H35" s="135">
        <v>7</v>
      </c>
      <c r="I35" s="135"/>
      <c r="J35" s="135">
        <v>7</v>
      </c>
      <c r="K35" s="135">
        <v>12</v>
      </c>
      <c r="L35" s="136">
        <v>31</v>
      </c>
      <c r="M35" s="43">
        <f t="shared" si="1"/>
        <v>37</v>
      </c>
    </row>
    <row r="36" spans="1:13" s="13" customFormat="1" x14ac:dyDescent="0.25">
      <c r="A36" s="107" t="s">
        <v>200</v>
      </c>
      <c r="B36" s="107" t="s">
        <v>127</v>
      </c>
      <c r="C36" s="134">
        <v>4</v>
      </c>
      <c r="D36" s="135"/>
      <c r="E36" s="135"/>
      <c r="F36" s="135">
        <v>4</v>
      </c>
      <c r="G36" s="135">
        <v>4</v>
      </c>
      <c r="H36" s="135">
        <v>8</v>
      </c>
      <c r="I36" s="135"/>
      <c r="J36" s="135">
        <v>8</v>
      </c>
      <c r="K36" s="135">
        <v>12</v>
      </c>
      <c r="L36" s="136">
        <v>33</v>
      </c>
      <c r="M36" s="43">
        <f t="shared" si="1"/>
        <v>40</v>
      </c>
    </row>
    <row r="37" spans="1:13" s="13" customFormat="1" x14ac:dyDescent="0.25">
      <c r="A37" s="107" t="s">
        <v>201</v>
      </c>
      <c r="B37" s="107" t="s">
        <v>128</v>
      </c>
      <c r="C37" s="135">
        <v>4</v>
      </c>
      <c r="D37" s="135">
        <v>4</v>
      </c>
      <c r="E37" s="135"/>
      <c r="F37" s="135"/>
      <c r="G37" s="135">
        <v>4</v>
      </c>
      <c r="H37" s="135">
        <v>7</v>
      </c>
      <c r="I37" s="135"/>
      <c r="J37" s="135">
        <v>7</v>
      </c>
      <c r="K37" s="135">
        <v>9</v>
      </c>
      <c r="L37" s="136">
        <v>31</v>
      </c>
      <c r="M37" s="43">
        <f t="shared" si="1"/>
        <v>35</v>
      </c>
    </row>
    <row r="38" spans="1:13" s="13" customFormat="1" x14ac:dyDescent="0.25">
      <c r="A38" s="107" t="s">
        <v>202</v>
      </c>
      <c r="B38" s="107" t="s">
        <v>129</v>
      </c>
      <c r="C38" s="134">
        <v>4</v>
      </c>
      <c r="D38" s="135">
        <v>4</v>
      </c>
      <c r="E38" s="135"/>
      <c r="F38" s="135"/>
      <c r="G38" s="135">
        <v>4</v>
      </c>
      <c r="H38" s="135">
        <v>8</v>
      </c>
      <c r="I38" s="135">
        <v>0</v>
      </c>
      <c r="J38" s="135"/>
      <c r="K38" s="135">
        <v>12</v>
      </c>
      <c r="L38" s="136">
        <v>31</v>
      </c>
      <c r="M38" s="43">
        <f t="shared" si="1"/>
        <v>32</v>
      </c>
    </row>
    <row r="39" spans="1:13" s="13" customFormat="1" x14ac:dyDescent="0.25">
      <c r="A39" s="107" t="s">
        <v>203</v>
      </c>
      <c r="B39" s="107" t="s">
        <v>130</v>
      </c>
      <c r="C39" s="135">
        <v>4</v>
      </c>
      <c r="D39" s="135"/>
      <c r="E39" s="135">
        <v>3</v>
      </c>
      <c r="F39" s="135">
        <v>4</v>
      </c>
      <c r="G39" s="135"/>
      <c r="H39" s="135">
        <v>7</v>
      </c>
      <c r="I39" s="135"/>
      <c r="J39" s="135">
        <v>3</v>
      </c>
      <c r="K39" s="135">
        <v>10</v>
      </c>
      <c r="L39" s="136">
        <v>26</v>
      </c>
      <c r="M39" s="43">
        <f t="shared" si="1"/>
        <v>31</v>
      </c>
    </row>
    <row r="40" spans="1:13" s="13" customFormat="1" x14ac:dyDescent="0.25">
      <c r="A40" s="107" t="s">
        <v>204</v>
      </c>
      <c r="B40" s="107" t="s">
        <v>131</v>
      </c>
      <c r="C40" s="134">
        <v>4</v>
      </c>
      <c r="D40" s="135"/>
      <c r="E40" s="135">
        <v>3</v>
      </c>
      <c r="F40" s="135">
        <v>4</v>
      </c>
      <c r="G40" s="135"/>
      <c r="H40" s="135">
        <v>6</v>
      </c>
      <c r="I40" s="135"/>
      <c r="J40" s="135">
        <v>6</v>
      </c>
      <c r="K40" s="135">
        <v>10</v>
      </c>
      <c r="L40" s="136">
        <v>30</v>
      </c>
      <c r="M40" s="43">
        <f t="shared" si="1"/>
        <v>33</v>
      </c>
    </row>
    <row r="41" spans="1:13" s="13" customFormat="1" x14ac:dyDescent="0.25">
      <c r="A41" s="107" t="s">
        <v>206</v>
      </c>
      <c r="B41" s="107" t="s">
        <v>133</v>
      </c>
      <c r="C41" s="135"/>
      <c r="D41" s="135">
        <v>3</v>
      </c>
      <c r="E41" s="135"/>
      <c r="F41" s="135">
        <v>4</v>
      </c>
      <c r="G41" s="135">
        <v>4</v>
      </c>
      <c r="H41" s="135">
        <v>7</v>
      </c>
      <c r="I41" s="135"/>
      <c r="J41" s="135">
        <v>6</v>
      </c>
      <c r="K41" s="135">
        <v>8</v>
      </c>
      <c r="L41" s="136">
        <v>29</v>
      </c>
      <c r="M41" s="43">
        <f t="shared" si="1"/>
        <v>32</v>
      </c>
    </row>
    <row r="42" spans="1:13" s="13" customFormat="1" x14ac:dyDescent="0.25">
      <c r="A42" s="107" t="s">
        <v>207</v>
      </c>
      <c r="B42" s="107" t="s">
        <v>134</v>
      </c>
      <c r="C42" s="135">
        <v>4</v>
      </c>
      <c r="D42" s="135">
        <v>4</v>
      </c>
      <c r="E42" s="135"/>
      <c r="F42" s="135"/>
      <c r="G42" s="135">
        <v>3</v>
      </c>
      <c r="H42" s="135">
        <v>8</v>
      </c>
      <c r="I42" s="135">
        <v>5</v>
      </c>
      <c r="J42" s="135"/>
      <c r="K42" s="135">
        <v>10</v>
      </c>
      <c r="L42" s="136">
        <v>27</v>
      </c>
      <c r="M42" s="43">
        <f t="shared" si="1"/>
        <v>34</v>
      </c>
    </row>
    <row r="43" spans="1:13" s="13" customFormat="1" x14ac:dyDescent="0.25">
      <c r="A43" s="107" t="s">
        <v>208</v>
      </c>
      <c r="B43" s="107" t="s">
        <v>135</v>
      </c>
      <c r="C43" s="135"/>
      <c r="D43" s="135">
        <v>4</v>
      </c>
      <c r="E43" s="135">
        <v>0</v>
      </c>
      <c r="F43" s="135"/>
      <c r="G43" s="135">
        <v>3</v>
      </c>
      <c r="H43" s="135"/>
      <c r="I43" s="135">
        <v>0</v>
      </c>
      <c r="J43" s="135">
        <v>5</v>
      </c>
      <c r="K43" s="135">
        <v>5</v>
      </c>
      <c r="L43" s="136">
        <v>20</v>
      </c>
      <c r="M43" s="43">
        <f t="shared" si="1"/>
        <v>17</v>
      </c>
    </row>
    <row r="44" spans="1:13" s="13" customFormat="1" x14ac:dyDescent="0.25">
      <c r="A44" s="107" t="s">
        <v>209</v>
      </c>
      <c r="B44" s="107" t="s">
        <v>136</v>
      </c>
      <c r="C44" s="135">
        <v>1</v>
      </c>
      <c r="D44" s="135"/>
      <c r="E44" s="135"/>
      <c r="F44" s="135">
        <v>3</v>
      </c>
      <c r="G44" s="135">
        <v>3</v>
      </c>
      <c r="H44" s="135">
        <v>5</v>
      </c>
      <c r="I44" s="135"/>
      <c r="J44" s="135">
        <v>6</v>
      </c>
      <c r="K44" s="135">
        <v>9</v>
      </c>
      <c r="L44" s="136">
        <v>25</v>
      </c>
      <c r="M44" s="43">
        <f t="shared" si="1"/>
        <v>27</v>
      </c>
    </row>
    <row r="45" spans="1:13" s="13" customFormat="1" x14ac:dyDescent="0.25">
      <c r="A45" s="107" t="s">
        <v>210</v>
      </c>
      <c r="B45" s="107" t="s">
        <v>137</v>
      </c>
      <c r="C45" s="134"/>
      <c r="D45" s="135"/>
      <c r="E45" s="135">
        <v>3</v>
      </c>
      <c r="F45" s="135">
        <v>4</v>
      </c>
      <c r="G45" s="135">
        <v>3</v>
      </c>
      <c r="H45" s="135">
        <v>6</v>
      </c>
      <c r="I45" s="135"/>
      <c r="J45" s="135">
        <v>6</v>
      </c>
      <c r="K45" s="135">
        <v>9</v>
      </c>
      <c r="L45" s="136">
        <v>32</v>
      </c>
      <c r="M45" s="43">
        <f t="shared" si="1"/>
        <v>31</v>
      </c>
    </row>
    <row r="46" spans="1:13" s="13" customFormat="1" x14ac:dyDescent="0.25">
      <c r="A46" s="107" t="s">
        <v>211</v>
      </c>
      <c r="B46" s="107" t="s">
        <v>138</v>
      </c>
      <c r="C46" s="135"/>
      <c r="D46" s="135"/>
      <c r="E46" s="135">
        <v>0</v>
      </c>
      <c r="F46" s="135">
        <v>3</v>
      </c>
      <c r="G46" s="135">
        <v>3</v>
      </c>
      <c r="H46" s="135">
        <v>6</v>
      </c>
      <c r="I46" s="135">
        <v>1</v>
      </c>
      <c r="J46" s="135"/>
      <c r="K46" s="135">
        <v>11</v>
      </c>
      <c r="L46" s="136">
        <v>23</v>
      </c>
      <c r="M46" s="43">
        <f t="shared" si="1"/>
        <v>24</v>
      </c>
    </row>
    <row r="47" spans="1:13" s="13" customFormat="1" x14ac:dyDescent="0.25">
      <c r="A47" s="107" t="s">
        <v>212</v>
      </c>
      <c r="B47" s="107" t="s">
        <v>139</v>
      </c>
      <c r="C47" s="135">
        <v>4</v>
      </c>
      <c r="D47" s="135">
        <v>3</v>
      </c>
      <c r="E47" s="135"/>
      <c r="F47" s="135">
        <v>3</v>
      </c>
      <c r="G47" s="135"/>
      <c r="H47" s="135"/>
      <c r="I47" s="135">
        <v>7</v>
      </c>
      <c r="J47" s="135">
        <v>6</v>
      </c>
      <c r="K47" s="135">
        <v>12</v>
      </c>
      <c r="L47" s="136">
        <v>27</v>
      </c>
      <c r="M47" s="43">
        <f t="shared" si="1"/>
        <v>35</v>
      </c>
    </row>
    <row r="48" spans="1:13" s="13" customFormat="1" x14ac:dyDescent="0.25">
      <c r="A48" s="107" t="s">
        <v>213</v>
      </c>
      <c r="B48" s="107" t="s">
        <v>140</v>
      </c>
      <c r="C48" s="134">
        <v>4</v>
      </c>
      <c r="D48" s="135"/>
      <c r="E48" s="135">
        <v>3</v>
      </c>
      <c r="F48" s="135"/>
      <c r="G48" s="135">
        <v>4</v>
      </c>
      <c r="H48" s="135">
        <v>7</v>
      </c>
      <c r="I48" s="135"/>
      <c r="J48" s="135">
        <v>5</v>
      </c>
      <c r="K48" s="135">
        <v>10</v>
      </c>
      <c r="L48" s="136">
        <v>31</v>
      </c>
      <c r="M48" s="43">
        <f t="shared" si="1"/>
        <v>33</v>
      </c>
    </row>
    <row r="49" spans="1:13" s="13" customFormat="1" x14ac:dyDescent="0.25">
      <c r="A49" s="107" t="s">
        <v>215</v>
      </c>
      <c r="B49" s="107" t="s">
        <v>142</v>
      </c>
      <c r="C49" s="134">
        <v>0</v>
      </c>
      <c r="D49" s="135">
        <v>0</v>
      </c>
      <c r="E49" s="135"/>
      <c r="F49" s="135">
        <v>0</v>
      </c>
      <c r="G49" s="135"/>
      <c r="H49" s="135"/>
      <c r="I49" s="135">
        <v>0</v>
      </c>
      <c r="J49" s="135">
        <v>0</v>
      </c>
      <c r="K49" s="135">
        <v>0</v>
      </c>
      <c r="L49" s="138">
        <v>0</v>
      </c>
      <c r="M49" s="43">
        <f t="shared" si="1"/>
        <v>0</v>
      </c>
    </row>
    <row r="50" spans="1:13" s="13" customFormat="1" ht="15.75" x14ac:dyDescent="0.25">
      <c r="A50" s="153" t="s">
        <v>43</v>
      </c>
      <c r="B50" s="154"/>
      <c r="C50" s="29">
        <f t="shared" ref="C50:L50" si="2">COUNTA(C15:C49)</f>
        <v>26</v>
      </c>
      <c r="D50" s="29">
        <f t="shared" si="2"/>
        <v>15</v>
      </c>
      <c r="E50" s="29">
        <f t="shared" si="2"/>
        <v>20</v>
      </c>
      <c r="F50" s="29">
        <f t="shared" si="2"/>
        <v>19</v>
      </c>
      <c r="G50" s="29">
        <f t="shared" si="2"/>
        <v>25</v>
      </c>
      <c r="H50" s="29">
        <f t="shared" si="2"/>
        <v>31</v>
      </c>
      <c r="I50" s="29">
        <f t="shared" si="2"/>
        <v>16</v>
      </c>
      <c r="J50" s="29">
        <f t="shared" si="2"/>
        <v>23</v>
      </c>
      <c r="K50" s="29">
        <f t="shared" si="2"/>
        <v>35</v>
      </c>
      <c r="L50" s="29">
        <f t="shared" si="2"/>
        <v>35</v>
      </c>
      <c r="M50" s="43"/>
    </row>
    <row r="51" spans="1:13" s="13" customFormat="1" ht="15.75" x14ac:dyDescent="0.25">
      <c r="A51" s="153" t="s">
        <v>4</v>
      </c>
      <c r="B51" s="154"/>
      <c r="C51" s="38">
        <f>COUNTIF(C15:C49,"&gt;="&amp;C14)</f>
        <v>23</v>
      </c>
      <c r="D51" s="129">
        <f t="shared" ref="D51:L51" si="3">COUNTIF(D15:D49,"&gt;="&amp;D14)</f>
        <v>10</v>
      </c>
      <c r="E51" s="129">
        <f t="shared" si="3"/>
        <v>18</v>
      </c>
      <c r="F51" s="129">
        <f t="shared" si="3"/>
        <v>15</v>
      </c>
      <c r="G51" s="129">
        <f t="shared" si="3"/>
        <v>22</v>
      </c>
      <c r="H51" s="129">
        <f t="shared" si="3"/>
        <v>28</v>
      </c>
      <c r="I51" s="129">
        <f t="shared" si="3"/>
        <v>9</v>
      </c>
      <c r="J51" s="129">
        <f t="shared" si="3"/>
        <v>14</v>
      </c>
      <c r="K51" s="129">
        <f t="shared" si="3"/>
        <v>30</v>
      </c>
      <c r="L51" s="129">
        <f t="shared" si="3"/>
        <v>34</v>
      </c>
      <c r="M51" s="43"/>
    </row>
    <row r="52" spans="1:13" s="13" customFormat="1" ht="15.75" x14ac:dyDescent="0.25">
      <c r="A52" s="153" t="s">
        <v>48</v>
      </c>
      <c r="B52" s="154"/>
      <c r="C52" s="38">
        <f t="shared" ref="C52:K52" si="4">ROUND(C51*100/C50,0)</f>
        <v>88</v>
      </c>
      <c r="D52" s="38">
        <f t="shared" si="4"/>
        <v>67</v>
      </c>
      <c r="E52" s="39">
        <f t="shared" si="4"/>
        <v>90</v>
      </c>
      <c r="F52" s="39">
        <f t="shared" si="4"/>
        <v>79</v>
      </c>
      <c r="G52" s="39">
        <f t="shared" si="4"/>
        <v>88</v>
      </c>
      <c r="H52" s="39">
        <f t="shared" si="4"/>
        <v>90</v>
      </c>
      <c r="I52" s="39">
        <f t="shared" si="4"/>
        <v>56</v>
      </c>
      <c r="J52" s="39">
        <f t="shared" si="4"/>
        <v>61</v>
      </c>
      <c r="K52" s="39">
        <f t="shared" si="4"/>
        <v>86</v>
      </c>
      <c r="L52" s="23">
        <f>ROUND(L51*100/L50,0)</f>
        <v>97</v>
      </c>
      <c r="M52" s="43"/>
    </row>
    <row r="53" spans="1:13" s="13" customFormat="1" x14ac:dyDescent="0.25">
      <c r="A53" s="157" t="s">
        <v>14</v>
      </c>
      <c r="B53" s="158"/>
      <c r="C53" s="38" t="str">
        <f>IF(C52&gt;=70,"3",IF(C52&gt;=60,"2",IF(C52&gt;=50,"1","-")))</f>
        <v>3</v>
      </c>
      <c r="D53" s="129" t="str">
        <f t="shared" ref="D53:L53" si="5">IF(D52&gt;=70,"3",IF(D52&gt;=60,"2",IF(D52&gt;=50,"1","-")))</f>
        <v>2</v>
      </c>
      <c r="E53" s="129" t="str">
        <f t="shared" si="5"/>
        <v>3</v>
      </c>
      <c r="F53" s="129" t="str">
        <f t="shared" si="5"/>
        <v>3</v>
      </c>
      <c r="G53" s="129" t="str">
        <f t="shared" si="5"/>
        <v>3</v>
      </c>
      <c r="H53" s="129" t="str">
        <f t="shared" si="5"/>
        <v>3</v>
      </c>
      <c r="I53" s="129" t="str">
        <f t="shared" si="5"/>
        <v>1</v>
      </c>
      <c r="J53" s="129" t="str">
        <f t="shared" si="5"/>
        <v>2</v>
      </c>
      <c r="K53" s="129" t="str">
        <f t="shared" si="5"/>
        <v>3</v>
      </c>
      <c r="L53" s="129" t="str">
        <f t="shared" si="5"/>
        <v>3</v>
      </c>
      <c r="M53" s="94"/>
    </row>
    <row r="54" spans="1:13" s="13" customFormat="1" ht="18.75" x14ac:dyDescent="0.3">
      <c r="A54" s="9"/>
      <c r="B54" s="9"/>
      <c r="C54" s="10"/>
      <c r="D54" s="10"/>
      <c r="E54" s="11"/>
      <c r="F54" s="159"/>
      <c r="G54" s="160"/>
      <c r="H54" s="149" t="s">
        <v>15</v>
      </c>
      <c r="I54" s="150"/>
      <c r="J54" s="14" t="s">
        <v>18</v>
      </c>
      <c r="K54" s="14"/>
      <c r="M54" s="95"/>
    </row>
    <row r="55" spans="1:13" s="13" customFormat="1" ht="20.25" x14ac:dyDescent="0.3">
      <c r="A55" s="9"/>
      <c r="B55" s="9"/>
      <c r="C55" s="15"/>
      <c r="D55" s="16"/>
      <c r="E55" s="12"/>
      <c r="F55" s="163" t="s">
        <v>16</v>
      </c>
      <c r="G55" s="164"/>
      <c r="H55" s="17" t="s">
        <v>35</v>
      </c>
      <c r="I55" s="17" t="s">
        <v>14</v>
      </c>
      <c r="J55" s="17" t="s">
        <v>35</v>
      </c>
      <c r="K55" s="17" t="s">
        <v>14</v>
      </c>
      <c r="M55" s="95"/>
    </row>
    <row r="56" spans="1:13" s="13" customFormat="1" ht="20.25" x14ac:dyDescent="0.3">
      <c r="A56" s="9"/>
      <c r="B56" s="9"/>
      <c r="C56" s="15"/>
      <c r="D56" s="15"/>
      <c r="E56" s="12"/>
      <c r="F56" s="163" t="s">
        <v>31</v>
      </c>
      <c r="G56" s="164"/>
      <c r="H56" s="44">
        <f>AVERAGE(C52,D52,I52)</f>
        <v>70.333333333333329</v>
      </c>
      <c r="I56" s="39" t="str">
        <f>IF(H56&gt;=70,"3",IF(H56&gt;=60,"2",IF(H56&gt;=50,"1",IF(H56&lt;=49,"-"))))</f>
        <v>3</v>
      </c>
      <c r="J56" s="39">
        <f>(H56*0.5)+($L$52*0.5)</f>
        <v>83.666666666666657</v>
      </c>
      <c r="K56" s="39" t="str">
        <f>IF(J56&gt;=80,"3",IF(J56&gt;=70,"2",IF(J56&gt;=60,"1",IF(J56&lt;59,"-"))))</f>
        <v>3</v>
      </c>
      <c r="M56" s="95"/>
    </row>
    <row r="57" spans="1:13" s="13" customFormat="1" ht="20.25" x14ac:dyDescent="0.3">
      <c r="A57" s="9"/>
      <c r="B57" s="9"/>
      <c r="C57" s="10"/>
      <c r="D57" s="10"/>
      <c r="E57" s="11"/>
      <c r="F57" s="163" t="s">
        <v>32</v>
      </c>
      <c r="G57" s="164"/>
      <c r="H57" s="44">
        <f>AVERAGE(E52,F52,G52,H52,K52)</f>
        <v>86.6</v>
      </c>
      <c r="I57" s="44" t="str">
        <f t="shared" ref="I57:I60" si="6">IF(H57&gt;=70,"3",IF(H57&gt;=60,"2",IF(H57&gt;=50,"1",IF(H57&lt;=49,"-"))))</f>
        <v>3</v>
      </c>
      <c r="J57" s="44">
        <f t="shared" ref="J57:J58" si="7">(H57*0.5)+($L$52*0.5)</f>
        <v>91.8</v>
      </c>
      <c r="K57" s="39" t="str">
        <f>IF(J57&gt;=80,"3",IF(J57&gt;=70,"2",IF(J57&gt;=60,"1",IF(J57&lt;59,"-"))))</f>
        <v>3</v>
      </c>
      <c r="M57" s="95"/>
    </row>
    <row r="58" spans="1:13" s="13" customFormat="1" ht="20.25" x14ac:dyDescent="0.3">
      <c r="A58" s="9"/>
      <c r="B58" s="9"/>
      <c r="C58" s="10"/>
      <c r="D58" s="10"/>
      <c r="E58" s="11"/>
      <c r="F58" s="163" t="s">
        <v>33</v>
      </c>
      <c r="G58" s="164"/>
      <c r="H58" s="44">
        <f>AVERAGE(J52)</f>
        <v>61</v>
      </c>
      <c r="I58" s="44" t="str">
        <f t="shared" si="6"/>
        <v>2</v>
      </c>
      <c r="J58" s="44">
        <f t="shared" si="7"/>
        <v>79</v>
      </c>
      <c r="K58" s="39" t="str">
        <f>IF(J58&gt;=80,"3",IF(J58&gt;=70,"2",IF(J58&gt;=60,"1",IF(J58&lt;59,"-"))))</f>
        <v>2</v>
      </c>
      <c r="M58" s="95"/>
    </row>
    <row r="59" spans="1:13" s="13" customFormat="1" ht="20.25" x14ac:dyDescent="0.3">
      <c r="A59" s="9"/>
      <c r="B59" s="9"/>
      <c r="C59" s="10"/>
      <c r="D59" s="10"/>
      <c r="E59" s="11"/>
      <c r="F59" s="163" t="s">
        <v>34</v>
      </c>
      <c r="G59" s="164"/>
      <c r="H59" s="44"/>
      <c r="I59" s="44" t="str">
        <f t="shared" si="6"/>
        <v>-</v>
      </c>
      <c r="J59" s="39">
        <f>(H59*0)+($L$52*1)</f>
        <v>97</v>
      </c>
      <c r="K59" s="39" t="str">
        <f>IF(J59&gt;=80,"3",IF(J59&gt;=70,"2",IF(J59&gt;=60,"1",IF(J59&lt;59,"-"))))</f>
        <v>3</v>
      </c>
      <c r="M59" s="95"/>
    </row>
    <row r="60" spans="1:13" ht="20.25" x14ac:dyDescent="0.3">
      <c r="F60" s="163" t="s">
        <v>55</v>
      </c>
      <c r="G60" s="164"/>
      <c r="H60" s="44"/>
      <c r="I60" s="44" t="str">
        <f t="shared" si="6"/>
        <v>-</v>
      </c>
      <c r="J60" s="44">
        <f>(H60*0)+($L$52*1)</f>
        <v>97</v>
      </c>
      <c r="K60" s="44" t="str">
        <f>IF(J60&gt;=80,"3",IF(J60&gt;=70,"2",IF(J60&gt;=60,"1",IF(J60&lt;59,"-"))))</f>
        <v>3</v>
      </c>
    </row>
    <row r="61" spans="1:13" x14ac:dyDescent="0.25">
      <c r="C61" s="142" t="s">
        <v>0</v>
      </c>
      <c r="D61" s="142" t="s">
        <v>0</v>
      </c>
      <c r="E61" s="142" t="s">
        <v>1</v>
      </c>
      <c r="F61" s="142" t="s">
        <v>1</v>
      </c>
      <c r="G61" s="142" t="s">
        <v>1</v>
      </c>
      <c r="H61" s="142" t="s">
        <v>1</v>
      </c>
      <c r="I61" s="142" t="s">
        <v>0</v>
      </c>
      <c r="J61" s="142" t="s">
        <v>2</v>
      </c>
      <c r="K61" s="142" t="s">
        <v>1</v>
      </c>
    </row>
  </sheetData>
  <mergeCells count="28">
    <mergeCell ref="F60:G60"/>
    <mergeCell ref="F59:G59"/>
    <mergeCell ref="A10:B10"/>
    <mergeCell ref="A11:B11"/>
    <mergeCell ref="A12:B12"/>
    <mergeCell ref="A13:B13"/>
    <mergeCell ref="C10:G10"/>
    <mergeCell ref="F55:G55"/>
    <mergeCell ref="F56:G56"/>
    <mergeCell ref="F57:G57"/>
    <mergeCell ref="F58:G58"/>
    <mergeCell ref="F54:G54"/>
    <mergeCell ref="I6:K6"/>
    <mergeCell ref="A7:D7"/>
    <mergeCell ref="D8:I8"/>
    <mergeCell ref="D9:I9"/>
    <mergeCell ref="H54:I54"/>
    <mergeCell ref="H10:J10"/>
    <mergeCell ref="A50:B50"/>
    <mergeCell ref="A51:B51"/>
    <mergeCell ref="A52:B52"/>
    <mergeCell ref="A53:B53"/>
    <mergeCell ref="A6:B6"/>
    <mergeCell ref="A1:M1"/>
    <mergeCell ref="A2:M2"/>
    <mergeCell ref="A3:M3"/>
    <mergeCell ref="A4:M4"/>
    <mergeCell ref="A5:M5"/>
  </mergeCells>
  <conditionalFormatting sqref="B15:B45">
    <cfRule type="duplicateValues" dxfId="13" priority="1"/>
  </conditionalFormatting>
  <dataValidations count="3">
    <dataValidation type="decimal" allowBlank="1" showInputMessage="1" showErrorMessage="1" sqref="C15:G49">
      <formula1>0</formula1>
      <formula2>5.01</formula2>
    </dataValidation>
    <dataValidation type="decimal" allowBlank="1" showInputMessage="1" showErrorMessage="1" sqref="H15:J49">
      <formula1>0</formula1>
      <formula2>10.01</formula2>
    </dataValidation>
    <dataValidation type="decimal" allowBlank="1" showInputMessage="1" showErrorMessage="1" sqref="K15:K49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4" workbookViewId="0">
      <selection activeCell="C24" sqref="C24:M24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28515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1" width="9.5703125" style="5" bestFit="1" customWidth="1"/>
    <col min="12" max="16384" width="9.140625" style="5"/>
  </cols>
  <sheetData>
    <row r="1" spans="1:13" ht="28.5" customHeight="1" x14ac:dyDescent="0.3">
      <c r="A1" s="84" t="str">
        <f>'21MBA142'!A5:M5</f>
        <v xml:space="preserve">  Business &amp; Social Marketing 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'21MBA142'!H56</f>
        <v>70.333333333333329</v>
      </c>
      <c r="E5" s="24" t="str">
        <f>'21MBA142'!I56</f>
        <v>3</v>
      </c>
      <c r="F5" s="24">
        <f>'21MBA142'!J56</f>
        <v>83.666666666666657</v>
      </c>
      <c r="G5" s="24" t="str">
        <f>'21MBA142'!K56</f>
        <v>3</v>
      </c>
    </row>
    <row r="6" spans="1:13" x14ac:dyDescent="0.25">
      <c r="C6" s="56" t="s">
        <v>1</v>
      </c>
      <c r="D6" s="24">
        <f>'21MBA142'!H57</f>
        <v>86.6</v>
      </c>
      <c r="E6" s="24" t="str">
        <f>'21MBA142'!I57</f>
        <v>3</v>
      </c>
      <c r="F6" s="24">
        <f>'21MBA142'!J57</f>
        <v>91.8</v>
      </c>
      <c r="G6" s="24" t="str">
        <f>'21MBA142'!K57</f>
        <v>3</v>
      </c>
    </row>
    <row r="7" spans="1:13" x14ac:dyDescent="0.25">
      <c r="C7" s="56" t="s">
        <v>2</v>
      </c>
      <c r="D7" s="24">
        <f>'21MBA142'!H58</f>
        <v>61</v>
      </c>
      <c r="E7" s="24" t="str">
        <f>'21MBA142'!I58</f>
        <v>2</v>
      </c>
      <c r="F7" s="24">
        <f>'21MBA142'!J58</f>
        <v>79</v>
      </c>
      <c r="G7" s="24" t="str">
        <f>'21MBA142'!K58</f>
        <v>2</v>
      </c>
    </row>
    <row r="8" spans="1:13" x14ac:dyDescent="0.25">
      <c r="C8" s="56" t="s">
        <v>3</v>
      </c>
      <c r="D8" s="24">
        <f>'21MBA142'!H59</f>
        <v>0</v>
      </c>
      <c r="E8" s="24" t="str">
        <f>'21MBA142'!I59</f>
        <v>-</v>
      </c>
      <c r="F8" s="24">
        <f>'21MBA142'!J59</f>
        <v>97</v>
      </c>
      <c r="G8" s="24" t="str">
        <f>'21MBA142'!K59</f>
        <v>3</v>
      </c>
    </row>
    <row r="9" spans="1:13" x14ac:dyDescent="0.25">
      <c r="C9" s="56" t="s">
        <v>3</v>
      </c>
      <c r="D9" s="24">
        <f>'21MBA142'!H60</f>
        <v>0</v>
      </c>
      <c r="E9" s="24" t="str">
        <f>'21MBA142'!I60</f>
        <v>-</v>
      </c>
      <c r="F9" s="24">
        <f>'21MBA142'!J60</f>
        <v>97</v>
      </c>
      <c r="G9" s="24" t="str">
        <f>'21MBA142'!K60</f>
        <v>3</v>
      </c>
    </row>
    <row r="10" spans="1:13" ht="15.75" thickBot="1" x14ac:dyDescent="0.3">
      <c r="B10" s="57"/>
      <c r="C10" s="58" t="s">
        <v>6</v>
      </c>
      <c r="D10" s="58" t="s">
        <v>7</v>
      </c>
      <c r="E10" s="58" t="s">
        <v>5</v>
      </c>
      <c r="F10" s="58" t="s">
        <v>12</v>
      </c>
      <c r="G10" s="58" t="s">
        <v>13</v>
      </c>
      <c r="H10" s="58" t="s">
        <v>44</v>
      </c>
      <c r="I10" s="58" t="s">
        <v>45</v>
      </c>
      <c r="J10" s="58" t="s">
        <v>46</v>
      </c>
      <c r="K10" s="58" t="s">
        <v>47</v>
      </c>
      <c r="L10" s="66" t="s">
        <v>58</v>
      </c>
      <c r="M10" s="66" t="s">
        <v>59</v>
      </c>
    </row>
    <row r="11" spans="1:13" ht="15.75" thickBot="1" x14ac:dyDescent="0.3">
      <c r="B11" s="58" t="s">
        <v>8</v>
      </c>
      <c r="C11" s="85">
        <v>3</v>
      </c>
      <c r="D11" s="86">
        <v>3</v>
      </c>
      <c r="E11" s="86">
        <v>2</v>
      </c>
      <c r="F11" s="86">
        <v>3</v>
      </c>
      <c r="G11" s="86">
        <v>3</v>
      </c>
      <c r="H11" s="86">
        <v>2</v>
      </c>
      <c r="I11" s="86">
        <v>1</v>
      </c>
      <c r="J11" s="86">
        <v>2</v>
      </c>
      <c r="K11" s="86">
        <v>2</v>
      </c>
      <c r="L11" s="86">
        <v>3</v>
      </c>
      <c r="M11" s="86">
        <v>2</v>
      </c>
    </row>
    <row r="12" spans="1:13" ht="15.75" thickBot="1" x14ac:dyDescent="0.3">
      <c r="B12" s="58" t="s">
        <v>9</v>
      </c>
      <c r="C12" s="87">
        <v>3</v>
      </c>
      <c r="D12" s="88">
        <v>2</v>
      </c>
      <c r="E12" s="88">
        <v>3</v>
      </c>
      <c r="F12" s="88">
        <v>2</v>
      </c>
      <c r="G12" s="88">
        <v>3</v>
      </c>
      <c r="H12" s="88">
        <v>2</v>
      </c>
      <c r="I12" s="88">
        <v>1</v>
      </c>
      <c r="J12" s="88">
        <v>3</v>
      </c>
      <c r="K12" s="88">
        <v>3</v>
      </c>
      <c r="L12" s="88">
        <v>2</v>
      </c>
      <c r="M12" s="88">
        <v>2</v>
      </c>
    </row>
    <row r="13" spans="1:13" ht="15.75" thickBot="1" x14ac:dyDescent="0.3">
      <c r="B13" s="58" t="s">
        <v>10</v>
      </c>
      <c r="C13" s="87">
        <v>2</v>
      </c>
      <c r="D13" s="88">
        <v>2</v>
      </c>
      <c r="E13" s="88">
        <v>1</v>
      </c>
      <c r="F13" s="88">
        <v>3</v>
      </c>
      <c r="G13" s="88">
        <v>2</v>
      </c>
      <c r="H13" s="88">
        <v>2</v>
      </c>
      <c r="I13" s="88">
        <v>1</v>
      </c>
      <c r="J13" s="88">
        <v>2</v>
      </c>
      <c r="K13" s="88">
        <v>1</v>
      </c>
      <c r="L13" s="88">
        <v>1</v>
      </c>
      <c r="M13" s="88">
        <v>3</v>
      </c>
    </row>
    <row r="14" spans="1:13" ht="15.75" thickBot="1" x14ac:dyDescent="0.3">
      <c r="B14" s="58" t="s">
        <v>11</v>
      </c>
      <c r="C14" s="87">
        <v>2</v>
      </c>
      <c r="D14" s="88">
        <v>2</v>
      </c>
      <c r="E14" s="88">
        <v>2</v>
      </c>
      <c r="F14" s="88">
        <v>3</v>
      </c>
      <c r="G14" s="88">
        <v>2</v>
      </c>
      <c r="H14" s="88">
        <v>1</v>
      </c>
      <c r="I14" s="88"/>
      <c r="J14" s="88">
        <v>3</v>
      </c>
      <c r="K14" s="88">
        <v>2</v>
      </c>
      <c r="L14" s="88">
        <v>3</v>
      </c>
      <c r="M14" s="88">
        <v>1</v>
      </c>
    </row>
    <row r="15" spans="1:13" ht="15.75" thickBot="1" x14ac:dyDescent="0.3">
      <c r="B15" s="93" t="s">
        <v>53</v>
      </c>
      <c r="C15" s="87">
        <v>2</v>
      </c>
      <c r="D15" s="88"/>
      <c r="E15" s="88"/>
      <c r="F15" s="88">
        <v>2</v>
      </c>
      <c r="G15" s="88">
        <v>2</v>
      </c>
      <c r="H15" s="88">
        <v>2</v>
      </c>
      <c r="I15" s="88"/>
      <c r="J15" s="88">
        <v>1</v>
      </c>
      <c r="K15" s="88">
        <v>1</v>
      </c>
      <c r="L15" s="88">
        <v>3</v>
      </c>
      <c r="M15" s="88">
        <v>2</v>
      </c>
    </row>
    <row r="16" spans="1:13" x14ac:dyDescent="0.25">
      <c r="B16" s="33"/>
      <c r="C16" s="33"/>
      <c r="D16" s="33"/>
      <c r="E16" s="33"/>
      <c r="F16" s="33"/>
      <c r="G16" s="33"/>
    </row>
    <row r="17" spans="1:13" x14ac:dyDescent="0.25">
      <c r="A17" s="168" t="s">
        <v>29</v>
      </c>
      <c r="B17" s="168"/>
      <c r="C17" s="165" t="s">
        <v>6</v>
      </c>
      <c r="D17" s="165" t="s">
        <v>7</v>
      </c>
      <c r="E17" s="165" t="s">
        <v>5</v>
      </c>
      <c r="F17" s="165" t="s">
        <v>12</v>
      </c>
      <c r="G17" s="165" t="s">
        <v>13</v>
      </c>
      <c r="H17" s="165" t="s">
        <v>44</v>
      </c>
      <c r="I17" s="165" t="s">
        <v>45</v>
      </c>
      <c r="J17" s="165" t="s">
        <v>46</v>
      </c>
      <c r="K17" s="165" t="s">
        <v>47</v>
      </c>
      <c r="L17" s="165" t="s">
        <v>58</v>
      </c>
      <c r="M17" s="165" t="s">
        <v>59</v>
      </c>
    </row>
    <row r="18" spans="1:13" x14ac:dyDescent="0.25">
      <c r="A18" s="167" t="s">
        <v>28</v>
      </c>
      <c r="B18" s="167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</row>
    <row r="19" spans="1:13" x14ac:dyDescent="0.25">
      <c r="A19" s="58" t="s">
        <v>8</v>
      </c>
      <c r="B19" s="20">
        <f>F5</f>
        <v>83.666666666666657</v>
      </c>
      <c r="C19" s="63">
        <f t="shared" ref="C19:M19" si="0">C11*$B$19/3</f>
        <v>83.666666666666657</v>
      </c>
      <c r="D19" s="63">
        <f t="shared" si="0"/>
        <v>83.666666666666657</v>
      </c>
      <c r="E19" s="63">
        <f t="shared" si="0"/>
        <v>55.777777777777771</v>
      </c>
      <c r="F19" s="63">
        <f t="shared" si="0"/>
        <v>83.666666666666657</v>
      </c>
      <c r="G19" s="63">
        <f t="shared" si="0"/>
        <v>83.666666666666657</v>
      </c>
      <c r="H19" s="63">
        <f t="shared" si="0"/>
        <v>55.777777777777771</v>
      </c>
      <c r="I19" s="63">
        <f t="shared" si="0"/>
        <v>27.888888888888886</v>
      </c>
      <c r="J19" s="63">
        <f t="shared" si="0"/>
        <v>55.777777777777771</v>
      </c>
      <c r="K19" s="63">
        <f t="shared" si="0"/>
        <v>55.777777777777771</v>
      </c>
      <c r="L19" s="63">
        <f t="shared" si="0"/>
        <v>83.666666666666657</v>
      </c>
      <c r="M19" s="63">
        <f t="shared" si="0"/>
        <v>55.777777777777771</v>
      </c>
    </row>
    <row r="20" spans="1:13" x14ac:dyDescent="0.25">
      <c r="A20" s="58" t="s">
        <v>9</v>
      </c>
      <c r="B20" s="20">
        <f>F6</f>
        <v>91.8</v>
      </c>
      <c r="C20" s="63">
        <f t="shared" ref="C20:M20" si="1">C12*$B$20/3</f>
        <v>91.8</v>
      </c>
      <c r="D20" s="63">
        <f t="shared" si="1"/>
        <v>61.199999999999996</v>
      </c>
      <c r="E20" s="63">
        <f t="shared" si="1"/>
        <v>91.8</v>
      </c>
      <c r="F20" s="63">
        <f t="shared" si="1"/>
        <v>61.199999999999996</v>
      </c>
      <c r="G20" s="63">
        <f t="shared" si="1"/>
        <v>91.8</v>
      </c>
      <c r="H20" s="63">
        <f t="shared" si="1"/>
        <v>61.199999999999996</v>
      </c>
      <c r="I20" s="63">
        <f t="shared" si="1"/>
        <v>30.599999999999998</v>
      </c>
      <c r="J20" s="63">
        <f t="shared" si="1"/>
        <v>91.8</v>
      </c>
      <c r="K20" s="63">
        <f t="shared" si="1"/>
        <v>91.8</v>
      </c>
      <c r="L20" s="63">
        <f t="shared" si="1"/>
        <v>61.199999999999996</v>
      </c>
      <c r="M20" s="63">
        <f t="shared" si="1"/>
        <v>61.199999999999996</v>
      </c>
    </row>
    <row r="21" spans="1:13" x14ac:dyDescent="0.25">
      <c r="A21" s="58" t="s">
        <v>10</v>
      </c>
      <c r="B21" s="20">
        <f>F7</f>
        <v>79</v>
      </c>
      <c r="C21" s="63">
        <f t="shared" ref="C21:M21" si="2">C13*$B$21/3</f>
        <v>52.666666666666664</v>
      </c>
      <c r="D21" s="63">
        <f t="shared" si="2"/>
        <v>52.666666666666664</v>
      </c>
      <c r="E21" s="63">
        <f t="shared" si="2"/>
        <v>26.333333333333332</v>
      </c>
      <c r="F21" s="63">
        <f t="shared" si="2"/>
        <v>79</v>
      </c>
      <c r="G21" s="63">
        <f t="shared" si="2"/>
        <v>52.666666666666664</v>
      </c>
      <c r="H21" s="63">
        <f t="shared" si="2"/>
        <v>52.666666666666664</v>
      </c>
      <c r="I21" s="63">
        <f t="shared" si="2"/>
        <v>26.333333333333332</v>
      </c>
      <c r="J21" s="63">
        <f t="shared" si="2"/>
        <v>52.666666666666664</v>
      </c>
      <c r="K21" s="63">
        <f t="shared" si="2"/>
        <v>26.333333333333332</v>
      </c>
      <c r="L21" s="63">
        <f t="shared" si="2"/>
        <v>26.333333333333332</v>
      </c>
      <c r="M21" s="63">
        <f t="shared" si="2"/>
        <v>79</v>
      </c>
    </row>
    <row r="22" spans="1:13" x14ac:dyDescent="0.25">
      <c r="A22" s="58" t="s">
        <v>11</v>
      </c>
      <c r="B22" s="20">
        <f>F8</f>
        <v>97</v>
      </c>
      <c r="C22" s="63">
        <f t="shared" ref="C22:M22" si="3">C14*$B$22/3</f>
        <v>64.666666666666671</v>
      </c>
      <c r="D22" s="63">
        <f t="shared" si="3"/>
        <v>64.666666666666671</v>
      </c>
      <c r="E22" s="63">
        <f t="shared" si="3"/>
        <v>64.666666666666671</v>
      </c>
      <c r="F22" s="63">
        <f t="shared" si="3"/>
        <v>97</v>
      </c>
      <c r="G22" s="63">
        <f t="shared" si="3"/>
        <v>64.666666666666671</v>
      </c>
      <c r="H22" s="63">
        <f t="shared" si="3"/>
        <v>32.333333333333336</v>
      </c>
      <c r="I22" s="63">
        <f t="shared" si="3"/>
        <v>0</v>
      </c>
      <c r="J22" s="63">
        <f t="shared" si="3"/>
        <v>97</v>
      </c>
      <c r="K22" s="63">
        <f t="shared" si="3"/>
        <v>64.666666666666671</v>
      </c>
      <c r="L22" s="63">
        <f t="shared" si="3"/>
        <v>97</v>
      </c>
      <c r="M22" s="63">
        <f t="shared" si="3"/>
        <v>32.333333333333336</v>
      </c>
    </row>
    <row r="23" spans="1:13" x14ac:dyDescent="0.25">
      <c r="A23" s="130" t="s">
        <v>53</v>
      </c>
      <c r="B23" s="20">
        <f>F9</f>
        <v>97</v>
      </c>
      <c r="C23" s="63">
        <f>C15*$B$23/3</f>
        <v>64.666666666666671</v>
      </c>
      <c r="D23" s="63">
        <f t="shared" ref="D23:M23" si="4">D15*$B$23/3</f>
        <v>0</v>
      </c>
      <c r="E23" s="63">
        <f t="shared" si="4"/>
        <v>0</v>
      </c>
      <c r="F23" s="63">
        <f t="shared" si="4"/>
        <v>64.666666666666671</v>
      </c>
      <c r="G23" s="63">
        <f t="shared" si="4"/>
        <v>64.666666666666671</v>
      </c>
      <c r="H23" s="63">
        <f t="shared" si="4"/>
        <v>64.666666666666671</v>
      </c>
      <c r="I23" s="63">
        <f t="shared" si="4"/>
        <v>0</v>
      </c>
      <c r="J23" s="63">
        <f t="shared" si="4"/>
        <v>32.333333333333336</v>
      </c>
      <c r="K23" s="63">
        <f t="shared" si="4"/>
        <v>32.333333333333336</v>
      </c>
      <c r="L23" s="63">
        <f t="shared" si="4"/>
        <v>97</v>
      </c>
      <c r="M23" s="63">
        <f t="shared" si="4"/>
        <v>64.666666666666671</v>
      </c>
    </row>
    <row r="24" spans="1:13" x14ac:dyDescent="0.25">
      <c r="A24" s="58" t="s">
        <v>30</v>
      </c>
      <c r="B24" s="21"/>
      <c r="C24" s="65">
        <f>AVERAGE(C19:C23)</f>
        <v>71.493333333333325</v>
      </c>
      <c r="D24" s="65">
        <f t="shared" ref="D24:M24" si="5">AVERAGE(D19:D23)</f>
        <v>52.44</v>
      </c>
      <c r="E24" s="65">
        <f t="shared" si="5"/>
        <v>47.715555555555554</v>
      </c>
      <c r="F24" s="65">
        <f t="shared" si="5"/>
        <v>77.106666666666669</v>
      </c>
      <c r="G24" s="65">
        <f t="shared" si="5"/>
        <v>71.493333333333325</v>
      </c>
      <c r="H24" s="65">
        <f t="shared" si="5"/>
        <v>53.328888888888891</v>
      </c>
      <c r="I24" s="65">
        <f t="shared" si="5"/>
        <v>16.964444444444442</v>
      </c>
      <c r="J24" s="65">
        <f t="shared" si="5"/>
        <v>65.915555555555542</v>
      </c>
      <c r="K24" s="65">
        <f t="shared" si="5"/>
        <v>54.182222222222222</v>
      </c>
      <c r="L24" s="65">
        <f t="shared" si="5"/>
        <v>73.039999999999992</v>
      </c>
      <c r="M24" s="65">
        <f t="shared" si="5"/>
        <v>58.595555555555549</v>
      </c>
    </row>
    <row r="25" spans="1:13" x14ac:dyDescent="0.25">
      <c r="B25" s="33"/>
      <c r="C25" s="33"/>
      <c r="D25" s="33"/>
      <c r="E25" s="33"/>
      <c r="F25" s="33"/>
      <c r="G25" s="33"/>
    </row>
    <row r="26" spans="1:13" x14ac:dyDescent="0.25">
      <c r="D26" s="33"/>
      <c r="E26" s="6"/>
      <c r="F26" s="6"/>
      <c r="G26" s="6"/>
      <c r="H26" s="6"/>
      <c r="I26" s="6"/>
    </row>
    <row r="27" spans="1:13" x14ac:dyDescent="0.25">
      <c r="D27" s="33"/>
      <c r="E27" s="33"/>
      <c r="F27" s="33"/>
      <c r="G27" s="33"/>
    </row>
  </sheetData>
  <mergeCells count="13">
    <mergeCell ref="F17:F18"/>
    <mergeCell ref="G17:G18"/>
    <mergeCell ref="L17:L18"/>
    <mergeCell ref="A18:B18"/>
    <mergeCell ref="A17:B17"/>
    <mergeCell ref="C17:C18"/>
    <mergeCell ref="D17:D18"/>
    <mergeCell ref="E17:E18"/>
    <mergeCell ref="M17:M18"/>
    <mergeCell ref="H17:H18"/>
    <mergeCell ref="I17:I18"/>
    <mergeCell ref="J17:J18"/>
    <mergeCell ref="K17:K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opLeftCell="A128" zoomScale="80" zoomScaleNormal="80" workbookViewId="0">
      <selection activeCell="J149" sqref="J149"/>
    </sheetView>
  </sheetViews>
  <sheetFormatPr defaultRowHeight="15" x14ac:dyDescent="0.25"/>
  <cols>
    <col min="1" max="1" width="25.42578125" style="1" customWidth="1"/>
    <col min="2" max="2" width="41.140625" style="1" bestFit="1" customWidth="1"/>
    <col min="3" max="11" width="8.5703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27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8.75" x14ac:dyDescent="0.3">
      <c r="A3" s="144" t="s">
        <v>70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8.75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2.5" x14ac:dyDescent="0.3">
      <c r="A5" s="148" t="s">
        <v>599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144" t="s">
        <v>51</v>
      </c>
      <c r="B6" s="144"/>
      <c r="C6" s="89"/>
      <c r="D6" s="89"/>
      <c r="E6" s="89"/>
      <c r="F6" s="89"/>
      <c r="G6" s="89"/>
      <c r="H6" s="89"/>
      <c r="I6" s="144" t="s">
        <v>63</v>
      </c>
      <c r="J6" s="144"/>
      <c r="K6" s="144"/>
      <c r="L6" s="89" t="s">
        <v>598</v>
      </c>
      <c r="M6" s="89"/>
    </row>
    <row r="7" spans="1:13" ht="18.75" x14ac:dyDescent="0.3">
      <c r="A7" s="144" t="s">
        <v>600</v>
      </c>
      <c r="B7" s="144"/>
      <c r="C7" s="144"/>
      <c r="D7" s="144"/>
      <c r="E7" s="89"/>
      <c r="F7" s="89"/>
      <c r="G7" s="89"/>
      <c r="H7" s="89"/>
      <c r="I7" s="89"/>
      <c r="J7" s="89" t="s">
        <v>64</v>
      </c>
      <c r="K7" s="89"/>
      <c r="L7" s="89" t="s">
        <v>65</v>
      </c>
      <c r="M7" s="89"/>
    </row>
    <row r="8" spans="1:13" ht="18.75" x14ac:dyDescent="0.3">
      <c r="A8" s="89"/>
      <c r="B8" s="89"/>
      <c r="C8" s="89"/>
      <c r="D8" s="144" t="s">
        <v>587</v>
      </c>
      <c r="E8" s="144"/>
      <c r="F8" s="144"/>
      <c r="G8" s="144"/>
      <c r="H8" s="144"/>
      <c r="I8" s="144"/>
      <c r="J8" s="89"/>
      <c r="K8" s="89"/>
      <c r="L8" s="89"/>
      <c r="M8" s="89"/>
    </row>
    <row r="9" spans="1:13" ht="25.5" customHeight="1" x14ac:dyDescent="0.3">
      <c r="A9" s="89"/>
      <c r="B9" s="89"/>
      <c r="C9" s="89"/>
      <c r="D9" s="144" t="s">
        <v>218</v>
      </c>
      <c r="E9" s="144"/>
      <c r="F9" s="144"/>
      <c r="G9" s="144"/>
      <c r="H9" s="144"/>
      <c r="I9" s="144"/>
      <c r="J9" s="89"/>
      <c r="K9" s="89"/>
      <c r="L9" s="89"/>
      <c r="M9" s="89"/>
    </row>
    <row r="10" spans="1:13" ht="18.75" x14ac:dyDescent="0.3">
      <c r="A10" s="50"/>
      <c r="B10" s="50"/>
      <c r="C10" s="145"/>
      <c r="D10" s="145"/>
      <c r="E10" s="145"/>
      <c r="F10" s="145"/>
      <c r="G10" s="145"/>
      <c r="H10" s="145"/>
      <c r="I10" s="145"/>
      <c r="J10" s="145"/>
      <c r="K10" s="145"/>
      <c r="L10" s="48"/>
      <c r="M10" s="67"/>
    </row>
    <row r="11" spans="1:13" ht="18.75" x14ac:dyDescent="0.3">
      <c r="A11" s="151"/>
      <c r="B11" s="152"/>
      <c r="C11" s="161" t="s">
        <v>36</v>
      </c>
      <c r="D11" s="162"/>
      <c r="E11" s="162"/>
      <c r="F11" s="162"/>
      <c r="G11" s="162"/>
      <c r="H11" s="162" t="s">
        <v>37</v>
      </c>
      <c r="I11" s="162"/>
      <c r="J11" s="162"/>
      <c r="K11" s="83" t="s">
        <v>38</v>
      </c>
      <c r="L11" s="59"/>
      <c r="M11" s="49"/>
    </row>
    <row r="12" spans="1:13" s="13" customFormat="1" ht="15.75" x14ac:dyDescent="0.25">
      <c r="A12" s="153" t="s">
        <v>20</v>
      </c>
      <c r="B12" s="154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39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0</v>
      </c>
      <c r="D13" s="18" t="s">
        <v>3</v>
      </c>
      <c r="E13" s="18" t="s">
        <v>1</v>
      </c>
      <c r="F13" s="18" t="s">
        <v>1</v>
      </c>
      <c r="G13" s="18" t="s">
        <v>2</v>
      </c>
      <c r="H13" s="18" t="s">
        <v>2</v>
      </c>
      <c r="I13" s="18" t="s">
        <v>3</v>
      </c>
      <c r="J13" s="18" t="s">
        <v>3</v>
      </c>
      <c r="K13" s="18" t="s">
        <v>3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39">
        <v>5</v>
      </c>
      <c r="D14" s="39">
        <v>5</v>
      </c>
      <c r="E14" s="39">
        <v>5</v>
      </c>
      <c r="F14" s="39">
        <v>5</v>
      </c>
      <c r="G14" s="39">
        <v>5</v>
      </c>
      <c r="H14" s="39">
        <v>10</v>
      </c>
      <c r="I14" s="39">
        <v>10</v>
      </c>
      <c r="J14" s="39">
        <v>10</v>
      </c>
      <c r="K14" s="39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07" t="s">
        <v>376</v>
      </c>
      <c r="B16" s="107" t="s">
        <v>315</v>
      </c>
      <c r="C16" s="134">
        <v>4</v>
      </c>
      <c r="D16" s="135"/>
      <c r="E16" s="135">
        <v>4</v>
      </c>
      <c r="F16" s="135">
        <v>2.5</v>
      </c>
      <c r="G16" s="135">
        <v>5</v>
      </c>
      <c r="H16" s="135">
        <v>3</v>
      </c>
      <c r="I16" s="135"/>
      <c r="J16" s="135">
        <v>5</v>
      </c>
      <c r="K16" s="135">
        <v>13</v>
      </c>
      <c r="L16" s="136">
        <v>38</v>
      </c>
      <c r="M16" s="22">
        <f>SUM(C16:K16)</f>
        <v>36.5</v>
      </c>
    </row>
    <row r="17" spans="1:13" s="13" customFormat="1" x14ac:dyDescent="0.25">
      <c r="A17" s="107" t="s">
        <v>377</v>
      </c>
      <c r="B17" s="107" t="s">
        <v>316</v>
      </c>
      <c r="C17" s="135">
        <v>2</v>
      </c>
      <c r="D17" s="135"/>
      <c r="E17" s="135"/>
      <c r="F17" s="135">
        <v>2</v>
      </c>
      <c r="G17" s="135">
        <v>4</v>
      </c>
      <c r="H17" s="135"/>
      <c r="I17" s="135">
        <v>2</v>
      </c>
      <c r="J17" s="135">
        <v>5</v>
      </c>
      <c r="K17" s="135">
        <v>12</v>
      </c>
      <c r="L17" s="136">
        <v>22</v>
      </c>
      <c r="M17" s="22">
        <f t="shared" ref="M17:M80" si="1">SUM(C17:K17)</f>
        <v>27</v>
      </c>
    </row>
    <row r="18" spans="1:13" s="13" customFormat="1" x14ac:dyDescent="0.25">
      <c r="A18" s="107" t="s">
        <v>378</v>
      </c>
      <c r="B18" s="107" t="s">
        <v>317</v>
      </c>
      <c r="C18" s="134">
        <v>3</v>
      </c>
      <c r="D18" s="135"/>
      <c r="E18" s="135">
        <v>4</v>
      </c>
      <c r="F18" s="135">
        <v>5</v>
      </c>
      <c r="G18" s="135">
        <v>5</v>
      </c>
      <c r="H18" s="135">
        <v>5</v>
      </c>
      <c r="I18" s="135">
        <v>6</v>
      </c>
      <c r="J18" s="135"/>
      <c r="K18" s="135">
        <v>12</v>
      </c>
      <c r="L18" s="136">
        <v>38</v>
      </c>
      <c r="M18" s="22">
        <f t="shared" si="1"/>
        <v>40</v>
      </c>
    </row>
    <row r="19" spans="1:13" s="13" customFormat="1" x14ac:dyDescent="0.25">
      <c r="A19" s="108" t="s">
        <v>379</v>
      </c>
      <c r="B19" s="108" t="s">
        <v>318</v>
      </c>
      <c r="C19" s="137">
        <v>3</v>
      </c>
      <c r="D19" s="137"/>
      <c r="E19" s="137">
        <v>5</v>
      </c>
      <c r="F19" s="137"/>
      <c r="G19" s="137">
        <v>4.5</v>
      </c>
      <c r="H19" s="135">
        <v>5</v>
      </c>
      <c r="I19" s="135"/>
      <c r="J19" s="135">
        <v>5</v>
      </c>
      <c r="K19" s="135">
        <v>13</v>
      </c>
      <c r="L19" s="136">
        <v>45</v>
      </c>
      <c r="M19" s="22">
        <f t="shared" si="1"/>
        <v>35.5</v>
      </c>
    </row>
    <row r="20" spans="1:13" s="13" customFormat="1" x14ac:dyDescent="0.25">
      <c r="A20" s="107" t="s">
        <v>380</v>
      </c>
      <c r="B20" s="107" t="s">
        <v>319</v>
      </c>
      <c r="C20" s="137"/>
      <c r="D20" s="137"/>
      <c r="E20" s="137">
        <v>5</v>
      </c>
      <c r="F20" s="137">
        <v>3.5</v>
      </c>
      <c r="G20" s="137">
        <v>5</v>
      </c>
      <c r="H20" s="135"/>
      <c r="I20" s="135">
        <v>4</v>
      </c>
      <c r="J20" s="135">
        <v>3</v>
      </c>
      <c r="K20" s="135">
        <v>13</v>
      </c>
      <c r="L20" s="136">
        <v>40</v>
      </c>
      <c r="M20" s="22">
        <f t="shared" si="1"/>
        <v>33.5</v>
      </c>
    </row>
    <row r="21" spans="1:13" s="13" customFormat="1" x14ac:dyDescent="0.25">
      <c r="A21" s="107" t="s">
        <v>381</v>
      </c>
      <c r="B21" s="107" t="s">
        <v>320</v>
      </c>
      <c r="C21" s="135"/>
      <c r="D21" s="135"/>
      <c r="E21" s="135">
        <v>5</v>
      </c>
      <c r="F21" s="135">
        <v>4</v>
      </c>
      <c r="G21" s="135">
        <v>5</v>
      </c>
      <c r="H21" s="135"/>
      <c r="I21" s="135">
        <v>7</v>
      </c>
      <c r="J21" s="135">
        <v>7</v>
      </c>
      <c r="K21" s="135">
        <v>13</v>
      </c>
      <c r="L21" s="136">
        <v>43</v>
      </c>
      <c r="M21" s="22">
        <f t="shared" si="1"/>
        <v>41</v>
      </c>
    </row>
    <row r="22" spans="1:13" s="13" customFormat="1" x14ac:dyDescent="0.25">
      <c r="A22" s="107" t="s">
        <v>382</v>
      </c>
      <c r="B22" s="107" t="s">
        <v>321</v>
      </c>
      <c r="C22" s="134"/>
      <c r="D22" s="135">
        <v>3</v>
      </c>
      <c r="E22" s="135">
        <v>4</v>
      </c>
      <c r="F22" s="135">
        <v>3</v>
      </c>
      <c r="G22" s="135">
        <v>4.5</v>
      </c>
      <c r="H22" s="135"/>
      <c r="I22" s="135">
        <v>4</v>
      </c>
      <c r="J22" s="135">
        <v>6</v>
      </c>
      <c r="K22" s="135">
        <v>7</v>
      </c>
      <c r="L22" s="136">
        <v>35</v>
      </c>
      <c r="M22" s="22">
        <f t="shared" si="1"/>
        <v>31.5</v>
      </c>
    </row>
    <row r="23" spans="1:13" s="13" customFormat="1" x14ac:dyDescent="0.25">
      <c r="A23" s="107" t="s">
        <v>383</v>
      </c>
      <c r="B23" s="107" t="s">
        <v>322</v>
      </c>
      <c r="C23" s="135"/>
      <c r="D23" s="135"/>
      <c r="E23" s="135">
        <v>5</v>
      </c>
      <c r="F23" s="135">
        <v>4.5</v>
      </c>
      <c r="G23" s="135">
        <v>5</v>
      </c>
      <c r="H23" s="135">
        <v>4</v>
      </c>
      <c r="I23" s="135"/>
      <c r="J23" s="135">
        <v>6</v>
      </c>
      <c r="K23" s="135">
        <v>12</v>
      </c>
      <c r="L23" s="136">
        <v>37</v>
      </c>
      <c r="M23" s="22">
        <f t="shared" si="1"/>
        <v>36.5</v>
      </c>
    </row>
    <row r="24" spans="1:13" s="13" customFormat="1" x14ac:dyDescent="0.25">
      <c r="A24" s="107" t="s">
        <v>384</v>
      </c>
      <c r="B24" s="107" t="s">
        <v>323</v>
      </c>
      <c r="C24" s="135"/>
      <c r="D24" s="135"/>
      <c r="E24" s="135">
        <v>4</v>
      </c>
      <c r="F24" s="135">
        <v>4</v>
      </c>
      <c r="G24" s="135">
        <v>4</v>
      </c>
      <c r="H24" s="135">
        <v>4</v>
      </c>
      <c r="I24" s="135"/>
      <c r="J24" s="135">
        <v>2</v>
      </c>
      <c r="K24" s="135">
        <v>10</v>
      </c>
      <c r="L24" s="136">
        <v>40</v>
      </c>
      <c r="M24" s="22">
        <f t="shared" si="1"/>
        <v>28</v>
      </c>
    </row>
    <row r="25" spans="1:13" s="13" customFormat="1" x14ac:dyDescent="0.25">
      <c r="A25" s="107" t="s">
        <v>385</v>
      </c>
      <c r="B25" s="107" t="s">
        <v>324</v>
      </c>
      <c r="C25" s="135">
        <v>5</v>
      </c>
      <c r="D25" s="135"/>
      <c r="E25" s="135">
        <v>4</v>
      </c>
      <c r="F25" s="135">
        <v>5</v>
      </c>
      <c r="G25" s="135"/>
      <c r="H25" s="135"/>
      <c r="I25" s="135">
        <v>9</v>
      </c>
      <c r="J25" s="135">
        <v>7</v>
      </c>
      <c r="K25" s="135">
        <v>13</v>
      </c>
      <c r="L25" s="136">
        <v>34</v>
      </c>
      <c r="M25" s="22">
        <f t="shared" si="1"/>
        <v>43</v>
      </c>
    </row>
    <row r="26" spans="1:13" s="13" customFormat="1" x14ac:dyDescent="0.25">
      <c r="A26" s="107" t="s">
        <v>386</v>
      </c>
      <c r="B26" s="107" t="s">
        <v>325</v>
      </c>
      <c r="C26" s="134">
        <v>4</v>
      </c>
      <c r="D26" s="135"/>
      <c r="E26" s="135">
        <v>4.5</v>
      </c>
      <c r="F26" s="135">
        <v>3.5</v>
      </c>
      <c r="G26" s="135">
        <v>5</v>
      </c>
      <c r="H26" s="135"/>
      <c r="I26" s="135">
        <v>6</v>
      </c>
      <c r="J26" s="135">
        <v>7</v>
      </c>
      <c r="K26" s="135">
        <v>13</v>
      </c>
      <c r="L26" s="136">
        <v>41</v>
      </c>
      <c r="M26" s="22">
        <f t="shared" si="1"/>
        <v>43</v>
      </c>
    </row>
    <row r="27" spans="1:13" s="13" customFormat="1" x14ac:dyDescent="0.25">
      <c r="A27" s="107" t="s">
        <v>387</v>
      </c>
      <c r="B27" s="107" t="s">
        <v>326</v>
      </c>
      <c r="C27" s="135">
        <v>4</v>
      </c>
      <c r="D27" s="135"/>
      <c r="E27" s="135">
        <v>2</v>
      </c>
      <c r="F27" s="135">
        <v>2</v>
      </c>
      <c r="G27" s="135"/>
      <c r="H27" s="135">
        <v>5</v>
      </c>
      <c r="I27" s="135">
        <v>2</v>
      </c>
      <c r="J27" s="135"/>
      <c r="K27" s="135">
        <v>5</v>
      </c>
      <c r="L27" s="136">
        <v>38</v>
      </c>
      <c r="M27" s="22">
        <f t="shared" si="1"/>
        <v>20</v>
      </c>
    </row>
    <row r="28" spans="1:13" s="13" customFormat="1" x14ac:dyDescent="0.25">
      <c r="A28" s="107" t="s">
        <v>388</v>
      </c>
      <c r="B28" s="107" t="s">
        <v>327</v>
      </c>
      <c r="C28" s="135"/>
      <c r="D28" s="135"/>
      <c r="E28" s="135">
        <v>2</v>
      </c>
      <c r="F28" s="135">
        <v>2</v>
      </c>
      <c r="G28" s="135">
        <v>5</v>
      </c>
      <c r="H28" s="135">
        <v>2</v>
      </c>
      <c r="I28" s="135"/>
      <c r="J28" s="135">
        <v>1</v>
      </c>
      <c r="K28" s="135">
        <v>13</v>
      </c>
      <c r="L28" s="136">
        <v>26</v>
      </c>
      <c r="M28" s="22">
        <f t="shared" si="1"/>
        <v>25</v>
      </c>
    </row>
    <row r="29" spans="1:13" s="13" customFormat="1" x14ac:dyDescent="0.25">
      <c r="A29" s="107" t="s">
        <v>389</v>
      </c>
      <c r="B29" s="107" t="s">
        <v>328</v>
      </c>
      <c r="C29" s="137">
        <v>3</v>
      </c>
      <c r="D29" s="137"/>
      <c r="E29" s="137">
        <v>5</v>
      </c>
      <c r="F29" s="137"/>
      <c r="G29" s="137">
        <v>5</v>
      </c>
      <c r="H29" s="135">
        <v>7</v>
      </c>
      <c r="I29" s="135"/>
      <c r="J29" s="135">
        <v>2</v>
      </c>
      <c r="K29" s="135">
        <v>12</v>
      </c>
      <c r="L29" s="136">
        <v>45</v>
      </c>
      <c r="M29" s="22">
        <f t="shared" si="1"/>
        <v>34</v>
      </c>
    </row>
    <row r="30" spans="1:13" s="13" customFormat="1" x14ac:dyDescent="0.25">
      <c r="A30" s="107" t="s">
        <v>390</v>
      </c>
      <c r="B30" s="107" t="s">
        <v>329</v>
      </c>
      <c r="C30" s="135"/>
      <c r="D30" s="135"/>
      <c r="E30" s="135">
        <v>2</v>
      </c>
      <c r="F30" s="135">
        <v>3</v>
      </c>
      <c r="G30" s="135">
        <v>5</v>
      </c>
      <c r="H30" s="135"/>
      <c r="I30" s="135">
        <v>2</v>
      </c>
      <c r="J30" s="135">
        <v>0</v>
      </c>
      <c r="K30" s="135">
        <v>10</v>
      </c>
      <c r="L30" s="136">
        <v>36</v>
      </c>
      <c r="M30" s="22">
        <f t="shared" si="1"/>
        <v>22</v>
      </c>
    </row>
    <row r="31" spans="1:13" s="13" customFormat="1" x14ac:dyDescent="0.25">
      <c r="A31" s="107" t="s">
        <v>391</v>
      </c>
      <c r="B31" s="107" t="s">
        <v>330</v>
      </c>
      <c r="C31" s="143"/>
      <c r="D31" s="137"/>
      <c r="E31" s="137">
        <v>5</v>
      </c>
      <c r="F31" s="137">
        <v>5</v>
      </c>
      <c r="G31" s="137">
        <v>4</v>
      </c>
      <c r="H31" s="135">
        <v>2</v>
      </c>
      <c r="I31" s="135">
        <v>5</v>
      </c>
      <c r="J31" s="135">
        <v>3</v>
      </c>
      <c r="K31" s="135">
        <v>12</v>
      </c>
      <c r="L31" s="136">
        <v>29</v>
      </c>
      <c r="M31" s="22">
        <f t="shared" si="1"/>
        <v>36</v>
      </c>
    </row>
    <row r="32" spans="1:13" s="13" customFormat="1" x14ac:dyDescent="0.25">
      <c r="A32" s="107" t="s">
        <v>392</v>
      </c>
      <c r="B32" s="107" t="s">
        <v>331</v>
      </c>
      <c r="C32" s="135">
        <v>4</v>
      </c>
      <c r="D32" s="135"/>
      <c r="E32" s="135">
        <v>5</v>
      </c>
      <c r="F32" s="135">
        <v>4</v>
      </c>
      <c r="G32" s="135">
        <v>5</v>
      </c>
      <c r="H32" s="135"/>
      <c r="I32" s="135">
        <v>6</v>
      </c>
      <c r="J32" s="135">
        <v>5</v>
      </c>
      <c r="K32" s="135">
        <v>12</v>
      </c>
      <c r="L32" s="136">
        <v>38</v>
      </c>
      <c r="M32" s="22">
        <f t="shared" si="1"/>
        <v>41</v>
      </c>
    </row>
    <row r="33" spans="1:13" s="13" customFormat="1" x14ac:dyDescent="0.25">
      <c r="A33" s="107" t="s">
        <v>393</v>
      </c>
      <c r="B33" s="107" t="s">
        <v>332</v>
      </c>
      <c r="C33" s="134"/>
      <c r="D33" s="135"/>
      <c r="E33" s="135">
        <v>5</v>
      </c>
      <c r="F33" s="135">
        <v>5</v>
      </c>
      <c r="G33" s="135">
        <v>3</v>
      </c>
      <c r="H33" s="135"/>
      <c r="I33" s="135">
        <v>8</v>
      </c>
      <c r="J33" s="135">
        <v>8</v>
      </c>
      <c r="K33" s="135">
        <v>13</v>
      </c>
      <c r="L33" s="136">
        <v>41</v>
      </c>
      <c r="M33" s="22">
        <f t="shared" si="1"/>
        <v>42</v>
      </c>
    </row>
    <row r="34" spans="1:13" s="13" customFormat="1" x14ac:dyDescent="0.25">
      <c r="A34" s="107" t="s">
        <v>394</v>
      </c>
      <c r="B34" s="107" t="s">
        <v>333</v>
      </c>
      <c r="C34" s="135">
        <v>2</v>
      </c>
      <c r="D34" s="135"/>
      <c r="E34" s="135"/>
      <c r="F34" s="135">
        <v>3</v>
      </c>
      <c r="G34" s="135">
        <v>1</v>
      </c>
      <c r="H34" s="135">
        <v>3</v>
      </c>
      <c r="I34" s="135"/>
      <c r="J34" s="135">
        <v>4</v>
      </c>
      <c r="K34" s="135">
        <v>7</v>
      </c>
      <c r="L34" s="136">
        <v>38</v>
      </c>
      <c r="M34" s="22">
        <f t="shared" si="1"/>
        <v>20</v>
      </c>
    </row>
    <row r="35" spans="1:13" s="13" customFormat="1" x14ac:dyDescent="0.25">
      <c r="A35" s="107" t="s">
        <v>395</v>
      </c>
      <c r="B35" s="107" t="s">
        <v>334</v>
      </c>
      <c r="C35" s="134"/>
      <c r="D35" s="135"/>
      <c r="E35" s="135">
        <v>4</v>
      </c>
      <c r="F35" s="135">
        <v>2</v>
      </c>
      <c r="G35" s="135">
        <v>5</v>
      </c>
      <c r="H35" s="135">
        <v>6</v>
      </c>
      <c r="I35" s="135"/>
      <c r="J35" s="135">
        <v>6</v>
      </c>
      <c r="K35" s="135">
        <v>14</v>
      </c>
      <c r="L35" s="136">
        <v>27</v>
      </c>
      <c r="M35" s="22">
        <f t="shared" si="1"/>
        <v>37</v>
      </c>
    </row>
    <row r="36" spans="1:13" s="13" customFormat="1" x14ac:dyDescent="0.25">
      <c r="A36" s="107" t="s">
        <v>396</v>
      </c>
      <c r="B36" s="107" t="s">
        <v>335</v>
      </c>
      <c r="C36" s="134"/>
      <c r="D36" s="135"/>
      <c r="E36" s="135">
        <v>3</v>
      </c>
      <c r="F36" s="135">
        <v>2</v>
      </c>
      <c r="G36" s="135">
        <v>3</v>
      </c>
      <c r="H36" s="135"/>
      <c r="I36" s="135">
        <v>0</v>
      </c>
      <c r="J36" s="135">
        <v>0</v>
      </c>
      <c r="K36" s="135">
        <v>4</v>
      </c>
      <c r="L36" s="136">
        <v>41</v>
      </c>
      <c r="M36" s="22">
        <f t="shared" si="1"/>
        <v>12</v>
      </c>
    </row>
    <row r="37" spans="1:13" s="13" customFormat="1" x14ac:dyDescent="0.25">
      <c r="A37" s="107" t="s">
        <v>397</v>
      </c>
      <c r="B37" s="107" t="s">
        <v>336</v>
      </c>
      <c r="C37" s="134"/>
      <c r="D37" s="135"/>
      <c r="E37" s="135">
        <v>3</v>
      </c>
      <c r="F37" s="135">
        <v>4</v>
      </c>
      <c r="G37" s="135">
        <v>4</v>
      </c>
      <c r="H37" s="135">
        <v>3</v>
      </c>
      <c r="I37" s="135"/>
      <c r="J37" s="135">
        <v>4</v>
      </c>
      <c r="K37" s="135">
        <v>12</v>
      </c>
      <c r="L37" s="136">
        <v>39</v>
      </c>
      <c r="M37" s="22">
        <f t="shared" si="1"/>
        <v>30</v>
      </c>
    </row>
    <row r="38" spans="1:13" s="13" customFormat="1" x14ac:dyDescent="0.25">
      <c r="A38" s="107" t="s">
        <v>398</v>
      </c>
      <c r="B38" s="107" t="s">
        <v>337</v>
      </c>
      <c r="C38" s="134"/>
      <c r="D38" s="135"/>
      <c r="E38" s="135">
        <v>5</v>
      </c>
      <c r="F38" s="135">
        <v>5</v>
      </c>
      <c r="G38" s="135">
        <v>3</v>
      </c>
      <c r="H38" s="135">
        <v>7</v>
      </c>
      <c r="I38" s="135"/>
      <c r="J38" s="135">
        <v>7</v>
      </c>
      <c r="K38" s="135">
        <v>14</v>
      </c>
      <c r="L38" s="136">
        <v>39</v>
      </c>
      <c r="M38" s="22">
        <f t="shared" si="1"/>
        <v>41</v>
      </c>
    </row>
    <row r="39" spans="1:13" s="13" customFormat="1" x14ac:dyDescent="0.25">
      <c r="A39" s="107" t="s">
        <v>399</v>
      </c>
      <c r="B39" s="107" t="s">
        <v>338</v>
      </c>
      <c r="C39" s="135"/>
      <c r="D39" s="135"/>
      <c r="E39" s="135">
        <v>5</v>
      </c>
      <c r="F39" s="135">
        <v>5</v>
      </c>
      <c r="G39" s="135">
        <v>5</v>
      </c>
      <c r="H39" s="135"/>
      <c r="I39" s="135">
        <v>4</v>
      </c>
      <c r="J39" s="135">
        <v>7</v>
      </c>
      <c r="K39" s="135">
        <v>13</v>
      </c>
      <c r="L39" s="136">
        <v>28</v>
      </c>
      <c r="M39" s="22">
        <f t="shared" si="1"/>
        <v>39</v>
      </c>
    </row>
    <row r="40" spans="1:13" s="13" customFormat="1" x14ac:dyDescent="0.25">
      <c r="A40" s="107" t="s">
        <v>400</v>
      </c>
      <c r="B40" s="107" t="s">
        <v>339</v>
      </c>
      <c r="C40" s="134"/>
      <c r="D40" s="135"/>
      <c r="E40" s="135">
        <v>4</v>
      </c>
      <c r="F40" s="135">
        <v>4</v>
      </c>
      <c r="G40" s="135">
        <v>5</v>
      </c>
      <c r="H40" s="135">
        <v>5</v>
      </c>
      <c r="I40" s="135">
        <v>8</v>
      </c>
      <c r="J40" s="135"/>
      <c r="K40" s="135">
        <v>13</v>
      </c>
      <c r="L40" s="136">
        <v>40</v>
      </c>
      <c r="M40" s="22">
        <f t="shared" si="1"/>
        <v>39</v>
      </c>
    </row>
    <row r="41" spans="1:13" s="13" customFormat="1" x14ac:dyDescent="0.25">
      <c r="A41" s="107" t="s">
        <v>401</v>
      </c>
      <c r="B41" s="107" t="s">
        <v>340</v>
      </c>
      <c r="C41" s="135"/>
      <c r="D41" s="135"/>
      <c r="E41" s="135">
        <v>4</v>
      </c>
      <c r="F41" s="135">
        <v>4</v>
      </c>
      <c r="G41" s="135">
        <v>4</v>
      </c>
      <c r="H41" s="135">
        <v>3</v>
      </c>
      <c r="I41" s="135">
        <v>5</v>
      </c>
      <c r="J41" s="135"/>
      <c r="K41" s="135">
        <v>12</v>
      </c>
      <c r="L41" s="136">
        <v>43</v>
      </c>
      <c r="M41" s="22">
        <f t="shared" si="1"/>
        <v>32</v>
      </c>
    </row>
    <row r="42" spans="1:13" s="13" customFormat="1" x14ac:dyDescent="0.25">
      <c r="A42" s="107" t="s">
        <v>402</v>
      </c>
      <c r="B42" s="107" t="s">
        <v>341</v>
      </c>
      <c r="C42" s="134">
        <v>4</v>
      </c>
      <c r="D42" s="135"/>
      <c r="E42" s="135">
        <v>5</v>
      </c>
      <c r="F42" s="135"/>
      <c r="G42" s="135">
        <v>5</v>
      </c>
      <c r="H42" s="135"/>
      <c r="I42" s="135">
        <v>8</v>
      </c>
      <c r="J42" s="135">
        <v>8</v>
      </c>
      <c r="K42" s="135">
        <v>12</v>
      </c>
      <c r="L42" s="136">
        <v>41</v>
      </c>
      <c r="M42" s="22">
        <f t="shared" si="1"/>
        <v>42</v>
      </c>
    </row>
    <row r="43" spans="1:13" s="13" customFormat="1" x14ac:dyDescent="0.25">
      <c r="A43" s="107" t="s">
        <v>403</v>
      </c>
      <c r="B43" s="107" t="s">
        <v>342</v>
      </c>
      <c r="C43" s="135">
        <v>5</v>
      </c>
      <c r="D43" s="135"/>
      <c r="E43" s="135"/>
      <c r="F43" s="135">
        <v>2</v>
      </c>
      <c r="G43" s="135">
        <v>2</v>
      </c>
      <c r="H43" s="135">
        <v>4</v>
      </c>
      <c r="I43" s="135"/>
      <c r="J43" s="135">
        <v>4</v>
      </c>
      <c r="K43" s="135">
        <v>5</v>
      </c>
      <c r="L43" s="136">
        <v>30</v>
      </c>
      <c r="M43" s="22">
        <f t="shared" si="1"/>
        <v>22</v>
      </c>
    </row>
    <row r="44" spans="1:13" s="13" customFormat="1" x14ac:dyDescent="0.25">
      <c r="A44" s="107" t="s">
        <v>404</v>
      </c>
      <c r="B44" s="107" t="s">
        <v>343</v>
      </c>
      <c r="C44" s="135"/>
      <c r="D44" s="135"/>
      <c r="E44" s="135">
        <v>4</v>
      </c>
      <c r="F44" s="135">
        <v>4</v>
      </c>
      <c r="G44" s="135">
        <v>5</v>
      </c>
      <c r="H44" s="135">
        <v>4</v>
      </c>
      <c r="I44" s="135">
        <v>2</v>
      </c>
      <c r="J44" s="135"/>
      <c r="K44" s="135">
        <v>13</v>
      </c>
      <c r="L44" s="136">
        <v>44</v>
      </c>
      <c r="M44" s="22">
        <f t="shared" si="1"/>
        <v>32</v>
      </c>
    </row>
    <row r="45" spans="1:13" s="13" customFormat="1" x14ac:dyDescent="0.25">
      <c r="A45" s="107" t="s">
        <v>405</v>
      </c>
      <c r="B45" s="107" t="s">
        <v>344</v>
      </c>
      <c r="C45" s="135">
        <v>4</v>
      </c>
      <c r="D45" s="135"/>
      <c r="E45" s="135">
        <v>3</v>
      </c>
      <c r="F45" s="135">
        <v>1</v>
      </c>
      <c r="G45" s="135">
        <v>5</v>
      </c>
      <c r="H45" s="135">
        <v>4</v>
      </c>
      <c r="I45" s="135"/>
      <c r="J45" s="135">
        <v>7</v>
      </c>
      <c r="K45" s="135">
        <v>13</v>
      </c>
      <c r="L45" s="136">
        <v>24</v>
      </c>
      <c r="M45" s="22">
        <f t="shared" si="1"/>
        <v>37</v>
      </c>
    </row>
    <row r="46" spans="1:13" s="13" customFormat="1" x14ac:dyDescent="0.25">
      <c r="A46" s="107" t="s">
        <v>406</v>
      </c>
      <c r="B46" s="107" t="s">
        <v>345</v>
      </c>
      <c r="C46" s="135"/>
      <c r="D46" s="135"/>
      <c r="E46" s="135">
        <v>5</v>
      </c>
      <c r="F46" s="135">
        <v>4</v>
      </c>
      <c r="G46" s="135">
        <v>5</v>
      </c>
      <c r="H46" s="135">
        <v>3</v>
      </c>
      <c r="I46" s="135">
        <v>1</v>
      </c>
      <c r="J46" s="135"/>
      <c r="K46" s="135">
        <v>9</v>
      </c>
      <c r="L46" s="136">
        <v>40</v>
      </c>
      <c r="M46" s="22">
        <f t="shared" si="1"/>
        <v>27</v>
      </c>
    </row>
    <row r="47" spans="1:13" s="13" customFormat="1" x14ac:dyDescent="0.25">
      <c r="A47" s="107" t="s">
        <v>407</v>
      </c>
      <c r="B47" s="107" t="s">
        <v>346</v>
      </c>
      <c r="C47" s="134"/>
      <c r="D47" s="135"/>
      <c r="E47" s="135">
        <v>3</v>
      </c>
      <c r="F47" s="135">
        <v>0</v>
      </c>
      <c r="G47" s="135">
        <v>4</v>
      </c>
      <c r="H47" s="135"/>
      <c r="I47" s="135">
        <v>7</v>
      </c>
      <c r="J47" s="135">
        <v>0</v>
      </c>
      <c r="K47" s="135">
        <v>6</v>
      </c>
      <c r="L47" s="136">
        <v>14</v>
      </c>
      <c r="M47" s="22">
        <f t="shared" si="1"/>
        <v>20</v>
      </c>
    </row>
    <row r="48" spans="1:13" s="13" customFormat="1" x14ac:dyDescent="0.25">
      <c r="A48" s="107" t="s">
        <v>408</v>
      </c>
      <c r="B48" s="107" t="s">
        <v>347</v>
      </c>
      <c r="C48" s="135"/>
      <c r="D48" s="135"/>
      <c r="E48" s="135">
        <v>5</v>
      </c>
      <c r="F48" s="135">
        <v>5</v>
      </c>
      <c r="G48" s="135">
        <v>5</v>
      </c>
      <c r="H48" s="135"/>
      <c r="I48" s="135">
        <v>10</v>
      </c>
      <c r="J48" s="135">
        <v>4</v>
      </c>
      <c r="K48" s="135">
        <v>14</v>
      </c>
      <c r="L48" s="136">
        <v>48</v>
      </c>
      <c r="M48" s="22">
        <f t="shared" si="1"/>
        <v>43</v>
      </c>
    </row>
    <row r="49" spans="1:13" s="13" customFormat="1" x14ac:dyDescent="0.25">
      <c r="A49" s="107" t="s">
        <v>409</v>
      </c>
      <c r="B49" s="107" t="s">
        <v>348</v>
      </c>
      <c r="C49" s="135"/>
      <c r="D49" s="135"/>
      <c r="E49" s="135">
        <v>5</v>
      </c>
      <c r="F49" s="135">
        <v>1</v>
      </c>
      <c r="G49" s="135">
        <v>5</v>
      </c>
      <c r="H49" s="135">
        <v>8</v>
      </c>
      <c r="I49" s="135">
        <v>5</v>
      </c>
      <c r="J49" s="135"/>
      <c r="K49" s="135">
        <v>13</v>
      </c>
      <c r="L49" s="136">
        <v>47</v>
      </c>
      <c r="M49" s="22">
        <f t="shared" si="1"/>
        <v>37</v>
      </c>
    </row>
    <row r="50" spans="1:13" s="13" customFormat="1" x14ac:dyDescent="0.25">
      <c r="A50" s="107" t="s">
        <v>410</v>
      </c>
      <c r="B50" s="107" t="s">
        <v>349</v>
      </c>
      <c r="C50" s="134">
        <v>2</v>
      </c>
      <c r="D50" s="135"/>
      <c r="E50" s="135">
        <v>3</v>
      </c>
      <c r="F50" s="135"/>
      <c r="G50" s="135">
        <v>3</v>
      </c>
      <c r="H50" s="135"/>
      <c r="I50" s="135">
        <v>0</v>
      </c>
      <c r="J50" s="135">
        <v>1</v>
      </c>
      <c r="K50" s="135">
        <v>4</v>
      </c>
      <c r="L50" s="136">
        <v>43</v>
      </c>
      <c r="M50" s="22">
        <f t="shared" si="1"/>
        <v>13</v>
      </c>
    </row>
    <row r="51" spans="1:13" s="13" customFormat="1" x14ac:dyDescent="0.25">
      <c r="A51" s="107" t="s">
        <v>411</v>
      </c>
      <c r="B51" s="107" t="s">
        <v>350</v>
      </c>
      <c r="C51" s="134"/>
      <c r="D51" s="135"/>
      <c r="E51" s="135">
        <v>5</v>
      </c>
      <c r="F51" s="135">
        <v>4</v>
      </c>
      <c r="G51" s="135">
        <v>5</v>
      </c>
      <c r="H51" s="135">
        <v>4</v>
      </c>
      <c r="I51" s="135">
        <v>4</v>
      </c>
      <c r="J51" s="135"/>
      <c r="K51" s="135">
        <v>12</v>
      </c>
      <c r="L51" s="136">
        <v>44</v>
      </c>
      <c r="M51" s="22">
        <f t="shared" si="1"/>
        <v>34</v>
      </c>
    </row>
    <row r="52" spans="1:13" s="13" customFormat="1" x14ac:dyDescent="0.25">
      <c r="A52" s="107" t="s">
        <v>412</v>
      </c>
      <c r="B52" s="107" t="s">
        <v>351</v>
      </c>
      <c r="C52" s="134"/>
      <c r="D52" s="135"/>
      <c r="E52" s="135">
        <v>3</v>
      </c>
      <c r="F52" s="135">
        <v>5</v>
      </c>
      <c r="G52" s="135">
        <v>4</v>
      </c>
      <c r="H52" s="135">
        <v>3</v>
      </c>
      <c r="I52" s="135">
        <v>8</v>
      </c>
      <c r="J52" s="135"/>
      <c r="K52" s="135">
        <v>13</v>
      </c>
      <c r="L52" s="136">
        <v>28</v>
      </c>
      <c r="M52" s="22">
        <f t="shared" si="1"/>
        <v>36</v>
      </c>
    </row>
    <row r="53" spans="1:13" s="13" customFormat="1" x14ac:dyDescent="0.25">
      <c r="A53" s="107" t="s">
        <v>413</v>
      </c>
      <c r="B53" s="107" t="s">
        <v>352</v>
      </c>
      <c r="C53" s="134">
        <v>5</v>
      </c>
      <c r="D53" s="135"/>
      <c r="E53" s="135">
        <v>5</v>
      </c>
      <c r="F53" s="135"/>
      <c r="G53" s="135">
        <v>0</v>
      </c>
      <c r="H53" s="135">
        <v>7</v>
      </c>
      <c r="I53" s="135">
        <v>7</v>
      </c>
      <c r="J53" s="135"/>
      <c r="K53" s="135">
        <v>13</v>
      </c>
      <c r="L53" s="136">
        <v>41</v>
      </c>
      <c r="M53" s="22">
        <f t="shared" si="1"/>
        <v>37</v>
      </c>
    </row>
    <row r="54" spans="1:13" s="13" customFormat="1" x14ac:dyDescent="0.25">
      <c r="A54" s="107" t="s">
        <v>414</v>
      </c>
      <c r="B54" s="107" t="s">
        <v>353</v>
      </c>
      <c r="C54" s="134">
        <v>5</v>
      </c>
      <c r="D54" s="135"/>
      <c r="E54" s="135"/>
      <c r="F54" s="135">
        <v>4</v>
      </c>
      <c r="G54" s="135">
        <v>4</v>
      </c>
      <c r="H54" s="135">
        <v>2</v>
      </c>
      <c r="I54" s="135"/>
      <c r="J54" s="135">
        <v>7</v>
      </c>
      <c r="K54" s="135">
        <v>8</v>
      </c>
      <c r="L54" s="136">
        <v>20</v>
      </c>
      <c r="M54" s="22">
        <f t="shared" si="1"/>
        <v>30</v>
      </c>
    </row>
    <row r="55" spans="1:13" s="13" customFormat="1" x14ac:dyDescent="0.25">
      <c r="A55" s="107" t="s">
        <v>415</v>
      </c>
      <c r="B55" s="107" t="s">
        <v>354</v>
      </c>
      <c r="C55" s="134"/>
      <c r="D55" s="135"/>
      <c r="E55" s="135">
        <v>5</v>
      </c>
      <c r="F55" s="135">
        <v>2</v>
      </c>
      <c r="G55" s="135">
        <v>2</v>
      </c>
      <c r="H55" s="135"/>
      <c r="I55" s="135">
        <v>0</v>
      </c>
      <c r="J55" s="135">
        <v>3</v>
      </c>
      <c r="K55" s="135">
        <v>9</v>
      </c>
      <c r="L55" s="136">
        <v>44</v>
      </c>
      <c r="M55" s="22">
        <f t="shared" si="1"/>
        <v>21</v>
      </c>
    </row>
    <row r="56" spans="1:13" s="13" customFormat="1" x14ac:dyDescent="0.25">
      <c r="A56" s="107" t="s">
        <v>416</v>
      </c>
      <c r="B56" s="107" t="s">
        <v>355</v>
      </c>
      <c r="C56" s="134"/>
      <c r="D56" s="135"/>
      <c r="E56" s="135">
        <v>5</v>
      </c>
      <c r="F56" s="135">
        <v>5</v>
      </c>
      <c r="G56" s="135">
        <v>5</v>
      </c>
      <c r="H56" s="135"/>
      <c r="I56" s="135">
        <v>7</v>
      </c>
      <c r="J56" s="135">
        <v>5</v>
      </c>
      <c r="K56" s="135">
        <v>14</v>
      </c>
      <c r="L56" s="136">
        <v>38</v>
      </c>
      <c r="M56" s="22">
        <f t="shared" si="1"/>
        <v>41</v>
      </c>
    </row>
    <row r="57" spans="1:13" s="13" customFormat="1" x14ac:dyDescent="0.25">
      <c r="A57" s="107" t="s">
        <v>417</v>
      </c>
      <c r="B57" s="107" t="s">
        <v>356</v>
      </c>
      <c r="C57" s="134"/>
      <c r="D57" s="135"/>
      <c r="E57" s="135">
        <v>2</v>
      </c>
      <c r="F57" s="135">
        <v>2</v>
      </c>
      <c r="G57" s="135">
        <v>2</v>
      </c>
      <c r="H57" s="135"/>
      <c r="I57" s="135">
        <v>1</v>
      </c>
      <c r="J57" s="135">
        <v>1</v>
      </c>
      <c r="K57" s="135">
        <v>4</v>
      </c>
      <c r="L57" s="136">
        <v>47</v>
      </c>
      <c r="M57" s="22">
        <f t="shared" si="1"/>
        <v>12</v>
      </c>
    </row>
    <row r="58" spans="1:13" s="13" customFormat="1" x14ac:dyDescent="0.25">
      <c r="A58" s="107" t="s">
        <v>418</v>
      </c>
      <c r="B58" s="107" t="s">
        <v>357</v>
      </c>
      <c r="C58" s="134">
        <v>5</v>
      </c>
      <c r="D58" s="135">
        <v>1</v>
      </c>
      <c r="E58" s="135">
        <v>3</v>
      </c>
      <c r="F58" s="135">
        <v>2</v>
      </c>
      <c r="G58" s="135">
        <v>2</v>
      </c>
      <c r="H58" s="135">
        <v>4</v>
      </c>
      <c r="I58" s="135"/>
      <c r="J58" s="135">
        <v>6</v>
      </c>
      <c r="K58" s="135">
        <v>7</v>
      </c>
      <c r="L58" s="136">
        <v>32</v>
      </c>
      <c r="M58" s="22">
        <f t="shared" si="1"/>
        <v>30</v>
      </c>
    </row>
    <row r="59" spans="1:13" s="13" customFormat="1" x14ac:dyDescent="0.25">
      <c r="A59" s="107" t="s">
        <v>419</v>
      </c>
      <c r="B59" s="107" t="s">
        <v>358</v>
      </c>
      <c r="C59" s="134"/>
      <c r="D59" s="135"/>
      <c r="E59" s="135">
        <v>5</v>
      </c>
      <c r="F59" s="135">
        <v>5</v>
      </c>
      <c r="G59" s="135">
        <v>5</v>
      </c>
      <c r="H59" s="135"/>
      <c r="I59" s="135">
        <v>8</v>
      </c>
      <c r="J59" s="135">
        <v>8</v>
      </c>
      <c r="K59" s="135">
        <v>14</v>
      </c>
      <c r="L59" s="136">
        <v>26</v>
      </c>
      <c r="M59" s="22">
        <f t="shared" si="1"/>
        <v>45</v>
      </c>
    </row>
    <row r="60" spans="1:13" s="13" customFormat="1" x14ac:dyDescent="0.25">
      <c r="A60" s="107" t="s">
        <v>420</v>
      </c>
      <c r="B60" s="107" t="s">
        <v>359</v>
      </c>
      <c r="C60" s="134"/>
      <c r="D60" s="135"/>
      <c r="E60" s="135">
        <v>3</v>
      </c>
      <c r="F60" s="135">
        <v>3</v>
      </c>
      <c r="G60" s="135">
        <v>3</v>
      </c>
      <c r="H60" s="135"/>
      <c r="I60" s="135">
        <v>0</v>
      </c>
      <c r="J60" s="135">
        <v>4</v>
      </c>
      <c r="K60" s="135">
        <v>2</v>
      </c>
      <c r="L60" s="136">
        <v>37</v>
      </c>
      <c r="M60" s="22">
        <f t="shared" si="1"/>
        <v>15</v>
      </c>
    </row>
    <row r="61" spans="1:13" s="13" customFormat="1" x14ac:dyDescent="0.25">
      <c r="A61" s="107" t="s">
        <v>421</v>
      </c>
      <c r="B61" s="107" t="s">
        <v>360</v>
      </c>
      <c r="C61" s="134"/>
      <c r="D61" s="135"/>
      <c r="E61" s="135">
        <v>5</v>
      </c>
      <c r="F61" s="135">
        <v>1</v>
      </c>
      <c r="G61" s="135">
        <v>5</v>
      </c>
      <c r="H61" s="135">
        <v>4</v>
      </c>
      <c r="I61" s="135">
        <v>8</v>
      </c>
      <c r="J61" s="135"/>
      <c r="K61" s="135">
        <v>13</v>
      </c>
      <c r="L61" s="136">
        <v>43</v>
      </c>
      <c r="M61" s="22">
        <f t="shared" si="1"/>
        <v>36</v>
      </c>
    </row>
    <row r="62" spans="1:13" s="13" customFormat="1" x14ac:dyDescent="0.25">
      <c r="A62" s="107" t="s">
        <v>422</v>
      </c>
      <c r="B62" s="107" t="s">
        <v>361</v>
      </c>
      <c r="C62" s="134">
        <v>4</v>
      </c>
      <c r="D62" s="135">
        <v>1</v>
      </c>
      <c r="E62" s="135"/>
      <c r="F62" s="135"/>
      <c r="G62" s="135">
        <v>2</v>
      </c>
      <c r="H62" s="135">
        <v>5</v>
      </c>
      <c r="I62" s="135"/>
      <c r="J62" s="135">
        <v>6</v>
      </c>
      <c r="K62" s="135">
        <v>5</v>
      </c>
      <c r="L62" s="136">
        <v>41</v>
      </c>
      <c r="M62" s="22">
        <f t="shared" si="1"/>
        <v>23</v>
      </c>
    </row>
    <row r="63" spans="1:13" s="13" customFormat="1" x14ac:dyDescent="0.25">
      <c r="A63" s="107" t="s">
        <v>423</v>
      </c>
      <c r="B63" s="107" t="s">
        <v>362</v>
      </c>
      <c r="C63" s="135"/>
      <c r="D63" s="135"/>
      <c r="E63" s="135">
        <v>5</v>
      </c>
      <c r="F63" s="135">
        <v>2</v>
      </c>
      <c r="G63" s="135">
        <v>5</v>
      </c>
      <c r="H63" s="135">
        <v>2</v>
      </c>
      <c r="I63" s="135"/>
      <c r="J63" s="135">
        <v>7</v>
      </c>
      <c r="K63" s="135">
        <v>10</v>
      </c>
      <c r="L63" s="136">
        <v>27</v>
      </c>
      <c r="M63" s="22">
        <f t="shared" si="1"/>
        <v>31</v>
      </c>
    </row>
    <row r="64" spans="1:13" s="13" customFormat="1" x14ac:dyDescent="0.25">
      <c r="A64" s="107" t="s">
        <v>424</v>
      </c>
      <c r="B64" s="107" t="s">
        <v>363</v>
      </c>
      <c r="C64" s="135">
        <v>5</v>
      </c>
      <c r="D64" s="135"/>
      <c r="E64" s="135">
        <v>4</v>
      </c>
      <c r="F64" s="135"/>
      <c r="G64" s="135">
        <v>5</v>
      </c>
      <c r="H64" s="135">
        <v>0</v>
      </c>
      <c r="I64" s="135"/>
      <c r="J64" s="135">
        <v>7</v>
      </c>
      <c r="K64" s="135">
        <v>12</v>
      </c>
      <c r="L64" s="136">
        <v>46</v>
      </c>
      <c r="M64" s="22">
        <f t="shared" si="1"/>
        <v>33</v>
      </c>
    </row>
    <row r="65" spans="1:13" s="13" customFormat="1" x14ac:dyDescent="0.25">
      <c r="A65" s="107" t="s">
        <v>425</v>
      </c>
      <c r="B65" s="107" t="s">
        <v>364</v>
      </c>
      <c r="C65" s="134">
        <v>2</v>
      </c>
      <c r="D65" s="135"/>
      <c r="E65" s="135"/>
      <c r="F65" s="135">
        <v>2</v>
      </c>
      <c r="G65" s="135">
        <v>2</v>
      </c>
      <c r="H65" s="135">
        <v>5</v>
      </c>
      <c r="I65" s="135"/>
      <c r="J65" s="135">
        <v>4</v>
      </c>
      <c r="K65" s="135">
        <v>8</v>
      </c>
      <c r="L65" s="136">
        <v>40</v>
      </c>
      <c r="M65" s="22">
        <f t="shared" si="1"/>
        <v>23</v>
      </c>
    </row>
    <row r="66" spans="1:13" s="13" customFormat="1" x14ac:dyDescent="0.25">
      <c r="A66" s="107" t="s">
        <v>426</v>
      </c>
      <c r="B66" s="107" t="s">
        <v>365</v>
      </c>
      <c r="C66" s="134"/>
      <c r="D66" s="135"/>
      <c r="E66" s="135">
        <v>4</v>
      </c>
      <c r="F66" s="135">
        <v>5</v>
      </c>
      <c r="G66" s="135">
        <v>4.5</v>
      </c>
      <c r="H66" s="135">
        <v>7</v>
      </c>
      <c r="I66" s="135"/>
      <c r="J66" s="135">
        <v>8</v>
      </c>
      <c r="K66" s="135">
        <v>13</v>
      </c>
      <c r="L66" s="136">
        <v>37</v>
      </c>
      <c r="M66" s="22">
        <f t="shared" si="1"/>
        <v>41.5</v>
      </c>
    </row>
    <row r="67" spans="1:13" s="13" customFormat="1" x14ac:dyDescent="0.25">
      <c r="A67" s="107" t="s">
        <v>427</v>
      </c>
      <c r="B67" s="107" t="s">
        <v>366</v>
      </c>
      <c r="C67" s="134">
        <v>3</v>
      </c>
      <c r="D67" s="135"/>
      <c r="E67" s="135">
        <v>3</v>
      </c>
      <c r="F67" s="135"/>
      <c r="G67" s="135">
        <v>3</v>
      </c>
      <c r="H67" s="135">
        <v>3</v>
      </c>
      <c r="I67" s="135"/>
      <c r="J67" s="135">
        <v>4</v>
      </c>
      <c r="K67" s="135">
        <v>10</v>
      </c>
      <c r="L67" s="136">
        <v>27</v>
      </c>
      <c r="M67" s="22">
        <f t="shared" si="1"/>
        <v>26</v>
      </c>
    </row>
    <row r="68" spans="1:13" s="13" customFormat="1" x14ac:dyDescent="0.25">
      <c r="A68" s="107" t="s">
        <v>428</v>
      </c>
      <c r="B68" s="107" t="s">
        <v>367</v>
      </c>
      <c r="C68" s="135">
        <v>3</v>
      </c>
      <c r="D68" s="135"/>
      <c r="E68" s="135">
        <v>3</v>
      </c>
      <c r="F68" s="135">
        <v>1</v>
      </c>
      <c r="G68" s="135"/>
      <c r="H68" s="135"/>
      <c r="I68" s="135">
        <v>0</v>
      </c>
      <c r="J68" s="135">
        <v>3</v>
      </c>
      <c r="K68" s="135">
        <v>6</v>
      </c>
      <c r="L68" s="136">
        <v>39</v>
      </c>
      <c r="M68" s="22">
        <f t="shared" si="1"/>
        <v>16</v>
      </c>
    </row>
    <row r="69" spans="1:13" s="13" customFormat="1" x14ac:dyDescent="0.25">
      <c r="A69" s="107" t="s">
        <v>429</v>
      </c>
      <c r="B69" s="107" t="s">
        <v>368</v>
      </c>
      <c r="C69" s="134">
        <v>5</v>
      </c>
      <c r="D69" s="135"/>
      <c r="E69" s="135"/>
      <c r="F69" s="135">
        <v>5</v>
      </c>
      <c r="G69" s="135">
        <v>5</v>
      </c>
      <c r="H69" s="135"/>
      <c r="I69" s="135">
        <v>7</v>
      </c>
      <c r="J69" s="135">
        <v>6</v>
      </c>
      <c r="K69" s="135">
        <v>14</v>
      </c>
      <c r="L69" s="136">
        <v>44</v>
      </c>
      <c r="M69" s="22">
        <f t="shared" si="1"/>
        <v>42</v>
      </c>
    </row>
    <row r="70" spans="1:13" s="13" customFormat="1" x14ac:dyDescent="0.25">
      <c r="A70" s="107" t="s">
        <v>430</v>
      </c>
      <c r="B70" s="107" t="s">
        <v>369</v>
      </c>
      <c r="C70" s="135">
        <v>3</v>
      </c>
      <c r="D70" s="135"/>
      <c r="E70" s="135">
        <v>4</v>
      </c>
      <c r="F70" s="135">
        <v>3</v>
      </c>
      <c r="G70" s="135"/>
      <c r="H70" s="135"/>
      <c r="I70" s="135">
        <v>9</v>
      </c>
      <c r="J70" s="135">
        <v>8</v>
      </c>
      <c r="K70" s="135">
        <v>14</v>
      </c>
      <c r="L70" s="136">
        <v>34</v>
      </c>
      <c r="M70" s="22">
        <f t="shared" si="1"/>
        <v>41</v>
      </c>
    </row>
    <row r="71" spans="1:13" s="13" customFormat="1" x14ac:dyDescent="0.25">
      <c r="A71" s="107" t="s">
        <v>431</v>
      </c>
      <c r="B71" s="107" t="s">
        <v>370</v>
      </c>
      <c r="C71" s="135"/>
      <c r="D71" s="135"/>
      <c r="E71" s="135">
        <v>2</v>
      </c>
      <c r="F71" s="135">
        <v>0</v>
      </c>
      <c r="G71" s="135">
        <v>2</v>
      </c>
      <c r="H71" s="135">
        <v>3</v>
      </c>
      <c r="I71" s="135">
        <v>4</v>
      </c>
      <c r="J71" s="135"/>
      <c r="K71" s="135">
        <v>9</v>
      </c>
      <c r="L71" s="136">
        <v>29</v>
      </c>
      <c r="M71" s="22">
        <f t="shared" si="1"/>
        <v>20</v>
      </c>
    </row>
    <row r="72" spans="1:13" s="13" customFormat="1" x14ac:dyDescent="0.25">
      <c r="A72" s="107" t="s">
        <v>432</v>
      </c>
      <c r="B72" s="107" t="s">
        <v>371</v>
      </c>
      <c r="C72" s="134">
        <v>5</v>
      </c>
      <c r="D72" s="135"/>
      <c r="E72" s="135">
        <v>5</v>
      </c>
      <c r="F72" s="135"/>
      <c r="G72" s="135">
        <v>5</v>
      </c>
      <c r="H72" s="135">
        <v>4</v>
      </c>
      <c r="I72" s="135"/>
      <c r="J72" s="135">
        <v>9</v>
      </c>
      <c r="K72" s="135">
        <v>13</v>
      </c>
      <c r="L72" s="136">
        <v>46</v>
      </c>
      <c r="M72" s="22">
        <f t="shared" si="1"/>
        <v>41</v>
      </c>
    </row>
    <row r="73" spans="1:13" s="13" customFormat="1" x14ac:dyDescent="0.25">
      <c r="A73" s="107" t="s">
        <v>433</v>
      </c>
      <c r="B73" s="107" t="s">
        <v>372</v>
      </c>
      <c r="C73" s="134"/>
      <c r="D73" s="135"/>
      <c r="E73" s="135">
        <v>5</v>
      </c>
      <c r="F73" s="135">
        <v>5</v>
      </c>
      <c r="G73" s="135">
        <v>5</v>
      </c>
      <c r="H73" s="135">
        <v>4</v>
      </c>
      <c r="I73" s="135">
        <v>8</v>
      </c>
      <c r="J73" s="135"/>
      <c r="K73" s="135">
        <v>13</v>
      </c>
      <c r="L73" s="136">
        <v>44</v>
      </c>
      <c r="M73" s="22">
        <f t="shared" si="1"/>
        <v>40</v>
      </c>
    </row>
    <row r="74" spans="1:13" s="13" customFormat="1" x14ac:dyDescent="0.25">
      <c r="A74" s="107" t="s">
        <v>434</v>
      </c>
      <c r="B74" s="107" t="s">
        <v>373</v>
      </c>
      <c r="C74" s="135">
        <v>4</v>
      </c>
      <c r="D74" s="135"/>
      <c r="E74" s="135">
        <v>2</v>
      </c>
      <c r="F74" s="135">
        <v>3</v>
      </c>
      <c r="G74" s="135">
        <v>5</v>
      </c>
      <c r="H74" s="135"/>
      <c r="I74" s="135">
        <v>1</v>
      </c>
      <c r="J74" s="135">
        <v>7</v>
      </c>
      <c r="K74" s="135">
        <v>13</v>
      </c>
      <c r="L74" s="136">
        <v>39</v>
      </c>
      <c r="M74" s="22">
        <f t="shared" si="1"/>
        <v>35</v>
      </c>
    </row>
    <row r="75" spans="1:13" s="13" customFormat="1" x14ac:dyDescent="0.25">
      <c r="A75" s="107" t="s">
        <v>435</v>
      </c>
      <c r="B75" s="107" t="s">
        <v>374</v>
      </c>
      <c r="C75" s="135"/>
      <c r="D75" s="135"/>
      <c r="E75" s="135">
        <v>4</v>
      </c>
      <c r="F75" s="135">
        <v>2</v>
      </c>
      <c r="G75" s="135">
        <v>2</v>
      </c>
      <c r="H75" s="135"/>
      <c r="I75" s="135">
        <v>2</v>
      </c>
      <c r="J75" s="135">
        <v>0</v>
      </c>
      <c r="K75" s="135">
        <v>10</v>
      </c>
      <c r="L75" s="136">
        <v>31</v>
      </c>
      <c r="M75" s="22">
        <f t="shared" si="1"/>
        <v>20</v>
      </c>
    </row>
    <row r="76" spans="1:13" s="13" customFormat="1" x14ac:dyDescent="0.25">
      <c r="A76" s="107" t="s">
        <v>436</v>
      </c>
      <c r="B76" s="107" t="s">
        <v>375</v>
      </c>
      <c r="C76" s="135">
        <v>5</v>
      </c>
      <c r="D76" s="135"/>
      <c r="E76" s="135">
        <v>2</v>
      </c>
      <c r="F76" s="135">
        <v>1</v>
      </c>
      <c r="G76" s="135">
        <v>4</v>
      </c>
      <c r="H76" s="135">
        <v>7</v>
      </c>
      <c r="I76" s="135"/>
      <c r="J76" s="135">
        <v>7</v>
      </c>
      <c r="K76" s="135">
        <v>2</v>
      </c>
      <c r="L76" s="136">
        <v>35</v>
      </c>
      <c r="M76" s="22">
        <f t="shared" si="1"/>
        <v>28</v>
      </c>
    </row>
    <row r="77" spans="1:13" s="13" customFormat="1" x14ac:dyDescent="0.25">
      <c r="A77" s="107" t="s">
        <v>286</v>
      </c>
      <c r="B77" s="107" t="s">
        <v>220</v>
      </c>
      <c r="C77" s="134">
        <v>2</v>
      </c>
      <c r="D77" s="135"/>
      <c r="E77" s="135">
        <v>5</v>
      </c>
      <c r="F77" s="135"/>
      <c r="G77" s="135">
        <v>5</v>
      </c>
      <c r="H77" s="135"/>
      <c r="I77" s="135">
        <v>4</v>
      </c>
      <c r="J77" s="135">
        <v>3</v>
      </c>
      <c r="K77" s="135">
        <v>12</v>
      </c>
      <c r="L77" s="136">
        <v>33</v>
      </c>
      <c r="M77" s="22">
        <f t="shared" si="1"/>
        <v>31</v>
      </c>
    </row>
    <row r="78" spans="1:13" s="13" customFormat="1" x14ac:dyDescent="0.25">
      <c r="A78" s="107" t="s">
        <v>287</v>
      </c>
      <c r="B78" s="107" t="s">
        <v>221</v>
      </c>
      <c r="C78" s="135"/>
      <c r="D78" s="135"/>
      <c r="E78" s="135">
        <v>5</v>
      </c>
      <c r="F78" s="135">
        <v>5</v>
      </c>
      <c r="G78" s="135">
        <v>5</v>
      </c>
      <c r="H78" s="135"/>
      <c r="I78" s="135">
        <v>8</v>
      </c>
      <c r="J78" s="135">
        <v>4</v>
      </c>
      <c r="K78" s="135">
        <v>13</v>
      </c>
      <c r="L78" s="136">
        <v>43</v>
      </c>
      <c r="M78" s="22">
        <f t="shared" si="1"/>
        <v>40</v>
      </c>
    </row>
    <row r="79" spans="1:13" s="13" customFormat="1" x14ac:dyDescent="0.25">
      <c r="A79" s="107" t="s">
        <v>146</v>
      </c>
      <c r="B79" s="107" t="s">
        <v>222</v>
      </c>
      <c r="C79" s="134">
        <v>3</v>
      </c>
      <c r="D79" s="135"/>
      <c r="E79" s="135">
        <v>2</v>
      </c>
      <c r="F79" s="135"/>
      <c r="G79" s="135">
        <v>5</v>
      </c>
      <c r="H79" s="135">
        <v>2</v>
      </c>
      <c r="I79" s="135">
        <v>0</v>
      </c>
      <c r="J79" s="135">
        <v>0</v>
      </c>
      <c r="K79" s="135">
        <v>7</v>
      </c>
      <c r="L79" s="136">
        <v>40</v>
      </c>
      <c r="M79" s="22">
        <f t="shared" si="1"/>
        <v>19</v>
      </c>
    </row>
    <row r="80" spans="1:13" s="13" customFormat="1" x14ac:dyDescent="0.25">
      <c r="A80" s="108" t="s">
        <v>147</v>
      </c>
      <c r="B80" s="108" t="s">
        <v>223</v>
      </c>
      <c r="C80" s="137"/>
      <c r="D80" s="137"/>
      <c r="E80" s="137">
        <v>5</v>
      </c>
      <c r="F80" s="137">
        <v>5</v>
      </c>
      <c r="G80" s="137">
        <v>5</v>
      </c>
      <c r="H80" s="135"/>
      <c r="I80" s="135">
        <v>9</v>
      </c>
      <c r="J80" s="135">
        <v>6</v>
      </c>
      <c r="K80" s="135">
        <v>13</v>
      </c>
      <c r="L80" s="136">
        <v>33</v>
      </c>
      <c r="M80" s="22">
        <f t="shared" si="1"/>
        <v>43</v>
      </c>
    </row>
    <row r="81" spans="1:13" s="13" customFormat="1" x14ac:dyDescent="0.25">
      <c r="A81" s="107" t="s">
        <v>288</v>
      </c>
      <c r="B81" s="107" t="s">
        <v>224</v>
      </c>
      <c r="C81" s="137">
        <v>3</v>
      </c>
      <c r="D81" s="137">
        <v>2</v>
      </c>
      <c r="E81" s="137"/>
      <c r="F81" s="137">
        <v>2</v>
      </c>
      <c r="G81" s="137">
        <v>2</v>
      </c>
      <c r="H81" s="135">
        <v>5</v>
      </c>
      <c r="I81" s="135"/>
      <c r="J81" s="135">
        <v>5</v>
      </c>
      <c r="K81" s="135">
        <v>7</v>
      </c>
      <c r="L81" s="136">
        <v>28</v>
      </c>
      <c r="M81" s="22">
        <f t="shared" ref="M81:M136" si="2">SUM(C81:K81)</f>
        <v>26</v>
      </c>
    </row>
    <row r="82" spans="1:13" s="13" customFormat="1" x14ac:dyDescent="0.25">
      <c r="A82" s="107" t="s">
        <v>289</v>
      </c>
      <c r="B82" s="107" t="s">
        <v>225</v>
      </c>
      <c r="C82" s="135"/>
      <c r="D82" s="135">
        <v>3</v>
      </c>
      <c r="E82" s="135">
        <v>5</v>
      </c>
      <c r="F82" s="135">
        <v>3</v>
      </c>
      <c r="G82" s="135">
        <v>3</v>
      </c>
      <c r="H82" s="135">
        <v>5</v>
      </c>
      <c r="I82" s="135">
        <v>8</v>
      </c>
      <c r="J82" s="135">
        <v>2</v>
      </c>
      <c r="K82" s="135">
        <v>12</v>
      </c>
      <c r="L82" s="136">
        <v>35</v>
      </c>
      <c r="M82" s="22">
        <f t="shared" si="2"/>
        <v>41</v>
      </c>
    </row>
    <row r="83" spans="1:13" s="13" customFormat="1" x14ac:dyDescent="0.25">
      <c r="A83" s="107" t="s">
        <v>290</v>
      </c>
      <c r="B83" s="107" t="s">
        <v>226</v>
      </c>
      <c r="C83" s="134"/>
      <c r="D83" s="135"/>
      <c r="E83" s="135">
        <v>2</v>
      </c>
      <c r="F83" s="135">
        <v>3</v>
      </c>
      <c r="G83" s="135">
        <v>5</v>
      </c>
      <c r="H83" s="135"/>
      <c r="I83" s="135">
        <v>6</v>
      </c>
      <c r="J83" s="135">
        <v>0</v>
      </c>
      <c r="K83" s="135">
        <v>4</v>
      </c>
      <c r="L83" s="136">
        <v>44</v>
      </c>
      <c r="M83" s="22">
        <f t="shared" si="2"/>
        <v>20</v>
      </c>
    </row>
    <row r="84" spans="1:13" s="13" customFormat="1" x14ac:dyDescent="0.25">
      <c r="A84" s="107" t="s">
        <v>150</v>
      </c>
      <c r="B84" s="107" t="s">
        <v>227</v>
      </c>
      <c r="C84" s="135"/>
      <c r="D84" s="135">
        <v>3</v>
      </c>
      <c r="E84" s="135">
        <v>5</v>
      </c>
      <c r="F84" s="135">
        <v>4</v>
      </c>
      <c r="G84" s="135">
        <v>5</v>
      </c>
      <c r="H84" s="135"/>
      <c r="I84" s="135">
        <v>9</v>
      </c>
      <c r="J84" s="135">
        <v>0</v>
      </c>
      <c r="K84" s="135">
        <v>0</v>
      </c>
      <c r="L84" s="136">
        <v>26</v>
      </c>
      <c r="M84" s="22">
        <f t="shared" si="2"/>
        <v>26</v>
      </c>
    </row>
    <row r="85" spans="1:13" s="13" customFormat="1" x14ac:dyDescent="0.25">
      <c r="A85" s="107" t="s">
        <v>291</v>
      </c>
      <c r="B85" s="107" t="s">
        <v>228</v>
      </c>
      <c r="C85" s="135"/>
      <c r="D85" s="135"/>
      <c r="E85" s="135">
        <v>5</v>
      </c>
      <c r="F85" s="135">
        <v>3</v>
      </c>
      <c r="G85" s="135">
        <v>5</v>
      </c>
      <c r="H85" s="135">
        <v>6</v>
      </c>
      <c r="I85" s="135"/>
      <c r="J85" s="135">
        <v>4</v>
      </c>
      <c r="K85" s="135">
        <v>11</v>
      </c>
      <c r="L85" s="136">
        <v>32</v>
      </c>
      <c r="M85" s="22">
        <f t="shared" si="2"/>
        <v>34</v>
      </c>
    </row>
    <row r="86" spans="1:13" s="13" customFormat="1" x14ac:dyDescent="0.25">
      <c r="A86" s="107" t="s">
        <v>292</v>
      </c>
      <c r="B86" s="107" t="s">
        <v>231</v>
      </c>
      <c r="C86" s="134">
        <v>3</v>
      </c>
      <c r="D86" s="135"/>
      <c r="E86" s="135"/>
      <c r="F86" s="135">
        <v>2</v>
      </c>
      <c r="G86" s="135">
        <v>2</v>
      </c>
      <c r="H86" s="135">
        <v>2</v>
      </c>
      <c r="I86" s="135">
        <v>3</v>
      </c>
      <c r="J86" s="135">
        <v>2</v>
      </c>
      <c r="K86" s="135">
        <v>2</v>
      </c>
      <c r="L86" s="136">
        <v>39</v>
      </c>
      <c r="M86" s="22">
        <f t="shared" si="2"/>
        <v>16</v>
      </c>
    </row>
    <row r="87" spans="1:13" s="13" customFormat="1" x14ac:dyDescent="0.25">
      <c r="A87" s="107" t="s">
        <v>154</v>
      </c>
      <c r="B87" s="107" t="s">
        <v>232</v>
      </c>
      <c r="C87" s="135"/>
      <c r="D87" s="135"/>
      <c r="E87" s="135">
        <v>5</v>
      </c>
      <c r="F87" s="135">
        <v>5</v>
      </c>
      <c r="G87" s="135">
        <v>5</v>
      </c>
      <c r="H87" s="135"/>
      <c r="I87" s="135">
        <v>8</v>
      </c>
      <c r="J87" s="135">
        <v>6</v>
      </c>
      <c r="K87" s="135">
        <v>13</v>
      </c>
      <c r="L87" s="136">
        <v>29</v>
      </c>
      <c r="M87" s="22">
        <f t="shared" si="2"/>
        <v>42</v>
      </c>
    </row>
    <row r="88" spans="1:13" s="13" customFormat="1" x14ac:dyDescent="0.25">
      <c r="A88" s="107" t="s">
        <v>155</v>
      </c>
      <c r="B88" s="107" t="s">
        <v>233</v>
      </c>
      <c r="C88" s="135"/>
      <c r="D88" s="135"/>
      <c r="E88" s="135">
        <v>1</v>
      </c>
      <c r="F88" s="135">
        <v>2</v>
      </c>
      <c r="G88" s="135">
        <v>5</v>
      </c>
      <c r="H88" s="135"/>
      <c r="I88" s="135">
        <v>6</v>
      </c>
      <c r="J88" s="135">
        <v>7</v>
      </c>
      <c r="K88" s="135">
        <v>12</v>
      </c>
      <c r="L88" s="136">
        <v>40</v>
      </c>
      <c r="M88" s="22">
        <f t="shared" si="2"/>
        <v>33</v>
      </c>
    </row>
    <row r="89" spans="1:13" s="13" customFormat="1" x14ac:dyDescent="0.25">
      <c r="A89" s="107" t="s">
        <v>293</v>
      </c>
      <c r="B89" s="107" t="s">
        <v>234</v>
      </c>
      <c r="C89" s="135"/>
      <c r="D89" s="135"/>
      <c r="E89" s="135">
        <v>5</v>
      </c>
      <c r="F89" s="135">
        <v>5</v>
      </c>
      <c r="G89" s="135">
        <v>5</v>
      </c>
      <c r="H89" s="135"/>
      <c r="I89" s="135">
        <v>9</v>
      </c>
      <c r="J89" s="135">
        <v>6</v>
      </c>
      <c r="K89" s="135">
        <v>12</v>
      </c>
      <c r="L89" s="136">
        <v>40</v>
      </c>
      <c r="M89" s="22">
        <f t="shared" si="2"/>
        <v>42</v>
      </c>
    </row>
    <row r="90" spans="1:13" s="13" customFormat="1" x14ac:dyDescent="0.25">
      <c r="A90" s="107" t="s">
        <v>156</v>
      </c>
      <c r="B90" s="107" t="s">
        <v>235</v>
      </c>
      <c r="C90" s="135">
        <v>2</v>
      </c>
      <c r="D90" s="135"/>
      <c r="E90" s="135">
        <v>2</v>
      </c>
      <c r="F90" s="135"/>
      <c r="G90" s="135">
        <v>5</v>
      </c>
      <c r="H90" s="135">
        <v>2</v>
      </c>
      <c r="I90" s="135"/>
      <c r="J90" s="135">
        <v>0</v>
      </c>
      <c r="K90" s="135">
        <v>5</v>
      </c>
      <c r="L90" s="136">
        <v>35</v>
      </c>
      <c r="M90" s="22">
        <f t="shared" si="2"/>
        <v>16</v>
      </c>
    </row>
    <row r="91" spans="1:13" s="13" customFormat="1" x14ac:dyDescent="0.25">
      <c r="A91" s="107" t="s">
        <v>157</v>
      </c>
      <c r="B91" s="107" t="s">
        <v>236</v>
      </c>
      <c r="C91" s="134"/>
      <c r="D91" s="135"/>
      <c r="E91" s="135">
        <v>5</v>
      </c>
      <c r="F91" s="135">
        <v>5</v>
      </c>
      <c r="G91" s="135">
        <v>5</v>
      </c>
      <c r="H91" s="135"/>
      <c r="I91" s="135">
        <v>2</v>
      </c>
      <c r="J91" s="135">
        <v>3</v>
      </c>
      <c r="K91" s="135">
        <v>8</v>
      </c>
      <c r="L91" s="136">
        <v>39</v>
      </c>
      <c r="M91" s="22">
        <f t="shared" si="2"/>
        <v>28</v>
      </c>
    </row>
    <row r="92" spans="1:13" s="13" customFormat="1" x14ac:dyDescent="0.25">
      <c r="A92" s="107" t="s">
        <v>294</v>
      </c>
      <c r="B92" s="107" t="s">
        <v>237</v>
      </c>
      <c r="C92" s="135"/>
      <c r="D92" s="135"/>
      <c r="E92" s="135">
        <v>4</v>
      </c>
      <c r="F92" s="135">
        <v>3</v>
      </c>
      <c r="G92" s="135">
        <v>3</v>
      </c>
      <c r="H92" s="135"/>
      <c r="I92" s="135">
        <v>3</v>
      </c>
      <c r="J92" s="135">
        <v>4</v>
      </c>
      <c r="K92" s="135">
        <v>8</v>
      </c>
      <c r="L92" s="136">
        <v>20</v>
      </c>
      <c r="M92" s="22">
        <f t="shared" si="2"/>
        <v>25</v>
      </c>
    </row>
    <row r="93" spans="1:13" s="13" customFormat="1" x14ac:dyDescent="0.25">
      <c r="A93" s="107" t="s">
        <v>295</v>
      </c>
      <c r="B93" s="107" t="s">
        <v>238</v>
      </c>
      <c r="C93" s="134">
        <v>2</v>
      </c>
      <c r="D93" s="135"/>
      <c r="E93" s="135">
        <v>3</v>
      </c>
      <c r="F93" s="135"/>
      <c r="G93" s="135">
        <v>3</v>
      </c>
      <c r="H93" s="135">
        <v>4</v>
      </c>
      <c r="I93" s="135">
        <v>0</v>
      </c>
      <c r="J93" s="135"/>
      <c r="K93" s="135">
        <v>8</v>
      </c>
      <c r="L93" s="136">
        <v>35</v>
      </c>
      <c r="M93" s="22">
        <f t="shared" si="2"/>
        <v>20</v>
      </c>
    </row>
    <row r="94" spans="1:13" s="13" customFormat="1" x14ac:dyDescent="0.25">
      <c r="A94" s="107" t="s">
        <v>296</v>
      </c>
      <c r="B94" s="107" t="s">
        <v>239</v>
      </c>
      <c r="C94" s="135">
        <v>3</v>
      </c>
      <c r="D94" s="135"/>
      <c r="E94" s="135">
        <v>5</v>
      </c>
      <c r="F94" s="135">
        <v>3</v>
      </c>
      <c r="G94" s="135">
        <v>5</v>
      </c>
      <c r="H94" s="135">
        <v>6</v>
      </c>
      <c r="I94" s="135"/>
      <c r="J94" s="135">
        <v>6</v>
      </c>
      <c r="K94" s="135">
        <v>12</v>
      </c>
      <c r="L94" s="136">
        <v>38</v>
      </c>
      <c r="M94" s="22">
        <f t="shared" si="2"/>
        <v>40</v>
      </c>
    </row>
    <row r="95" spans="1:13" s="13" customFormat="1" x14ac:dyDescent="0.25">
      <c r="A95" s="107" t="s">
        <v>297</v>
      </c>
      <c r="B95" s="107" t="s">
        <v>240</v>
      </c>
      <c r="C95" s="134"/>
      <c r="D95" s="135"/>
      <c r="E95" s="135">
        <v>3</v>
      </c>
      <c r="F95" s="135">
        <v>3</v>
      </c>
      <c r="G95" s="135">
        <v>3</v>
      </c>
      <c r="H95" s="135">
        <v>6</v>
      </c>
      <c r="I95" s="135">
        <v>6</v>
      </c>
      <c r="J95" s="135"/>
      <c r="K95" s="135">
        <v>6</v>
      </c>
      <c r="L95" s="136">
        <v>39</v>
      </c>
      <c r="M95" s="22">
        <f t="shared" si="2"/>
        <v>27</v>
      </c>
    </row>
    <row r="96" spans="1:13" s="13" customFormat="1" x14ac:dyDescent="0.25">
      <c r="A96" s="107" t="s">
        <v>298</v>
      </c>
      <c r="B96" s="107" t="s">
        <v>241</v>
      </c>
      <c r="C96" s="134">
        <v>3</v>
      </c>
      <c r="D96" s="135"/>
      <c r="E96" s="135">
        <v>3</v>
      </c>
      <c r="F96" s="135">
        <v>2</v>
      </c>
      <c r="G96" s="135">
        <v>2</v>
      </c>
      <c r="H96" s="135">
        <v>6</v>
      </c>
      <c r="I96" s="135">
        <v>2</v>
      </c>
      <c r="J96" s="135">
        <v>5</v>
      </c>
      <c r="K96" s="135">
        <v>12</v>
      </c>
      <c r="L96" s="136">
        <v>37</v>
      </c>
      <c r="M96" s="22">
        <f t="shared" si="2"/>
        <v>35</v>
      </c>
    </row>
    <row r="97" spans="1:13" s="13" customFormat="1" x14ac:dyDescent="0.25">
      <c r="A97" s="107" t="s">
        <v>161</v>
      </c>
      <c r="B97" s="107" t="s">
        <v>242</v>
      </c>
      <c r="C97" s="134"/>
      <c r="D97" s="135"/>
      <c r="E97" s="135">
        <v>5</v>
      </c>
      <c r="F97" s="135">
        <v>4</v>
      </c>
      <c r="G97" s="135">
        <v>2</v>
      </c>
      <c r="H97" s="135">
        <v>6</v>
      </c>
      <c r="I97" s="135">
        <v>7</v>
      </c>
      <c r="J97" s="135"/>
      <c r="K97" s="135">
        <v>12</v>
      </c>
      <c r="L97" s="136">
        <v>28</v>
      </c>
      <c r="M97" s="22">
        <f t="shared" si="2"/>
        <v>36</v>
      </c>
    </row>
    <row r="98" spans="1:13" s="13" customFormat="1" x14ac:dyDescent="0.25">
      <c r="A98" s="107" t="s">
        <v>162</v>
      </c>
      <c r="B98" s="107" t="s">
        <v>243</v>
      </c>
      <c r="C98" s="134">
        <v>2</v>
      </c>
      <c r="D98" s="135"/>
      <c r="E98" s="135">
        <v>5</v>
      </c>
      <c r="F98" s="135"/>
      <c r="G98" s="135">
        <v>5</v>
      </c>
      <c r="H98" s="135">
        <v>3</v>
      </c>
      <c r="I98" s="135">
        <v>4</v>
      </c>
      <c r="J98" s="135">
        <v>5</v>
      </c>
      <c r="K98" s="135">
        <v>9</v>
      </c>
      <c r="L98" s="136">
        <v>32</v>
      </c>
      <c r="M98" s="22">
        <f t="shared" si="2"/>
        <v>33</v>
      </c>
    </row>
    <row r="99" spans="1:13" s="13" customFormat="1" x14ac:dyDescent="0.25">
      <c r="A99" s="107" t="s">
        <v>163</v>
      </c>
      <c r="B99" s="107" t="s">
        <v>244</v>
      </c>
      <c r="C99" s="135">
        <v>2</v>
      </c>
      <c r="D99" s="135"/>
      <c r="E99" s="135">
        <v>2</v>
      </c>
      <c r="F99" s="135">
        <v>2</v>
      </c>
      <c r="G99" s="135">
        <v>2</v>
      </c>
      <c r="H99" s="135"/>
      <c r="I99" s="135">
        <v>3</v>
      </c>
      <c r="J99" s="135">
        <v>0</v>
      </c>
      <c r="K99" s="135">
        <v>11</v>
      </c>
      <c r="L99" s="136">
        <v>26</v>
      </c>
      <c r="M99" s="22">
        <f t="shared" si="2"/>
        <v>22</v>
      </c>
    </row>
    <row r="100" spans="1:13" s="13" customFormat="1" x14ac:dyDescent="0.25">
      <c r="A100" s="107" t="s">
        <v>164</v>
      </c>
      <c r="B100" s="107" t="s">
        <v>245</v>
      </c>
      <c r="C100" s="134"/>
      <c r="D100" s="135"/>
      <c r="E100" s="135">
        <v>3</v>
      </c>
      <c r="F100" s="135">
        <v>2</v>
      </c>
      <c r="G100" s="135">
        <v>4</v>
      </c>
      <c r="H100" s="135">
        <v>3</v>
      </c>
      <c r="I100" s="135">
        <v>3</v>
      </c>
      <c r="J100" s="135"/>
      <c r="K100" s="135">
        <v>8</v>
      </c>
      <c r="L100" s="136">
        <v>38</v>
      </c>
      <c r="M100" s="22">
        <f t="shared" si="2"/>
        <v>23</v>
      </c>
    </row>
    <row r="101" spans="1:13" s="13" customFormat="1" x14ac:dyDescent="0.25">
      <c r="A101" s="107" t="s">
        <v>299</v>
      </c>
      <c r="B101" s="107" t="s">
        <v>247</v>
      </c>
      <c r="C101" s="135">
        <v>3</v>
      </c>
      <c r="D101" s="135"/>
      <c r="E101" s="135">
        <v>5</v>
      </c>
      <c r="F101" s="135">
        <v>2</v>
      </c>
      <c r="G101" s="135">
        <v>2</v>
      </c>
      <c r="H101" s="135"/>
      <c r="I101" s="135">
        <v>5</v>
      </c>
      <c r="J101" s="135">
        <v>0</v>
      </c>
      <c r="K101" s="135">
        <v>11</v>
      </c>
      <c r="L101" s="136">
        <v>33</v>
      </c>
      <c r="M101" s="22">
        <f t="shared" si="2"/>
        <v>28</v>
      </c>
    </row>
    <row r="102" spans="1:13" s="13" customFormat="1" x14ac:dyDescent="0.25">
      <c r="A102" s="107" t="s">
        <v>167</v>
      </c>
      <c r="B102" s="107" t="s">
        <v>248</v>
      </c>
      <c r="C102" s="134"/>
      <c r="D102" s="135"/>
      <c r="E102" s="135">
        <v>5</v>
      </c>
      <c r="F102" s="135">
        <v>4</v>
      </c>
      <c r="G102" s="135">
        <v>5</v>
      </c>
      <c r="H102" s="135">
        <v>2</v>
      </c>
      <c r="I102" s="135">
        <v>0</v>
      </c>
      <c r="J102" s="135"/>
      <c r="K102" s="135">
        <v>10</v>
      </c>
      <c r="L102" s="136">
        <v>43</v>
      </c>
      <c r="M102" s="22">
        <f t="shared" si="2"/>
        <v>26</v>
      </c>
    </row>
    <row r="103" spans="1:13" s="13" customFormat="1" x14ac:dyDescent="0.25">
      <c r="A103" s="107" t="s">
        <v>300</v>
      </c>
      <c r="B103" s="107" t="s">
        <v>249</v>
      </c>
      <c r="C103" s="135"/>
      <c r="D103" s="135">
        <v>1</v>
      </c>
      <c r="E103" s="135"/>
      <c r="F103" s="135">
        <v>2</v>
      </c>
      <c r="G103" s="135">
        <v>4</v>
      </c>
      <c r="H103" s="135">
        <v>2</v>
      </c>
      <c r="I103" s="135">
        <v>7</v>
      </c>
      <c r="J103" s="135"/>
      <c r="K103" s="135">
        <v>10</v>
      </c>
      <c r="L103" s="136">
        <v>30</v>
      </c>
      <c r="M103" s="22">
        <f t="shared" si="2"/>
        <v>26</v>
      </c>
    </row>
    <row r="104" spans="1:13" s="13" customFormat="1" x14ac:dyDescent="0.25">
      <c r="A104" s="107" t="s">
        <v>171</v>
      </c>
      <c r="B104" s="107" t="s">
        <v>250</v>
      </c>
      <c r="C104" s="135"/>
      <c r="D104" s="135"/>
      <c r="E104" s="135">
        <v>5</v>
      </c>
      <c r="F104" s="135">
        <v>2</v>
      </c>
      <c r="G104" s="135">
        <v>5</v>
      </c>
      <c r="H104" s="135">
        <v>2</v>
      </c>
      <c r="I104" s="135"/>
      <c r="J104" s="135">
        <v>0</v>
      </c>
      <c r="K104" s="135">
        <v>12</v>
      </c>
      <c r="L104" s="136">
        <v>30</v>
      </c>
      <c r="M104" s="22">
        <f t="shared" si="2"/>
        <v>26</v>
      </c>
    </row>
    <row r="105" spans="1:13" s="13" customFormat="1" x14ac:dyDescent="0.25">
      <c r="A105" s="107" t="s">
        <v>172</v>
      </c>
      <c r="B105" s="107" t="s">
        <v>251</v>
      </c>
      <c r="C105" s="135">
        <v>3</v>
      </c>
      <c r="D105" s="135"/>
      <c r="E105" s="135">
        <v>5</v>
      </c>
      <c r="F105" s="135">
        <v>3</v>
      </c>
      <c r="G105" s="135">
        <v>5</v>
      </c>
      <c r="H105" s="135">
        <v>5</v>
      </c>
      <c r="I105" s="135"/>
      <c r="J105" s="135">
        <v>0</v>
      </c>
      <c r="K105" s="135">
        <v>13</v>
      </c>
      <c r="L105" s="136">
        <v>32</v>
      </c>
      <c r="M105" s="22">
        <f t="shared" si="2"/>
        <v>34</v>
      </c>
    </row>
    <row r="106" spans="1:13" s="13" customFormat="1" x14ac:dyDescent="0.25">
      <c r="A106" s="107" t="s">
        <v>301</v>
      </c>
      <c r="B106" s="107" t="s">
        <v>252</v>
      </c>
      <c r="C106" s="135"/>
      <c r="D106" s="135"/>
      <c r="E106" s="135">
        <v>4</v>
      </c>
      <c r="F106" s="135">
        <v>3</v>
      </c>
      <c r="G106" s="135">
        <v>4</v>
      </c>
      <c r="H106" s="135">
        <v>0</v>
      </c>
      <c r="I106" s="135">
        <v>4</v>
      </c>
      <c r="J106" s="135"/>
      <c r="K106" s="135">
        <v>8</v>
      </c>
      <c r="L106" s="136">
        <v>42</v>
      </c>
      <c r="M106" s="22">
        <f t="shared" si="2"/>
        <v>23</v>
      </c>
    </row>
    <row r="107" spans="1:13" s="13" customFormat="1" x14ac:dyDescent="0.25">
      <c r="A107" s="107" t="s">
        <v>302</v>
      </c>
      <c r="B107" s="107" t="s">
        <v>253</v>
      </c>
      <c r="C107" s="134"/>
      <c r="D107" s="135"/>
      <c r="E107" s="135">
        <v>5</v>
      </c>
      <c r="F107" s="135">
        <v>5</v>
      </c>
      <c r="G107" s="135">
        <v>5</v>
      </c>
      <c r="H107" s="135"/>
      <c r="I107" s="135">
        <v>9</v>
      </c>
      <c r="J107" s="135">
        <v>6</v>
      </c>
      <c r="K107" s="135">
        <v>8</v>
      </c>
      <c r="L107" s="136">
        <v>32</v>
      </c>
      <c r="M107" s="22">
        <f t="shared" si="2"/>
        <v>38</v>
      </c>
    </row>
    <row r="108" spans="1:13" s="13" customFormat="1" x14ac:dyDescent="0.25">
      <c r="A108" s="107" t="s">
        <v>173</v>
      </c>
      <c r="B108" s="107" t="s">
        <v>254</v>
      </c>
      <c r="C108" s="135">
        <v>2</v>
      </c>
      <c r="D108" s="135"/>
      <c r="E108" s="135">
        <v>3</v>
      </c>
      <c r="F108" s="135">
        <v>2</v>
      </c>
      <c r="G108" s="135">
        <v>2</v>
      </c>
      <c r="H108" s="135"/>
      <c r="I108" s="135">
        <v>0</v>
      </c>
      <c r="J108" s="135">
        <v>0</v>
      </c>
      <c r="K108" s="135">
        <v>0</v>
      </c>
      <c r="L108" s="136">
        <v>30</v>
      </c>
      <c r="M108" s="22">
        <f t="shared" si="2"/>
        <v>9</v>
      </c>
    </row>
    <row r="109" spans="1:13" s="13" customFormat="1" x14ac:dyDescent="0.25">
      <c r="A109" s="107" t="s">
        <v>175</v>
      </c>
      <c r="B109" s="107" t="s">
        <v>255</v>
      </c>
      <c r="C109" s="135">
        <v>3</v>
      </c>
      <c r="D109" s="135"/>
      <c r="E109" s="135">
        <v>0</v>
      </c>
      <c r="F109" s="135"/>
      <c r="G109" s="135">
        <v>2</v>
      </c>
      <c r="H109" s="135">
        <v>5</v>
      </c>
      <c r="I109" s="135"/>
      <c r="J109" s="135">
        <v>5</v>
      </c>
      <c r="K109" s="135">
        <v>2</v>
      </c>
      <c r="L109" s="136">
        <v>25</v>
      </c>
      <c r="M109" s="22">
        <f t="shared" si="2"/>
        <v>17</v>
      </c>
    </row>
    <row r="110" spans="1:13" s="13" customFormat="1" x14ac:dyDescent="0.25">
      <c r="A110" s="107" t="s">
        <v>177</v>
      </c>
      <c r="B110" s="107" t="s">
        <v>256</v>
      </c>
      <c r="C110" s="134">
        <v>2</v>
      </c>
      <c r="D110" s="135"/>
      <c r="E110" s="135">
        <v>2</v>
      </c>
      <c r="F110" s="135"/>
      <c r="G110" s="135">
        <v>2</v>
      </c>
      <c r="H110" s="135">
        <v>2</v>
      </c>
      <c r="I110" s="135"/>
      <c r="J110" s="135">
        <v>0</v>
      </c>
      <c r="K110" s="135">
        <v>5</v>
      </c>
      <c r="L110" s="136">
        <v>34</v>
      </c>
      <c r="M110" s="22">
        <f t="shared" si="2"/>
        <v>13</v>
      </c>
    </row>
    <row r="111" spans="1:13" s="13" customFormat="1" x14ac:dyDescent="0.25">
      <c r="A111" s="107" t="s">
        <v>180</v>
      </c>
      <c r="B111" s="107" t="s">
        <v>257</v>
      </c>
      <c r="C111" s="134"/>
      <c r="D111" s="135"/>
      <c r="E111" s="135">
        <v>2</v>
      </c>
      <c r="F111" s="135">
        <v>4</v>
      </c>
      <c r="G111" s="135">
        <v>2</v>
      </c>
      <c r="H111" s="135"/>
      <c r="I111" s="135">
        <v>3</v>
      </c>
      <c r="J111" s="135">
        <v>2</v>
      </c>
      <c r="K111" s="135">
        <v>10</v>
      </c>
      <c r="L111" s="136">
        <v>45</v>
      </c>
      <c r="M111" s="22">
        <f t="shared" si="2"/>
        <v>23</v>
      </c>
    </row>
    <row r="112" spans="1:13" s="13" customFormat="1" x14ac:dyDescent="0.25">
      <c r="A112" s="107" t="s">
        <v>181</v>
      </c>
      <c r="B112" s="107" t="s">
        <v>258</v>
      </c>
      <c r="C112" s="134">
        <v>2</v>
      </c>
      <c r="D112" s="135"/>
      <c r="E112" s="135">
        <v>3</v>
      </c>
      <c r="F112" s="135">
        <v>5</v>
      </c>
      <c r="G112" s="135">
        <v>3</v>
      </c>
      <c r="H112" s="135">
        <v>4</v>
      </c>
      <c r="I112" s="135">
        <v>5</v>
      </c>
      <c r="J112" s="135">
        <v>6</v>
      </c>
      <c r="K112" s="135">
        <v>7</v>
      </c>
      <c r="L112" s="136">
        <v>24</v>
      </c>
      <c r="M112" s="22">
        <f t="shared" si="2"/>
        <v>35</v>
      </c>
    </row>
    <row r="113" spans="1:13" s="13" customFormat="1" x14ac:dyDescent="0.25">
      <c r="A113" s="107" t="s">
        <v>183</v>
      </c>
      <c r="B113" s="107" t="s">
        <v>259</v>
      </c>
      <c r="C113" s="134"/>
      <c r="D113" s="135"/>
      <c r="E113" s="135">
        <v>5</v>
      </c>
      <c r="F113" s="135">
        <v>3</v>
      </c>
      <c r="G113" s="135">
        <v>3</v>
      </c>
      <c r="H113" s="135"/>
      <c r="I113" s="135">
        <v>2</v>
      </c>
      <c r="J113" s="135">
        <v>0</v>
      </c>
      <c r="K113" s="135">
        <v>6</v>
      </c>
      <c r="L113" s="136">
        <v>17</v>
      </c>
      <c r="M113" s="22">
        <f t="shared" si="2"/>
        <v>19</v>
      </c>
    </row>
    <row r="114" spans="1:13" s="13" customFormat="1" x14ac:dyDescent="0.25">
      <c r="A114" s="107" t="s">
        <v>184</v>
      </c>
      <c r="B114" s="107" t="s">
        <v>260</v>
      </c>
      <c r="C114" s="134">
        <v>2</v>
      </c>
      <c r="D114" s="135"/>
      <c r="E114" s="135">
        <v>1</v>
      </c>
      <c r="F114" s="135"/>
      <c r="G114" s="135">
        <v>3</v>
      </c>
      <c r="H114" s="135"/>
      <c r="I114" s="135">
        <v>1</v>
      </c>
      <c r="J114" s="135">
        <v>5</v>
      </c>
      <c r="K114" s="135">
        <v>9</v>
      </c>
      <c r="L114" s="136">
        <v>28</v>
      </c>
      <c r="M114" s="22">
        <f t="shared" si="2"/>
        <v>21</v>
      </c>
    </row>
    <row r="115" spans="1:13" s="13" customFormat="1" x14ac:dyDescent="0.25">
      <c r="A115" s="107" t="s">
        <v>185</v>
      </c>
      <c r="B115" s="107" t="s">
        <v>261</v>
      </c>
      <c r="C115" s="134"/>
      <c r="D115" s="135"/>
      <c r="E115" s="135">
        <v>4</v>
      </c>
      <c r="F115" s="135">
        <v>2</v>
      </c>
      <c r="G115" s="135">
        <v>5</v>
      </c>
      <c r="H115" s="135">
        <v>4</v>
      </c>
      <c r="I115" s="135">
        <v>2</v>
      </c>
      <c r="J115" s="135"/>
      <c r="K115" s="135">
        <v>13</v>
      </c>
      <c r="L115" s="136">
        <v>43</v>
      </c>
      <c r="M115" s="22">
        <f t="shared" si="2"/>
        <v>30</v>
      </c>
    </row>
    <row r="116" spans="1:13" s="13" customFormat="1" x14ac:dyDescent="0.25">
      <c r="A116" s="107" t="s">
        <v>186</v>
      </c>
      <c r="B116" s="107" t="s">
        <v>262</v>
      </c>
      <c r="C116" s="134"/>
      <c r="D116" s="135"/>
      <c r="E116" s="135">
        <v>5</v>
      </c>
      <c r="F116" s="135">
        <v>5</v>
      </c>
      <c r="G116" s="135">
        <v>4</v>
      </c>
      <c r="H116" s="135">
        <v>4</v>
      </c>
      <c r="I116" s="135">
        <v>8</v>
      </c>
      <c r="J116" s="135"/>
      <c r="K116" s="135">
        <v>14</v>
      </c>
      <c r="L116" s="136">
        <v>31</v>
      </c>
      <c r="M116" s="22">
        <f t="shared" si="2"/>
        <v>40</v>
      </c>
    </row>
    <row r="117" spans="1:13" s="13" customFormat="1" x14ac:dyDescent="0.25">
      <c r="A117" s="107" t="s">
        <v>303</v>
      </c>
      <c r="B117" s="107" t="s">
        <v>263</v>
      </c>
      <c r="C117" s="134"/>
      <c r="D117" s="135"/>
      <c r="E117" s="135">
        <v>5</v>
      </c>
      <c r="F117" s="135">
        <v>5</v>
      </c>
      <c r="G117" s="135">
        <v>4</v>
      </c>
      <c r="H117" s="135">
        <v>4</v>
      </c>
      <c r="I117" s="135">
        <v>7</v>
      </c>
      <c r="J117" s="135"/>
      <c r="K117" s="135">
        <v>12</v>
      </c>
      <c r="L117" s="136">
        <v>27</v>
      </c>
      <c r="M117" s="22">
        <f t="shared" si="2"/>
        <v>37</v>
      </c>
    </row>
    <row r="118" spans="1:13" s="13" customFormat="1" x14ac:dyDescent="0.25">
      <c r="A118" s="107" t="s">
        <v>188</v>
      </c>
      <c r="B118" s="107" t="s">
        <v>264</v>
      </c>
      <c r="C118" s="134"/>
      <c r="D118" s="135"/>
      <c r="E118" s="135">
        <v>5</v>
      </c>
      <c r="F118" s="135">
        <v>4</v>
      </c>
      <c r="G118" s="135">
        <v>3</v>
      </c>
      <c r="H118" s="135">
        <v>5</v>
      </c>
      <c r="I118" s="135">
        <v>6</v>
      </c>
      <c r="J118" s="135"/>
      <c r="K118" s="135">
        <v>10</v>
      </c>
      <c r="L118" s="136">
        <v>23</v>
      </c>
      <c r="M118" s="22">
        <f t="shared" si="2"/>
        <v>33</v>
      </c>
    </row>
    <row r="119" spans="1:13" s="13" customFormat="1" x14ac:dyDescent="0.25">
      <c r="A119" s="107" t="s">
        <v>189</v>
      </c>
      <c r="B119" s="107" t="s">
        <v>265</v>
      </c>
      <c r="C119" s="134">
        <v>3</v>
      </c>
      <c r="D119" s="135"/>
      <c r="E119" s="135">
        <v>3</v>
      </c>
      <c r="F119" s="135">
        <v>3</v>
      </c>
      <c r="G119" s="135">
        <v>2</v>
      </c>
      <c r="H119" s="135">
        <v>4</v>
      </c>
      <c r="I119" s="135"/>
      <c r="J119" s="135">
        <v>4</v>
      </c>
      <c r="K119" s="135">
        <v>0</v>
      </c>
      <c r="L119" s="136">
        <v>30</v>
      </c>
      <c r="M119" s="22">
        <f t="shared" si="2"/>
        <v>19</v>
      </c>
    </row>
    <row r="120" spans="1:13" s="13" customFormat="1" x14ac:dyDescent="0.25">
      <c r="A120" s="107" t="s">
        <v>304</v>
      </c>
      <c r="B120" s="107" t="s">
        <v>266</v>
      </c>
      <c r="C120" s="134">
        <v>2</v>
      </c>
      <c r="D120" s="135"/>
      <c r="E120" s="135">
        <v>5</v>
      </c>
      <c r="F120" s="135"/>
      <c r="G120" s="135">
        <v>0</v>
      </c>
      <c r="H120" s="135">
        <v>2</v>
      </c>
      <c r="I120" s="135">
        <v>0</v>
      </c>
      <c r="J120" s="135"/>
      <c r="K120" s="135"/>
      <c r="L120" s="136">
        <v>30</v>
      </c>
      <c r="M120" s="22">
        <f t="shared" si="2"/>
        <v>9</v>
      </c>
    </row>
    <row r="121" spans="1:13" s="13" customFormat="1" x14ac:dyDescent="0.25">
      <c r="A121" s="107" t="s">
        <v>191</v>
      </c>
      <c r="B121" s="107" t="s">
        <v>267</v>
      </c>
      <c r="C121" s="134">
        <v>3</v>
      </c>
      <c r="D121" s="135"/>
      <c r="E121" s="135">
        <v>2</v>
      </c>
      <c r="F121" s="135">
        <v>1</v>
      </c>
      <c r="G121" s="135">
        <v>3</v>
      </c>
      <c r="H121" s="135"/>
      <c r="I121" s="135">
        <v>0</v>
      </c>
      <c r="J121" s="135">
        <v>0</v>
      </c>
      <c r="K121" s="135">
        <v>7</v>
      </c>
      <c r="L121" s="136">
        <v>25</v>
      </c>
      <c r="M121" s="22">
        <f t="shared" si="2"/>
        <v>16</v>
      </c>
    </row>
    <row r="122" spans="1:13" s="13" customFormat="1" x14ac:dyDescent="0.25">
      <c r="A122" s="107" t="s">
        <v>305</v>
      </c>
      <c r="B122" s="107" t="s">
        <v>268</v>
      </c>
      <c r="C122" s="134">
        <v>3</v>
      </c>
      <c r="D122" s="135"/>
      <c r="E122" s="135">
        <v>1</v>
      </c>
      <c r="F122" s="135">
        <v>2</v>
      </c>
      <c r="G122" s="135">
        <v>2</v>
      </c>
      <c r="H122" s="135">
        <v>4</v>
      </c>
      <c r="I122" s="135">
        <v>1</v>
      </c>
      <c r="J122" s="135">
        <v>7</v>
      </c>
      <c r="K122" s="135">
        <v>5</v>
      </c>
      <c r="L122" s="136">
        <v>40</v>
      </c>
      <c r="M122" s="22">
        <f t="shared" si="2"/>
        <v>25</v>
      </c>
    </row>
    <row r="123" spans="1:13" s="13" customFormat="1" x14ac:dyDescent="0.25">
      <c r="A123" s="107" t="s">
        <v>306</v>
      </c>
      <c r="B123" s="107" t="s">
        <v>269</v>
      </c>
      <c r="C123" s="135">
        <v>3</v>
      </c>
      <c r="D123" s="135"/>
      <c r="E123" s="135">
        <v>4</v>
      </c>
      <c r="F123" s="135"/>
      <c r="G123" s="135">
        <v>4</v>
      </c>
      <c r="H123" s="135">
        <v>5</v>
      </c>
      <c r="I123" s="135">
        <v>4</v>
      </c>
      <c r="J123" s="135">
        <v>4</v>
      </c>
      <c r="K123" s="135">
        <v>5</v>
      </c>
      <c r="L123" s="136">
        <v>45</v>
      </c>
      <c r="M123" s="22">
        <f t="shared" si="2"/>
        <v>29</v>
      </c>
    </row>
    <row r="124" spans="1:13" s="13" customFormat="1" x14ac:dyDescent="0.25">
      <c r="A124" s="107" t="s">
        <v>307</v>
      </c>
      <c r="B124" s="107" t="s">
        <v>270</v>
      </c>
      <c r="C124" s="135"/>
      <c r="D124" s="135"/>
      <c r="E124" s="135">
        <v>4</v>
      </c>
      <c r="F124" s="135">
        <v>4</v>
      </c>
      <c r="G124" s="135">
        <v>5</v>
      </c>
      <c r="H124" s="135">
        <v>3</v>
      </c>
      <c r="I124" s="135">
        <v>4</v>
      </c>
      <c r="J124" s="135">
        <v>6</v>
      </c>
      <c r="K124" s="135">
        <v>9</v>
      </c>
      <c r="L124" s="136">
        <v>37</v>
      </c>
      <c r="M124" s="22">
        <f t="shared" si="2"/>
        <v>35</v>
      </c>
    </row>
    <row r="125" spans="1:13" s="13" customFormat="1" x14ac:dyDescent="0.25">
      <c r="A125" s="107" t="s">
        <v>195</v>
      </c>
      <c r="B125" s="107" t="s">
        <v>271</v>
      </c>
      <c r="C125" s="134"/>
      <c r="D125" s="135"/>
      <c r="E125" s="135">
        <v>3</v>
      </c>
      <c r="F125" s="135">
        <v>3</v>
      </c>
      <c r="G125" s="135">
        <v>3</v>
      </c>
      <c r="H125" s="135">
        <v>5</v>
      </c>
      <c r="I125" s="135">
        <v>4</v>
      </c>
      <c r="J125" s="135"/>
      <c r="K125" s="135">
        <v>10</v>
      </c>
      <c r="L125" s="136">
        <v>27</v>
      </c>
      <c r="M125" s="22">
        <f t="shared" si="2"/>
        <v>28</v>
      </c>
    </row>
    <row r="126" spans="1:13" s="13" customFormat="1" x14ac:dyDescent="0.25">
      <c r="A126" s="107" t="s">
        <v>308</v>
      </c>
      <c r="B126" s="107" t="s">
        <v>272</v>
      </c>
      <c r="C126" s="134"/>
      <c r="D126" s="135"/>
      <c r="E126" s="135">
        <v>3</v>
      </c>
      <c r="F126" s="135">
        <v>2</v>
      </c>
      <c r="G126" s="135">
        <v>2</v>
      </c>
      <c r="H126" s="135">
        <v>4</v>
      </c>
      <c r="I126" s="135"/>
      <c r="J126" s="135">
        <v>5</v>
      </c>
      <c r="K126" s="135">
        <v>5</v>
      </c>
      <c r="L126" s="136">
        <v>39</v>
      </c>
      <c r="M126" s="22">
        <f t="shared" si="2"/>
        <v>21</v>
      </c>
    </row>
    <row r="127" spans="1:13" s="13" customFormat="1" x14ac:dyDescent="0.25">
      <c r="A127" s="107" t="s">
        <v>309</v>
      </c>
      <c r="B127" s="107" t="s">
        <v>273</v>
      </c>
      <c r="C127" s="134"/>
      <c r="D127" s="135"/>
      <c r="E127" s="135">
        <v>5</v>
      </c>
      <c r="F127" s="135">
        <v>5</v>
      </c>
      <c r="G127" s="135">
        <v>5</v>
      </c>
      <c r="H127" s="135">
        <v>8</v>
      </c>
      <c r="I127" s="135">
        <v>6</v>
      </c>
      <c r="J127" s="135"/>
      <c r="K127" s="135">
        <v>14</v>
      </c>
      <c r="L127" s="136">
        <v>33</v>
      </c>
      <c r="M127" s="22">
        <f t="shared" si="2"/>
        <v>43</v>
      </c>
    </row>
    <row r="128" spans="1:13" s="13" customFormat="1" x14ac:dyDescent="0.25">
      <c r="A128" s="107" t="s">
        <v>310</v>
      </c>
      <c r="B128" s="107" t="s">
        <v>274</v>
      </c>
      <c r="C128" s="135"/>
      <c r="D128" s="135"/>
      <c r="E128" s="135">
        <v>5</v>
      </c>
      <c r="F128" s="135">
        <v>4</v>
      </c>
      <c r="G128" s="135">
        <v>2</v>
      </c>
      <c r="H128" s="135"/>
      <c r="I128" s="135">
        <v>2</v>
      </c>
      <c r="J128" s="135">
        <v>0</v>
      </c>
      <c r="K128" s="135">
        <v>0</v>
      </c>
      <c r="L128" s="136">
        <v>23</v>
      </c>
      <c r="M128" s="22">
        <f t="shared" si="2"/>
        <v>13</v>
      </c>
    </row>
    <row r="129" spans="1:13" s="13" customFormat="1" x14ac:dyDescent="0.25">
      <c r="A129" s="107" t="s">
        <v>205</v>
      </c>
      <c r="B129" s="107" t="s">
        <v>276</v>
      </c>
      <c r="C129" s="134"/>
      <c r="D129" s="135"/>
      <c r="E129" s="135">
        <v>5</v>
      </c>
      <c r="F129" s="135">
        <v>5</v>
      </c>
      <c r="G129" s="135">
        <v>4</v>
      </c>
      <c r="H129" s="135"/>
      <c r="I129" s="135">
        <v>3</v>
      </c>
      <c r="J129" s="135">
        <v>2</v>
      </c>
      <c r="K129" s="135">
        <v>6</v>
      </c>
      <c r="L129" s="136">
        <v>32</v>
      </c>
      <c r="M129" s="22">
        <f t="shared" si="2"/>
        <v>25</v>
      </c>
    </row>
    <row r="130" spans="1:13" s="13" customFormat="1" x14ac:dyDescent="0.25">
      <c r="A130" s="107" t="s">
        <v>311</v>
      </c>
      <c r="B130" s="107" t="s">
        <v>277</v>
      </c>
      <c r="C130" s="135"/>
      <c r="D130" s="135"/>
      <c r="E130" s="135">
        <v>4</v>
      </c>
      <c r="F130" s="135">
        <v>2</v>
      </c>
      <c r="G130" s="135">
        <v>4</v>
      </c>
      <c r="H130" s="135">
        <v>0</v>
      </c>
      <c r="I130" s="135">
        <v>2</v>
      </c>
      <c r="J130" s="135">
        <v>0</v>
      </c>
      <c r="K130" s="135">
        <v>6</v>
      </c>
      <c r="L130" s="136">
        <v>20</v>
      </c>
      <c r="M130" s="22">
        <f t="shared" si="2"/>
        <v>18</v>
      </c>
    </row>
    <row r="131" spans="1:13" s="13" customFormat="1" x14ac:dyDescent="0.25">
      <c r="A131" s="107" t="s">
        <v>312</v>
      </c>
      <c r="B131" s="107" t="s">
        <v>278</v>
      </c>
      <c r="C131" s="135"/>
      <c r="D131" s="135"/>
      <c r="E131" s="135">
        <v>5</v>
      </c>
      <c r="F131" s="135">
        <v>3</v>
      </c>
      <c r="G131" s="135">
        <v>3</v>
      </c>
      <c r="H131" s="135"/>
      <c r="I131" s="135">
        <v>9</v>
      </c>
      <c r="J131" s="135">
        <v>4</v>
      </c>
      <c r="K131" s="135">
        <v>12</v>
      </c>
      <c r="L131" s="136">
        <v>31</v>
      </c>
      <c r="M131" s="22">
        <f t="shared" si="2"/>
        <v>36</v>
      </c>
    </row>
    <row r="132" spans="1:13" s="13" customFormat="1" x14ac:dyDescent="0.25">
      <c r="A132" s="107" t="s">
        <v>313</v>
      </c>
      <c r="B132" s="107" t="s">
        <v>279</v>
      </c>
      <c r="C132" s="134"/>
      <c r="D132" s="135"/>
      <c r="E132" s="135">
        <v>4</v>
      </c>
      <c r="F132" s="135">
        <v>4</v>
      </c>
      <c r="G132" s="135">
        <v>3</v>
      </c>
      <c r="H132" s="135">
        <v>7</v>
      </c>
      <c r="I132" s="135"/>
      <c r="J132" s="135">
        <v>6</v>
      </c>
      <c r="K132" s="135">
        <v>12</v>
      </c>
      <c r="L132" s="136">
        <v>39</v>
      </c>
      <c r="M132" s="22">
        <f t="shared" si="2"/>
        <v>36</v>
      </c>
    </row>
    <row r="133" spans="1:13" s="13" customFormat="1" x14ac:dyDescent="0.25">
      <c r="A133" s="107" t="s">
        <v>214</v>
      </c>
      <c r="B133" s="107" t="s">
        <v>281</v>
      </c>
      <c r="C133" s="134">
        <v>3</v>
      </c>
      <c r="D133" s="135"/>
      <c r="E133" s="135">
        <v>2</v>
      </c>
      <c r="F133" s="135"/>
      <c r="G133" s="135">
        <v>5</v>
      </c>
      <c r="H133" s="135">
        <v>4</v>
      </c>
      <c r="I133" s="135"/>
      <c r="J133" s="135">
        <v>4</v>
      </c>
      <c r="K133" s="135">
        <v>8</v>
      </c>
      <c r="L133" s="136">
        <v>25</v>
      </c>
      <c r="M133" s="22">
        <f t="shared" si="2"/>
        <v>26</v>
      </c>
    </row>
    <row r="134" spans="1:13" s="13" customFormat="1" x14ac:dyDescent="0.25">
      <c r="A134" s="107" t="s">
        <v>216</v>
      </c>
      <c r="B134" s="107" t="s">
        <v>282</v>
      </c>
      <c r="C134" s="135">
        <v>3</v>
      </c>
      <c r="D134" s="135"/>
      <c r="E134" s="135">
        <v>3</v>
      </c>
      <c r="F134" s="135"/>
      <c r="G134" s="135">
        <v>3</v>
      </c>
      <c r="H134" s="135">
        <v>3</v>
      </c>
      <c r="I134" s="135"/>
      <c r="J134" s="135">
        <v>4</v>
      </c>
      <c r="K134" s="135">
        <v>6</v>
      </c>
      <c r="L134" s="136">
        <v>10</v>
      </c>
      <c r="M134" s="22">
        <f t="shared" si="2"/>
        <v>22</v>
      </c>
    </row>
    <row r="135" spans="1:13" s="13" customFormat="1" x14ac:dyDescent="0.25">
      <c r="A135" s="107" t="s">
        <v>314</v>
      </c>
      <c r="B135" s="107" t="s">
        <v>283</v>
      </c>
      <c r="C135" s="135">
        <v>3</v>
      </c>
      <c r="D135" s="135"/>
      <c r="E135" s="135"/>
      <c r="F135" s="135">
        <v>4</v>
      </c>
      <c r="G135" s="135">
        <v>3</v>
      </c>
      <c r="H135" s="135">
        <v>4</v>
      </c>
      <c r="I135" s="135"/>
      <c r="J135" s="135">
        <v>5</v>
      </c>
      <c r="K135" s="135">
        <v>5</v>
      </c>
      <c r="L135" s="136">
        <v>31</v>
      </c>
      <c r="M135" s="22">
        <f t="shared" si="2"/>
        <v>24</v>
      </c>
    </row>
    <row r="136" spans="1:13" s="13" customFormat="1" x14ac:dyDescent="0.25">
      <c r="A136" s="107" t="s">
        <v>217</v>
      </c>
      <c r="B136" s="107" t="s">
        <v>284</v>
      </c>
      <c r="C136" s="135">
        <v>3</v>
      </c>
      <c r="D136" s="135"/>
      <c r="E136" s="135"/>
      <c r="F136" s="135">
        <v>4</v>
      </c>
      <c r="G136" s="135">
        <v>5</v>
      </c>
      <c r="H136" s="135">
        <v>4</v>
      </c>
      <c r="I136" s="135"/>
      <c r="J136" s="135">
        <v>4</v>
      </c>
      <c r="K136" s="135">
        <v>13</v>
      </c>
      <c r="L136" s="136">
        <v>28</v>
      </c>
      <c r="M136" s="22">
        <f t="shared" si="2"/>
        <v>33</v>
      </c>
    </row>
    <row r="137" spans="1:13" s="13" customFormat="1" ht="15.75" x14ac:dyDescent="0.25">
      <c r="A137" s="153" t="s">
        <v>43</v>
      </c>
      <c r="B137" s="154"/>
      <c r="C137" s="29">
        <f t="shared" ref="C137:K137" si="3">COUNTA(C16:C136)</f>
        <v>53</v>
      </c>
      <c r="D137" s="30">
        <f t="shared" si="3"/>
        <v>7</v>
      </c>
      <c r="E137" s="30">
        <f t="shared" si="3"/>
        <v>109</v>
      </c>
      <c r="F137" s="30">
        <f t="shared" si="3"/>
        <v>100</v>
      </c>
      <c r="G137" s="30">
        <f t="shared" si="3"/>
        <v>117</v>
      </c>
      <c r="H137" s="30">
        <f t="shared" si="3"/>
        <v>75</v>
      </c>
      <c r="I137" s="30">
        <f t="shared" si="3"/>
        <v>84</v>
      </c>
      <c r="J137" s="30">
        <f t="shared" si="3"/>
        <v>94</v>
      </c>
      <c r="K137" s="30">
        <f t="shared" si="3"/>
        <v>120</v>
      </c>
      <c r="L137" s="31">
        <f>COUNT(L16:L136)</f>
        <v>121</v>
      </c>
      <c r="M137" s="32"/>
    </row>
    <row r="138" spans="1:13" s="13" customFormat="1" ht="15.75" x14ac:dyDescent="0.25">
      <c r="A138" s="153" t="s">
        <v>4</v>
      </c>
      <c r="B138" s="154"/>
      <c r="C138" s="38">
        <f>COUNTIF(C16:C136,"&gt;="&amp;C15)</f>
        <v>39</v>
      </c>
      <c r="D138" s="129">
        <f t="shared" ref="D138:L138" si="4">COUNTIF(D16:D136,"&gt;="&amp;D15)</f>
        <v>3</v>
      </c>
      <c r="E138" s="129">
        <f t="shared" si="4"/>
        <v>90</v>
      </c>
      <c r="F138" s="129">
        <f t="shared" si="4"/>
        <v>65</v>
      </c>
      <c r="G138" s="129">
        <f t="shared" si="4"/>
        <v>92</v>
      </c>
      <c r="H138" s="129">
        <f t="shared" si="4"/>
        <v>14</v>
      </c>
      <c r="I138" s="129">
        <f t="shared" si="4"/>
        <v>35</v>
      </c>
      <c r="J138" s="129">
        <f t="shared" si="4"/>
        <v>33</v>
      </c>
      <c r="K138" s="129">
        <f t="shared" si="4"/>
        <v>76</v>
      </c>
      <c r="L138" s="129">
        <f t="shared" si="4"/>
        <v>118</v>
      </c>
      <c r="M138" s="35"/>
    </row>
    <row r="139" spans="1:13" s="13" customFormat="1" ht="15.75" x14ac:dyDescent="0.25">
      <c r="A139" s="153" t="s">
        <v>48</v>
      </c>
      <c r="B139" s="154"/>
      <c r="C139" s="38">
        <f t="shared" ref="C139:K139" si="5">ROUND(C138*100/C137,0)</f>
        <v>74</v>
      </c>
      <c r="D139" s="38">
        <f t="shared" si="5"/>
        <v>43</v>
      </c>
      <c r="E139" s="39">
        <f t="shared" si="5"/>
        <v>83</v>
      </c>
      <c r="F139" s="39">
        <f t="shared" si="5"/>
        <v>65</v>
      </c>
      <c r="G139" s="39">
        <f t="shared" si="5"/>
        <v>79</v>
      </c>
      <c r="H139" s="39">
        <f t="shared" si="5"/>
        <v>19</v>
      </c>
      <c r="I139" s="39">
        <f t="shared" si="5"/>
        <v>42</v>
      </c>
      <c r="J139" s="39">
        <f t="shared" si="5"/>
        <v>35</v>
      </c>
      <c r="K139" s="39">
        <f t="shared" si="5"/>
        <v>63</v>
      </c>
      <c r="L139" s="23">
        <f>ROUND(L138*100/L137,0)</f>
        <v>98</v>
      </c>
      <c r="M139" s="35"/>
    </row>
    <row r="140" spans="1:13" s="13" customFormat="1" x14ac:dyDescent="0.25">
      <c r="A140" s="157" t="s">
        <v>14</v>
      </c>
      <c r="B140" s="158"/>
      <c r="C140" s="38" t="str">
        <f>IF(C139&gt;=70,"3",IF(C139&gt;=60,"2",IF(C139&gt;=50,"1","-")))</f>
        <v>3</v>
      </c>
      <c r="D140" s="129" t="str">
        <f t="shared" ref="D140:L140" si="6">IF(D139&gt;=70,"3",IF(D139&gt;=60,"2",IF(D139&gt;=50,"1","-")))</f>
        <v>-</v>
      </c>
      <c r="E140" s="129" t="str">
        <f t="shared" si="6"/>
        <v>3</v>
      </c>
      <c r="F140" s="129" t="str">
        <f t="shared" si="6"/>
        <v>2</v>
      </c>
      <c r="G140" s="129" t="str">
        <f t="shared" si="6"/>
        <v>3</v>
      </c>
      <c r="H140" s="129" t="str">
        <f t="shared" si="6"/>
        <v>-</v>
      </c>
      <c r="I140" s="129" t="str">
        <f t="shared" si="6"/>
        <v>-</v>
      </c>
      <c r="J140" s="129" t="str">
        <f t="shared" si="6"/>
        <v>-</v>
      </c>
      <c r="K140" s="129" t="str">
        <f t="shared" si="6"/>
        <v>2</v>
      </c>
      <c r="L140" s="129" t="str">
        <f t="shared" si="6"/>
        <v>3</v>
      </c>
      <c r="M140" s="35"/>
    </row>
    <row r="141" spans="1:13" s="13" customFormat="1" x14ac:dyDescent="0.25">
      <c r="A141" s="9"/>
      <c r="B141" s="9"/>
      <c r="C141" s="18" t="s">
        <v>0</v>
      </c>
      <c r="D141" s="18" t="s">
        <v>3</v>
      </c>
      <c r="E141" s="18" t="s">
        <v>1</v>
      </c>
      <c r="F141" s="18" t="s">
        <v>1</v>
      </c>
      <c r="G141" s="18" t="s">
        <v>2</v>
      </c>
      <c r="H141" s="18" t="s">
        <v>2</v>
      </c>
      <c r="I141" s="18" t="s">
        <v>3</v>
      </c>
      <c r="J141" s="18" t="s">
        <v>3</v>
      </c>
      <c r="K141" s="18" t="s">
        <v>3</v>
      </c>
      <c r="M141" s="10"/>
    </row>
    <row r="142" spans="1:13" s="13" customFormat="1" ht="18.75" x14ac:dyDescent="0.3">
      <c r="A142" s="9"/>
      <c r="B142" s="9"/>
      <c r="C142" s="10"/>
      <c r="D142" s="10"/>
      <c r="E142" s="11"/>
      <c r="F142" s="159"/>
      <c r="G142" s="160"/>
      <c r="H142" s="149" t="s">
        <v>15</v>
      </c>
      <c r="I142" s="150"/>
      <c r="J142" s="14" t="s">
        <v>18</v>
      </c>
      <c r="K142" s="14"/>
      <c r="M142" s="10"/>
    </row>
    <row r="143" spans="1:13" s="13" customFormat="1" ht="20.25" x14ac:dyDescent="0.3">
      <c r="A143" s="9"/>
      <c r="B143" s="9"/>
      <c r="C143" s="15"/>
      <c r="D143" s="16"/>
      <c r="E143" s="12"/>
      <c r="F143" s="163" t="s">
        <v>16</v>
      </c>
      <c r="G143" s="164"/>
      <c r="H143" s="17" t="s">
        <v>35</v>
      </c>
      <c r="I143" s="17" t="s">
        <v>14</v>
      </c>
      <c r="J143" s="17" t="s">
        <v>35</v>
      </c>
      <c r="K143" s="17" t="s">
        <v>14</v>
      </c>
      <c r="M143" s="10"/>
    </row>
    <row r="144" spans="1:13" s="13" customFormat="1" ht="20.25" x14ac:dyDescent="0.3">
      <c r="A144" s="9"/>
      <c r="B144" s="9"/>
      <c r="C144" s="15"/>
      <c r="D144" s="15"/>
      <c r="E144" s="12"/>
      <c r="F144" s="163" t="s">
        <v>31</v>
      </c>
      <c r="G144" s="164"/>
      <c r="H144" s="44">
        <f>AVERAGE(C139)</f>
        <v>74</v>
      </c>
      <c r="I144" s="39" t="str">
        <f>IF(H144&gt;=70,"3",IF(H144&gt;=60,"2",IF(H144&gt;=50,"1",IF(H144&lt;=49,"-"))))</f>
        <v>3</v>
      </c>
      <c r="J144" s="39">
        <f>(H144*0.5)+($L$139*0.5)</f>
        <v>86</v>
      </c>
      <c r="K144" s="39" t="str">
        <f>IF(J144&gt;=80,"3",IF(J144&gt;=70,"2",IF(J144&gt;=60,"1",IF(J144&lt;59,"-"))))</f>
        <v>3</v>
      </c>
      <c r="M144" s="10"/>
    </row>
    <row r="145" spans="1:13" s="13" customFormat="1" ht="20.25" x14ac:dyDescent="0.3">
      <c r="A145" s="9"/>
      <c r="B145" s="9"/>
      <c r="C145" s="10"/>
      <c r="D145" s="10"/>
      <c r="E145" s="11"/>
      <c r="F145" s="163" t="s">
        <v>32</v>
      </c>
      <c r="G145" s="164"/>
      <c r="H145" s="44">
        <f>AVERAGE(E139,F139)</f>
        <v>74</v>
      </c>
      <c r="I145" s="44" t="str">
        <f t="shared" ref="I145:I148" si="7">IF(H145&gt;=70,"3",IF(H145&gt;=60,"2",IF(H145&gt;=50,"1",IF(H145&lt;=49,"-"))))</f>
        <v>3</v>
      </c>
      <c r="J145" s="44">
        <f t="shared" ref="J145:J147" si="8">(H145*0.5)+($L$139*0.5)</f>
        <v>86</v>
      </c>
      <c r="K145" s="39" t="str">
        <f>IF(J145&gt;=80,"3",IF(J145&gt;=70,"2",IF(J145&gt;=60,"1",IF(J145&lt;59,"-"))))</f>
        <v>3</v>
      </c>
      <c r="M145" s="10"/>
    </row>
    <row r="146" spans="1:13" s="13" customFormat="1" ht="20.25" x14ac:dyDescent="0.3">
      <c r="A146" s="9"/>
      <c r="B146" s="9"/>
      <c r="C146" s="10"/>
      <c r="D146" s="10"/>
      <c r="E146" s="11"/>
      <c r="F146" s="163" t="s">
        <v>33</v>
      </c>
      <c r="G146" s="164"/>
      <c r="H146" s="44">
        <f>AVERAGE(G139,H139)</f>
        <v>49</v>
      </c>
      <c r="I146" s="44" t="str">
        <f t="shared" si="7"/>
        <v>-</v>
      </c>
      <c r="J146" s="44">
        <f t="shared" si="8"/>
        <v>73.5</v>
      </c>
      <c r="K146" s="39" t="str">
        <f>IF(J146&gt;=80,"3",IF(J146&gt;=70,"2",IF(J146&gt;=60,"1",IF(J146&lt;59,"-"))))</f>
        <v>2</v>
      </c>
      <c r="M146" s="10"/>
    </row>
    <row r="147" spans="1:13" s="13" customFormat="1" ht="20.25" x14ac:dyDescent="0.3">
      <c r="A147" s="9"/>
      <c r="B147" s="9"/>
      <c r="C147" s="10"/>
      <c r="D147" s="10"/>
      <c r="E147" s="11"/>
      <c r="F147" s="163" t="s">
        <v>34</v>
      </c>
      <c r="G147" s="164"/>
      <c r="H147" s="44">
        <f>AVERAGE(D139,I139,J139,K139)</f>
        <v>45.75</v>
      </c>
      <c r="I147" s="44" t="str">
        <f t="shared" si="7"/>
        <v>-</v>
      </c>
      <c r="J147" s="44">
        <f t="shared" si="8"/>
        <v>71.875</v>
      </c>
      <c r="K147" s="39" t="str">
        <f>IF(J147&gt;=80,"3",IF(J147&gt;=70,"2",IF(J147&gt;=60,"1",IF(J147&lt;59,"-"))))</f>
        <v>2</v>
      </c>
      <c r="M147" s="10"/>
    </row>
    <row r="148" spans="1:13" ht="20.25" x14ac:dyDescent="0.3">
      <c r="F148" s="163" t="s">
        <v>55</v>
      </c>
      <c r="G148" s="164"/>
      <c r="H148" s="44"/>
      <c r="I148" s="44" t="str">
        <f t="shared" si="7"/>
        <v>-</v>
      </c>
      <c r="J148" s="44">
        <f>(H148*0)+($L$139*1)</f>
        <v>98</v>
      </c>
      <c r="K148" s="44" t="str">
        <f>IF(J148&gt;=80,"3",IF(J148&gt;=70,"2",IF(J148&gt;=60,"1",IF(J148&lt;59,"-"))))</f>
        <v>3</v>
      </c>
    </row>
  </sheetData>
  <sortState ref="A16:M142">
    <sortCondition ref="A16"/>
  </sortState>
  <mergeCells count="29">
    <mergeCell ref="F146:G146"/>
    <mergeCell ref="F147:G147"/>
    <mergeCell ref="C10:K10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  <mergeCell ref="F148:G148"/>
    <mergeCell ref="F142:G142"/>
    <mergeCell ref="H142:I142"/>
    <mergeCell ref="A11:B11"/>
    <mergeCell ref="A137:B137"/>
    <mergeCell ref="A138:B138"/>
    <mergeCell ref="A139:B139"/>
    <mergeCell ref="A140:B140"/>
    <mergeCell ref="C11:G11"/>
    <mergeCell ref="H11:J11"/>
    <mergeCell ref="A12:B12"/>
    <mergeCell ref="A13:B13"/>
    <mergeCell ref="A14:B14"/>
    <mergeCell ref="F143:G143"/>
    <mergeCell ref="F144:G144"/>
    <mergeCell ref="F145:G145"/>
  </mergeCells>
  <conditionalFormatting sqref="B16:B47">
    <cfRule type="duplicateValues" dxfId="12" priority="2"/>
  </conditionalFormatting>
  <conditionalFormatting sqref="B77:B107">
    <cfRule type="duplicateValues" dxfId="11" priority="1"/>
  </conditionalFormatting>
  <dataValidations count="3">
    <dataValidation type="decimal" allowBlank="1" showInputMessage="1" showErrorMessage="1" sqref="C16:G136">
      <formula1>0</formula1>
      <formula2>5.01</formula2>
    </dataValidation>
    <dataValidation type="decimal" allowBlank="1" showInputMessage="1" showErrorMessage="1" sqref="H16:J136">
      <formula1>0</formula1>
      <formula2>10.01</formula2>
    </dataValidation>
    <dataValidation type="decimal" allowBlank="1" showInputMessage="1" showErrorMessage="1" sqref="K16:K136">
      <formula1>0</formula1>
      <formula2>15.01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L16" sqref="L16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'21MBA342'!A5:M5</f>
        <v>International Financial Management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'21MBA342'!H144</f>
        <v>74</v>
      </c>
      <c r="E5" s="24" t="str">
        <f>'21MBA342'!I144</f>
        <v>3</v>
      </c>
      <c r="F5" s="24">
        <f>'21MBA342'!J144</f>
        <v>86</v>
      </c>
      <c r="G5" s="24" t="str">
        <f>'21MBA342'!K144</f>
        <v>3</v>
      </c>
    </row>
    <row r="6" spans="1:13" x14ac:dyDescent="0.25">
      <c r="C6" s="56" t="s">
        <v>1</v>
      </c>
      <c r="D6" s="24">
        <f>'21MBA342'!H145</f>
        <v>74</v>
      </c>
      <c r="E6" s="24" t="str">
        <f>'21MBA342'!I145</f>
        <v>3</v>
      </c>
      <c r="F6" s="24">
        <f>'21MBA342'!J145</f>
        <v>86</v>
      </c>
      <c r="G6" s="24" t="str">
        <f>'21MBA342'!K145</f>
        <v>3</v>
      </c>
    </row>
    <row r="7" spans="1:13" x14ac:dyDescent="0.25">
      <c r="C7" s="56" t="s">
        <v>2</v>
      </c>
      <c r="D7" s="24">
        <f>'21MBA342'!H146</f>
        <v>49</v>
      </c>
      <c r="E7" s="24" t="str">
        <f>'21MBA342'!I146</f>
        <v>-</v>
      </c>
      <c r="F7" s="24">
        <f>'21MBA342'!J146</f>
        <v>73.5</v>
      </c>
      <c r="G7" s="24" t="str">
        <f>'21MBA342'!K146</f>
        <v>2</v>
      </c>
    </row>
    <row r="8" spans="1:13" x14ac:dyDescent="0.25">
      <c r="C8" s="56" t="s">
        <v>3</v>
      </c>
      <c r="D8" s="24">
        <f>'21MBA342'!H147</f>
        <v>45.75</v>
      </c>
      <c r="E8" s="24" t="str">
        <f>'21MBA342'!I147</f>
        <v>-</v>
      </c>
      <c r="F8" s="24">
        <f>'21MBA342'!J147</f>
        <v>71.875</v>
      </c>
      <c r="G8" s="24" t="str">
        <f>'21MBA342'!K147</f>
        <v>2</v>
      </c>
    </row>
    <row r="9" spans="1:13" x14ac:dyDescent="0.25">
      <c r="C9" s="56" t="s">
        <v>54</v>
      </c>
      <c r="D9" s="24">
        <f>'21MBA342'!H148</f>
        <v>0</v>
      </c>
      <c r="E9" s="24" t="str">
        <f>'21MBA342'!I148</f>
        <v>-</v>
      </c>
      <c r="F9" s="24">
        <f>'21MBA342'!J148</f>
        <v>98</v>
      </c>
      <c r="G9" s="24" t="str">
        <f>'21MBA342'!K148</f>
        <v>3</v>
      </c>
    </row>
    <row r="11" spans="1:13" ht="15.75" thickBot="1" x14ac:dyDescent="0.3">
      <c r="B11" s="57"/>
      <c r="C11" s="58" t="s">
        <v>6</v>
      </c>
      <c r="D11" s="58" t="s">
        <v>7</v>
      </c>
      <c r="E11" s="58" t="s">
        <v>5</v>
      </c>
      <c r="F11" s="58" t="s">
        <v>12</v>
      </c>
      <c r="G11" s="58" t="s">
        <v>13</v>
      </c>
      <c r="H11" s="58" t="s">
        <v>44</v>
      </c>
      <c r="I11" s="58" t="s">
        <v>45</v>
      </c>
      <c r="J11" s="58" t="s">
        <v>46</v>
      </c>
      <c r="K11" s="58" t="s">
        <v>47</v>
      </c>
      <c r="L11" s="68" t="s">
        <v>58</v>
      </c>
      <c r="M11" s="68" t="s">
        <v>59</v>
      </c>
    </row>
    <row r="12" spans="1:13" ht="15.75" thickBot="1" x14ac:dyDescent="0.3">
      <c r="B12" s="58" t="s">
        <v>8</v>
      </c>
      <c r="C12" s="85">
        <v>3</v>
      </c>
      <c r="D12" s="86">
        <v>1</v>
      </c>
      <c r="E12" s="86"/>
      <c r="F12" s="86"/>
      <c r="G12" s="86"/>
      <c r="H12" s="86"/>
      <c r="I12" s="86"/>
      <c r="J12" s="86">
        <v>3</v>
      </c>
      <c r="K12" s="86">
        <v>1</v>
      </c>
      <c r="L12" s="86"/>
      <c r="M12" s="86"/>
    </row>
    <row r="13" spans="1:13" ht="15.75" thickBot="1" x14ac:dyDescent="0.3">
      <c r="B13" s="58" t="s">
        <v>9</v>
      </c>
      <c r="C13" s="87">
        <v>3</v>
      </c>
      <c r="D13" s="88">
        <v>2</v>
      </c>
      <c r="E13" s="88"/>
      <c r="F13" s="88"/>
      <c r="G13" s="88"/>
      <c r="H13" s="88"/>
      <c r="I13" s="88"/>
      <c r="J13" s="88">
        <v>3</v>
      </c>
      <c r="K13" s="88">
        <v>1</v>
      </c>
      <c r="L13" s="88"/>
      <c r="M13" s="88"/>
    </row>
    <row r="14" spans="1:13" ht="15.75" thickBot="1" x14ac:dyDescent="0.3">
      <c r="B14" s="58" t="s">
        <v>10</v>
      </c>
      <c r="C14" s="87">
        <v>2</v>
      </c>
      <c r="D14" s="88">
        <v>2</v>
      </c>
      <c r="E14" s="88"/>
      <c r="F14" s="88"/>
      <c r="G14" s="88"/>
      <c r="H14" s="88"/>
      <c r="I14" s="88">
        <v>2</v>
      </c>
      <c r="J14" s="88">
        <v>3</v>
      </c>
      <c r="K14" s="88">
        <v>2</v>
      </c>
      <c r="L14" s="88"/>
      <c r="M14" s="88"/>
    </row>
    <row r="15" spans="1:13" ht="15.75" thickBot="1" x14ac:dyDescent="0.3">
      <c r="B15" s="90" t="s">
        <v>11</v>
      </c>
      <c r="C15" s="87">
        <v>3</v>
      </c>
      <c r="D15" s="88">
        <v>3</v>
      </c>
      <c r="E15" s="88"/>
      <c r="F15" s="88"/>
      <c r="G15" s="88"/>
      <c r="H15" s="88"/>
      <c r="I15" s="88">
        <v>3</v>
      </c>
      <c r="J15" s="88">
        <v>3</v>
      </c>
      <c r="K15" s="88">
        <v>3</v>
      </c>
      <c r="L15" s="88"/>
      <c r="M15" s="88"/>
    </row>
    <row r="16" spans="1:13" ht="15.75" thickBot="1" x14ac:dyDescent="0.3">
      <c r="B16" s="90" t="s">
        <v>53</v>
      </c>
      <c r="C16" s="87">
        <v>3</v>
      </c>
      <c r="D16" s="88">
        <v>3</v>
      </c>
      <c r="E16" s="88"/>
      <c r="F16" s="88"/>
      <c r="G16" s="88"/>
      <c r="H16" s="88"/>
      <c r="I16" s="88">
        <v>3</v>
      </c>
      <c r="J16" s="88">
        <v>3</v>
      </c>
      <c r="K16" s="88">
        <v>3</v>
      </c>
      <c r="L16" s="88"/>
      <c r="M16" s="88"/>
    </row>
    <row r="17" spans="1:13" x14ac:dyDescent="0.25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3" x14ac:dyDescent="0.25">
      <c r="B18" s="33"/>
      <c r="C18" s="33"/>
      <c r="D18" s="33"/>
      <c r="E18" s="33"/>
      <c r="F18" s="33"/>
      <c r="G18" s="33"/>
    </row>
    <row r="19" spans="1:13" x14ac:dyDescent="0.25">
      <c r="B19" s="33"/>
      <c r="C19" s="33"/>
      <c r="D19" s="33"/>
      <c r="E19" s="33"/>
      <c r="F19" s="33"/>
      <c r="G19" s="33"/>
    </row>
    <row r="20" spans="1:13" x14ac:dyDescent="0.25">
      <c r="A20" s="168" t="s">
        <v>29</v>
      </c>
      <c r="B20" s="168"/>
      <c r="C20" s="165" t="s">
        <v>6</v>
      </c>
      <c r="D20" s="165" t="s">
        <v>7</v>
      </c>
      <c r="E20" s="165" t="s">
        <v>5</v>
      </c>
      <c r="F20" s="165" t="s">
        <v>12</v>
      </c>
      <c r="G20" s="165" t="s">
        <v>13</v>
      </c>
      <c r="H20" s="165" t="s">
        <v>44</v>
      </c>
      <c r="I20" s="165" t="s">
        <v>45</v>
      </c>
      <c r="J20" s="165" t="s">
        <v>46</v>
      </c>
      <c r="K20" s="165" t="s">
        <v>47</v>
      </c>
      <c r="L20" s="165" t="s">
        <v>58</v>
      </c>
      <c r="M20" s="165" t="s">
        <v>59</v>
      </c>
    </row>
    <row r="21" spans="1:13" x14ac:dyDescent="0.25">
      <c r="A21" s="167" t="s">
        <v>28</v>
      </c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</row>
    <row r="22" spans="1:13" x14ac:dyDescent="0.25">
      <c r="A22" s="58" t="s">
        <v>8</v>
      </c>
      <c r="B22" s="20">
        <f>F5</f>
        <v>86</v>
      </c>
      <c r="C22" s="63">
        <f t="shared" ref="C22:M22" si="0">C12*$B$22/3</f>
        <v>86</v>
      </c>
      <c r="D22" s="63">
        <f t="shared" si="0"/>
        <v>28.666666666666668</v>
      </c>
      <c r="E22" s="63">
        <f t="shared" si="0"/>
        <v>0</v>
      </c>
      <c r="F22" s="63">
        <f t="shared" si="0"/>
        <v>0</v>
      </c>
      <c r="G22" s="63">
        <f t="shared" si="0"/>
        <v>0</v>
      </c>
      <c r="H22" s="63">
        <f t="shared" si="0"/>
        <v>0</v>
      </c>
      <c r="I22" s="63">
        <f t="shared" si="0"/>
        <v>0</v>
      </c>
      <c r="J22" s="63">
        <f t="shared" si="0"/>
        <v>86</v>
      </c>
      <c r="K22" s="63">
        <f t="shared" si="0"/>
        <v>28.666666666666668</v>
      </c>
      <c r="L22" s="63">
        <f t="shared" si="0"/>
        <v>0</v>
      </c>
      <c r="M22" s="63">
        <f t="shared" si="0"/>
        <v>0</v>
      </c>
    </row>
    <row r="23" spans="1:13" x14ac:dyDescent="0.25">
      <c r="A23" s="58" t="s">
        <v>9</v>
      </c>
      <c r="B23" s="20">
        <f>F6</f>
        <v>86</v>
      </c>
      <c r="C23" s="63">
        <f t="shared" ref="C23:M23" si="1">C13*$B$23/3</f>
        <v>86</v>
      </c>
      <c r="D23" s="63">
        <f t="shared" si="1"/>
        <v>57.333333333333336</v>
      </c>
      <c r="E23" s="63">
        <f t="shared" si="1"/>
        <v>0</v>
      </c>
      <c r="F23" s="63">
        <f t="shared" si="1"/>
        <v>0</v>
      </c>
      <c r="G23" s="63">
        <f t="shared" si="1"/>
        <v>0</v>
      </c>
      <c r="H23" s="63">
        <f t="shared" si="1"/>
        <v>0</v>
      </c>
      <c r="I23" s="63">
        <f t="shared" si="1"/>
        <v>0</v>
      </c>
      <c r="J23" s="63">
        <f t="shared" si="1"/>
        <v>86</v>
      </c>
      <c r="K23" s="63">
        <f t="shared" si="1"/>
        <v>28.666666666666668</v>
      </c>
      <c r="L23" s="63">
        <f t="shared" si="1"/>
        <v>0</v>
      </c>
      <c r="M23" s="63">
        <f t="shared" si="1"/>
        <v>0</v>
      </c>
    </row>
    <row r="24" spans="1:13" x14ac:dyDescent="0.25">
      <c r="A24" s="58" t="s">
        <v>10</v>
      </c>
      <c r="B24" s="20">
        <f>F7</f>
        <v>73.5</v>
      </c>
      <c r="C24" s="63">
        <f t="shared" ref="C24:M24" si="2">C14*$B$24/3</f>
        <v>49</v>
      </c>
      <c r="D24" s="63">
        <f t="shared" si="2"/>
        <v>49</v>
      </c>
      <c r="E24" s="63">
        <f t="shared" si="2"/>
        <v>0</v>
      </c>
      <c r="F24" s="63">
        <f t="shared" si="2"/>
        <v>0</v>
      </c>
      <c r="G24" s="63">
        <f t="shared" si="2"/>
        <v>0</v>
      </c>
      <c r="H24" s="63">
        <f t="shared" si="2"/>
        <v>0</v>
      </c>
      <c r="I24" s="63">
        <f t="shared" si="2"/>
        <v>49</v>
      </c>
      <c r="J24" s="63">
        <f t="shared" si="2"/>
        <v>73.5</v>
      </c>
      <c r="K24" s="63">
        <f t="shared" si="2"/>
        <v>49</v>
      </c>
      <c r="L24" s="63">
        <f t="shared" si="2"/>
        <v>0</v>
      </c>
      <c r="M24" s="63">
        <f t="shared" si="2"/>
        <v>0</v>
      </c>
    </row>
    <row r="25" spans="1:13" x14ac:dyDescent="0.25">
      <c r="A25" s="58" t="s">
        <v>11</v>
      </c>
      <c r="B25" s="20">
        <f>F8</f>
        <v>71.875</v>
      </c>
      <c r="C25" s="63">
        <f>C16*$B$25/3</f>
        <v>71.875</v>
      </c>
      <c r="D25" s="63">
        <f t="shared" ref="D25:M25" si="3">D16*$B$25/3</f>
        <v>71.875</v>
      </c>
      <c r="E25" s="63">
        <f t="shared" si="3"/>
        <v>0</v>
      </c>
      <c r="F25" s="63">
        <f t="shared" si="3"/>
        <v>0</v>
      </c>
      <c r="G25" s="63">
        <f t="shared" si="3"/>
        <v>0</v>
      </c>
      <c r="H25" s="63">
        <f t="shared" si="3"/>
        <v>0</v>
      </c>
      <c r="I25" s="63">
        <f t="shared" si="3"/>
        <v>71.875</v>
      </c>
      <c r="J25" s="63">
        <f t="shared" si="3"/>
        <v>71.875</v>
      </c>
      <c r="K25" s="63">
        <f t="shared" si="3"/>
        <v>71.875</v>
      </c>
      <c r="L25" s="63">
        <f t="shared" si="3"/>
        <v>0</v>
      </c>
      <c r="M25" s="63">
        <f t="shared" si="3"/>
        <v>0</v>
      </c>
    </row>
    <row r="26" spans="1:13" x14ac:dyDescent="0.25">
      <c r="A26" s="90" t="s">
        <v>53</v>
      </c>
      <c r="B26" s="20">
        <f>F9</f>
        <v>98</v>
      </c>
      <c r="C26" s="63">
        <f>C16*$B$26/3</f>
        <v>98</v>
      </c>
      <c r="D26" s="63">
        <f t="shared" ref="D26:M26" si="4">D16*$B$26/3</f>
        <v>98</v>
      </c>
      <c r="E26" s="63">
        <f t="shared" si="4"/>
        <v>0</v>
      </c>
      <c r="F26" s="63">
        <f t="shared" si="4"/>
        <v>0</v>
      </c>
      <c r="G26" s="63">
        <f t="shared" si="4"/>
        <v>0</v>
      </c>
      <c r="H26" s="63">
        <f t="shared" si="4"/>
        <v>0</v>
      </c>
      <c r="I26" s="63">
        <f t="shared" si="4"/>
        <v>98</v>
      </c>
      <c r="J26" s="63">
        <f t="shared" si="4"/>
        <v>98</v>
      </c>
      <c r="K26" s="63">
        <f t="shared" si="4"/>
        <v>98</v>
      </c>
      <c r="L26" s="63">
        <f t="shared" si="4"/>
        <v>0</v>
      </c>
      <c r="M26" s="63">
        <f t="shared" si="4"/>
        <v>0</v>
      </c>
    </row>
    <row r="27" spans="1:13" x14ac:dyDescent="0.25">
      <c r="A27" s="58" t="s">
        <v>30</v>
      </c>
      <c r="B27" s="65">
        <f t="shared" ref="B27:M27" si="5">AVERAGE(B22:B25)</f>
        <v>79.34375</v>
      </c>
      <c r="C27" s="65">
        <f t="shared" si="5"/>
        <v>73.21875</v>
      </c>
      <c r="D27" s="65">
        <f t="shared" si="5"/>
        <v>51.71875</v>
      </c>
      <c r="E27" s="65">
        <f t="shared" si="5"/>
        <v>0</v>
      </c>
      <c r="F27" s="65">
        <f t="shared" si="5"/>
        <v>0</v>
      </c>
      <c r="G27" s="65">
        <f t="shared" si="5"/>
        <v>0</v>
      </c>
      <c r="H27" s="65">
        <f t="shared" si="5"/>
        <v>0</v>
      </c>
      <c r="I27" s="65">
        <f t="shared" si="5"/>
        <v>30.21875</v>
      </c>
      <c r="J27" s="65">
        <f t="shared" si="5"/>
        <v>79.34375</v>
      </c>
      <c r="K27" s="65">
        <f t="shared" si="5"/>
        <v>44.552083333333336</v>
      </c>
      <c r="L27" s="65">
        <f t="shared" si="5"/>
        <v>0</v>
      </c>
      <c r="M27" s="65">
        <f t="shared" si="5"/>
        <v>0</v>
      </c>
    </row>
    <row r="28" spans="1:13" x14ac:dyDescent="0.25">
      <c r="B28" s="33"/>
      <c r="C28" s="33"/>
      <c r="D28" s="33"/>
      <c r="E28" s="33"/>
      <c r="F28" s="33"/>
      <c r="G28" s="33"/>
    </row>
    <row r="29" spans="1:13" x14ac:dyDescent="0.25">
      <c r="D29" s="33"/>
      <c r="E29" s="6"/>
      <c r="F29" s="6"/>
      <c r="G29" s="6"/>
      <c r="H29" s="6"/>
      <c r="I29" s="6"/>
    </row>
    <row r="30" spans="1:13" x14ac:dyDescent="0.25">
      <c r="D30" s="33"/>
      <c r="E30" s="33"/>
      <c r="F30" s="33"/>
      <c r="G30" s="33"/>
    </row>
  </sheetData>
  <mergeCells count="13">
    <mergeCell ref="F20:F21"/>
    <mergeCell ref="G20:G21"/>
    <mergeCell ref="L20:L21"/>
    <mergeCell ref="A21:B21"/>
    <mergeCell ref="A20:B20"/>
    <mergeCell ref="C20:C21"/>
    <mergeCell ref="D20:D21"/>
    <mergeCell ref="E20:E21"/>
    <mergeCell ref="M20:M21"/>
    <mergeCell ref="H20:H21"/>
    <mergeCell ref="I20:I21"/>
    <mergeCell ref="J20:J21"/>
    <mergeCell ref="K20:K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zoomScale="77" zoomScaleNormal="77" zoomScaleSheetLayoutView="80" workbookViewId="0">
      <selection activeCell="L142" sqref="L142"/>
    </sheetView>
  </sheetViews>
  <sheetFormatPr defaultRowHeight="15" x14ac:dyDescent="0.25"/>
  <cols>
    <col min="1" max="1" width="25.42578125" style="1" customWidth="1"/>
    <col min="2" max="2" width="38.7109375" style="1" customWidth="1"/>
    <col min="3" max="3" width="12.140625" style="2" customWidth="1"/>
    <col min="4" max="11" width="8.7109375" style="2" customWidth="1"/>
    <col min="12" max="12" width="15.7109375" bestFit="1" customWidth="1"/>
    <col min="13" max="13" width="24.42578125" style="2" bestFit="1" customWidth="1"/>
  </cols>
  <sheetData>
    <row r="1" spans="1:13" s="34" customFormat="1" ht="27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s="34" customFormat="1" ht="18.75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s="34" customFormat="1" ht="18.75" x14ac:dyDescent="0.3">
      <c r="A3" s="144" t="s">
        <v>68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s="34" customFormat="1" ht="18.75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s="34" customFormat="1" ht="22.5" x14ac:dyDescent="0.3">
      <c r="A5" s="148" t="s">
        <v>437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s="34" customFormat="1" ht="18.75" x14ac:dyDescent="0.3">
      <c r="A6" s="144" t="s">
        <v>51</v>
      </c>
      <c r="B6" s="144"/>
      <c r="C6" s="91"/>
      <c r="D6" s="91"/>
      <c r="E6" s="91"/>
      <c r="F6" s="91"/>
      <c r="G6" s="91"/>
      <c r="H6" s="91"/>
      <c r="I6" s="144" t="s">
        <v>63</v>
      </c>
      <c r="J6" s="144"/>
      <c r="K6" s="144"/>
      <c r="L6" s="91" t="s">
        <v>439</v>
      </c>
      <c r="M6" s="91"/>
    </row>
    <row r="7" spans="1:13" s="34" customFormat="1" ht="18.75" x14ac:dyDescent="0.3">
      <c r="A7" s="144" t="s">
        <v>438</v>
      </c>
      <c r="B7" s="144"/>
      <c r="C7" s="144"/>
      <c r="D7" s="144"/>
      <c r="E7" s="91"/>
      <c r="F7" s="91"/>
      <c r="G7" s="91"/>
      <c r="H7" s="91"/>
      <c r="I7" s="91"/>
      <c r="J7" s="91" t="s">
        <v>64</v>
      </c>
      <c r="K7" s="91"/>
      <c r="L7" s="91" t="s">
        <v>65</v>
      </c>
      <c r="M7" s="91"/>
    </row>
    <row r="8" spans="1:13" s="34" customFormat="1" ht="18.75" x14ac:dyDescent="0.3">
      <c r="A8" s="91"/>
      <c r="B8" s="91"/>
      <c r="C8" s="91"/>
      <c r="D8" s="144" t="s">
        <v>69</v>
      </c>
      <c r="E8" s="144"/>
      <c r="F8" s="144"/>
      <c r="G8" s="144"/>
      <c r="H8" s="144"/>
      <c r="I8" s="144"/>
      <c r="J8" s="91"/>
      <c r="K8" s="91"/>
      <c r="L8" s="91"/>
      <c r="M8" s="91"/>
    </row>
    <row r="9" spans="1:13" s="34" customFormat="1" ht="18.75" x14ac:dyDescent="0.3">
      <c r="A9" s="91"/>
      <c r="B9" s="91"/>
      <c r="C9" s="91"/>
      <c r="D9" s="144" t="s">
        <v>218</v>
      </c>
      <c r="E9" s="144"/>
      <c r="F9" s="144"/>
      <c r="G9" s="144"/>
      <c r="H9" s="144"/>
      <c r="I9" s="144"/>
      <c r="J9" s="91"/>
      <c r="K9" s="91"/>
      <c r="L9" s="91"/>
      <c r="M9" s="91"/>
    </row>
    <row r="10" spans="1:13" s="3" customFormat="1" x14ac:dyDescent="0.25">
      <c r="A10" s="52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4"/>
      <c r="M10" s="53"/>
    </row>
    <row r="11" spans="1:13" s="3" customFormat="1" ht="18.75" x14ac:dyDescent="0.3">
      <c r="A11" s="151"/>
      <c r="B11" s="152"/>
      <c r="C11" s="161" t="s">
        <v>36</v>
      </c>
      <c r="D11" s="162"/>
      <c r="E11" s="162"/>
      <c r="F11" s="162"/>
      <c r="G11" s="162"/>
      <c r="H11" s="162"/>
      <c r="I11" s="169"/>
      <c r="J11" s="161" t="s">
        <v>37</v>
      </c>
      <c r="K11" s="162"/>
      <c r="L11" s="59"/>
      <c r="M11" s="49"/>
    </row>
    <row r="12" spans="1:13" s="13" customFormat="1" ht="15.75" x14ac:dyDescent="0.25">
      <c r="A12" s="153" t="s">
        <v>20</v>
      </c>
      <c r="B12" s="154"/>
      <c r="C12" s="37">
        <v>1</v>
      </c>
      <c r="D12" s="37">
        <v>2</v>
      </c>
      <c r="E12" s="37">
        <v>3</v>
      </c>
      <c r="F12" s="37">
        <v>4</v>
      </c>
      <c r="G12" s="37">
        <v>5</v>
      </c>
      <c r="H12" s="37">
        <v>6</v>
      </c>
      <c r="I12" s="37">
        <v>7</v>
      </c>
      <c r="J12" s="37">
        <v>8</v>
      </c>
      <c r="K12" s="37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12" t="s">
        <v>0</v>
      </c>
      <c r="D13" s="112" t="s">
        <v>54</v>
      </c>
      <c r="E13" s="112" t="s">
        <v>56</v>
      </c>
      <c r="F13" s="112" t="s">
        <v>2</v>
      </c>
      <c r="G13" s="112" t="s">
        <v>1</v>
      </c>
      <c r="H13" s="112" t="s">
        <v>3</v>
      </c>
      <c r="I13" s="112" t="s">
        <v>0</v>
      </c>
      <c r="J13" s="112" t="s">
        <v>56</v>
      </c>
      <c r="K13" s="112" t="s">
        <v>3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37">
        <v>5</v>
      </c>
      <c r="D14" s="37">
        <v>5</v>
      </c>
      <c r="E14" s="37">
        <v>5</v>
      </c>
      <c r="F14" s="37">
        <v>5</v>
      </c>
      <c r="G14" s="37">
        <v>5</v>
      </c>
      <c r="H14" s="37">
        <v>10</v>
      </c>
      <c r="I14" s="37">
        <v>10</v>
      </c>
      <c r="J14" s="37">
        <v>10</v>
      </c>
      <c r="K14" s="37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C14*0.64</f>
        <v>3.2</v>
      </c>
      <c r="D15" s="26">
        <f t="shared" ref="D15:K15" si="0">D14*0.64</f>
        <v>3.2</v>
      </c>
      <c r="E15" s="26">
        <f t="shared" si="0"/>
        <v>3.2</v>
      </c>
      <c r="F15" s="26">
        <f t="shared" si="0"/>
        <v>3.2</v>
      </c>
      <c r="G15" s="26">
        <f t="shared" si="0"/>
        <v>3.2</v>
      </c>
      <c r="H15" s="26">
        <f t="shared" si="0"/>
        <v>6.4</v>
      </c>
      <c r="I15" s="26">
        <f t="shared" si="0"/>
        <v>6.4</v>
      </c>
      <c r="J15" s="26">
        <f t="shared" si="0"/>
        <v>6.4</v>
      </c>
      <c r="K15" s="26">
        <f t="shared" si="0"/>
        <v>9.6</v>
      </c>
      <c r="L15" s="27">
        <f>L14*0.357142</f>
        <v>17.857099999999999</v>
      </c>
      <c r="M15" s="28"/>
    </row>
    <row r="16" spans="1:13" s="13" customFormat="1" x14ac:dyDescent="0.25">
      <c r="A16" s="113" t="s">
        <v>376</v>
      </c>
      <c r="B16" s="107" t="s">
        <v>315</v>
      </c>
      <c r="C16" s="109">
        <v>5</v>
      </c>
      <c r="D16" s="110">
        <v>5</v>
      </c>
      <c r="E16" s="110"/>
      <c r="F16" s="110">
        <v>3</v>
      </c>
      <c r="G16" s="110"/>
      <c r="H16" s="110"/>
      <c r="I16" s="110">
        <v>8</v>
      </c>
      <c r="J16" s="110">
        <v>8</v>
      </c>
      <c r="K16" s="19"/>
      <c r="L16" s="122" t="s">
        <v>560</v>
      </c>
      <c r="M16" s="22">
        <f t="shared" ref="M16:M47" si="1">SUM(C16:K16)</f>
        <v>29</v>
      </c>
    </row>
    <row r="17" spans="1:13" s="13" customFormat="1" x14ac:dyDescent="0.25">
      <c r="A17" s="113" t="s">
        <v>377</v>
      </c>
      <c r="B17" s="107" t="s">
        <v>316</v>
      </c>
      <c r="C17" s="110">
        <v>5</v>
      </c>
      <c r="D17" s="110">
        <v>5</v>
      </c>
      <c r="E17" s="110"/>
      <c r="F17" s="110"/>
      <c r="G17" s="110">
        <v>2</v>
      </c>
      <c r="H17" s="110">
        <v>8</v>
      </c>
      <c r="I17" s="110">
        <v>3</v>
      </c>
      <c r="J17" s="110"/>
      <c r="K17" s="19"/>
      <c r="L17" s="122" t="s">
        <v>578</v>
      </c>
      <c r="M17" s="22">
        <f t="shared" si="1"/>
        <v>23</v>
      </c>
    </row>
    <row r="18" spans="1:13" s="13" customFormat="1" x14ac:dyDescent="0.25">
      <c r="A18" s="113" t="s">
        <v>378</v>
      </c>
      <c r="B18" s="107" t="s">
        <v>317</v>
      </c>
      <c r="C18" s="109">
        <v>5</v>
      </c>
      <c r="D18" s="110">
        <v>5</v>
      </c>
      <c r="E18" s="110"/>
      <c r="F18" s="110">
        <v>3</v>
      </c>
      <c r="G18" s="110"/>
      <c r="H18" s="110">
        <v>9.5</v>
      </c>
      <c r="I18" s="110"/>
      <c r="J18" s="110">
        <v>9</v>
      </c>
      <c r="K18" s="19"/>
      <c r="L18" s="122" t="s">
        <v>561</v>
      </c>
      <c r="M18" s="22">
        <f t="shared" si="1"/>
        <v>31.5</v>
      </c>
    </row>
    <row r="19" spans="1:13" s="13" customFormat="1" x14ac:dyDescent="0.25">
      <c r="A19" s="113" t="s">
        <v>379</v>
      </c>
      <c r="B19" s="107" t="s">
        <v>318</v>
      </c>
      <c r="C19" s="111">
        <v>5</v>
      </c>
      <c r="D19" s="111"/>
      <c r="E19" s="111">
        <v>4</v>
      </c>
      <c r="F19" s="111">
        <v>5</v>
      </c>
      <c r="G19" s="111"/>
      <c r="H19" s="110">
        <v>10</v>
      </c>
      <c r="I19" s="110">
        <v>9</v>
      </c>
      <c r="J19" s="110"/>
      <c r="K19" s="19"/>
      <c r="L19" s="122" t="s">
        <v>560</v>
      </c>
      <c r="M19" s="22">
        <f t="shared" si="1"/>
        <v>33</v>
      </c>
    </row>
    <row r="20" spans="1:13" s="13" customFormat="1" x14ac:dyDescent="0.25">
      <c r="A20" s="113" t="s">
        <v>380</v>
      </c>
      <c r="B20" s="107" t="s">
        <v>319</v>
      </c>
      <c r="C20" s="111">
        <v>5</v>
      </c>
      <c r="D20" s="111">
        <v>3</v>
      </c>
      <c r="E20" s="111">
        <v>4</v>
      </c>
      <c r="F20" s="111"/>
      <c r="G20" s="111"/>
      <c r="H20" s="110"/>
      <c r="I20" s="110">
        <v>8</v>
      </c>
      <c r="J20" s="110">
        <v>10</v>
      </c>
      <c r="K20" s="19"/>
      <c r="L20" s="122" t="s">
        <v>551</v>
      </c>
      <c r="M20" s="22">
        <f t="shared" si="1"/>
        <v>30</v>
      </c>
    </row>
    <row r="21" spans="1:13" s="13" customFormat="1" x14ac:dyDescent="0.25">
      <c r="A21" s="113" t="s">
        <v>381</v>
      </c>
      <c r="B21" s="107" t="s">
        <v>320</v>
      </c>
      <c r="C21" s="110">
        <v>3</v>
      </c>
      <c r="D21" s="110">
        <v>5</v>
      </c>
      <c r="E21" s="110"/>
      <c r="F21" s="110">
        <v>5</v>
      </c>
      <c r="G21" s="110"/>
      <c r="H21" s="110"/>
      <c r="I21" s="110">
        <v>10</v>
      </c>
      <c r="J21" s="110">
        <v>7</v>
      </c>
      <c r="K21" s="19"/>
      <c r="L21" s="122" t="s">
        <v>561</v>
      </c>
      <c r="M21" s="22">
        <f t="shared" si="1"/>
        <v>30</v>
      </c>
    </row>
    <row r="22" spans="1:13" s="13" customFormat="1" x14ac:dyDescent="0.25">
      <c r="A22" s="113" t="s">
        <v>382</v>
      </c>
      <c r="B22" s="107" t="s">
        <v>321</v>
      </c>
      <c r="C22" s="109">
        <v>1</v>
      </c>
      <c r="D22" s="110"/>
      <c r="E22" s="110"/>
      <c r="F22" s="110">
        <v>2.5</v>
      </c>
      <c r="G22" s="110">
        <v>0.5</v>
      </c>
      <c r="H22" s="110"/>
      <c r="I22" s="110">
        <v>4</v>
      </c>
      <c r="J22" s="110">
        <v>2</v>
      </c>
      <c r="K22" s="19"/>
      <c r="L22" s="122" t="s">
        <v>552</v>
      </c>
      <c r="M22" s="22">
        <f t="shared" si="1"/>
        <v>10</v>
      </c>
    </row>
    <row r="23" spans="1:13" s="13" customFormat="1" x14ac:dyDescent="0.25">
      <c r="A23" s="113" t="s">
        <v>285</v>
      </c>
      <c r="B23" s="107" t="s">
        <v>219</v>
      </c>
      <c r="C23" s="110"/>
      <c r="D23" s="110">
        <v>3</v>
      </c>
      <c r="E23" s="110"/>
      <c r="F23" s="110">
        <v>3</v>
      </c>
      <c r="G23" s="110">
        <v>3</v>
      </c>
      <c r="H23" s="110">
        <v>10</v>
      </c>
      <c r="I23" s="110">
        <v>8</v>
      </c>
      <c r="J23" s="110"/>
      <c r="K23" s="110">
        <v>6</v>
      </c>
      <c r="L23" s="122">
        <v>26</v>
      </c>
      <c r="M23" s="22">
        <f>SUM(C23:L23)</f>
        <v>59</v>
      </c>
    </row>
    <row r="24" spans="1:13" s="13" customFormat="1" x14ac:dyDescent="0.25">
      <c r="A24" s="113" t="s">
        <v>286</v>
      </c>
      <c r="B24" s="107" t="s">
        <v>220</v>
      </c>
      <c r="C24" s="110">
        <v>5</v>
      </c>
      <c r="D24" s="110">
        <v>5</v>
      </c>
      <c r="E24" s="110"/>
      <c r="F24" s="110"/>
      <c r="G24" s="110">
        <v>3</v>
      </c>
      <c r="H24" s="110">
        <v>10</v>
      </c>
      <c r="I24" s="110">
        <v>10</v>
      </c>
      <c r="J24" s="110"/>
      <c r="K24" s="110">
        <v>10</v>
      </c>
      <c r="L24" s="122" t="s">
        <v>553</v>
      </c>
      <c r="M24" s="22">
        <f t="shared" si="1"/>
        <v>43</v>
      </c>
    </row>
    <row r="25" spans="1:13" s="13" customFormat="1" x14ac:dyDescent="0.25">
      <c r="A25" s="113" t="s">
        <v>383</v>
      </c>
      <c r="B25" s="107" t="s">
        <v>322</v>
      </c>
      <c r="C25" s="110"/>
      <c r="D25" s="110"/>
      <c r="E25" s="110">
        <v>2.5</v>
      </c>
      <c r="F25" s="110">
        <v>4</v>
      </c>
      <c r="G25" s="110">
        <v>4</v>
      </c>
      <c r="H25" s="110">
        <v>10</v>
      </c>
      <c r="I25" s="110">
        <v>10</v>
      </c>
      <c r="J25" s="110"/>
      <c r="K25" s="19"/>
      <c r="L25" s="122" t="s">
        <v>562</v>
      </c>
      <c r="M25" s="22">
        <f t="shared" si="1"/>
        <v>30.5</v>
      </c>
    </row>
    <row r="26" spans="1:13" s="13" customFormat="1" x14ac:dyDescent="0.25">
      <c r="A26" s="113" t="s">
        <v>384</v>
      </c>
      <c r="B26" s="107" t="s">
        <v>323</v>
      </c>
      <c r="C26" s="109"/>
      <c r="D26" s="110">
        <v>3</v>
      </c>
      <c r="E26" s="110">
        <v>4</v>
      </c>
      <c r="F26" s="110">
        <v>4</v>
      </c>
      <c r="G26" s="110"/>
      <c r="H26" s="110"/>
      <c r="I26" s="110">
        <v>4</v>
      </c>
      <c r="J26" s="110">
        <v>6</v>
      </c>
      <c r="K26" s="19"/>
      <c r="L26" s="122" t="s">
        <v>562</v>
      </c>
      <c r="M26" s="22">
        <f t="shared" si="1"/>
        <v>21</v>
      </c>
    </row>
    <row r="27" spans="1:13" s="13" customFormat="1" x14ac:dyDescent="0.25">
      <c r="A27" s="113" t="s">
        <v>385</v>
      </c>
      <c r="B27" s="107" t="s">
        <v>324</v>
      </c>
      <c r="C27" s="110">
        <v>5</v>
      </c>
      <c r="D27" s="110">
        <v>5</v>
      </c>
      <c r="E27" s="110"/>
      <c r="F27" s="110"/>
      <c r="G27" s="110">
        <v>3</v>
      </c>
      <c r="H27" s="110"/>
      <c r="I27" s="110">
        <v>10</v>
      </c>
      <c r="J27" s="110">
        <v>10</v>
      </c>
      <c r="K27" s="19"/>
      <c r="L27" s="122" t="s">
        <v>555</v>
      </c>
      <c r="M27" s="22">
        <f t="shared" si="1"/>
        <v>33</v>
      </c>
    </row>
    <row r="28" spans="1:13" s="13" customFormat="1" x14ac:dyDescent="0.25">
      <c r="A28" s="113" t="s">
        <v>287</v>
      </c>
      <c r="B28" s="107" t="s">
        <v>221</v>
      </c>
      <c r="C28" s="110">
        <v>5</v>
      </c>
      <c r="D28" s="110">
        <v>5</v>
      </c>
      <c r="E28" s="110"/>
      <c r="F28" s="110"/>
      <c r="G28" s="110">
        <v>4</v>
      </c>
      <c r="H28" s="110">
        <v>9</v>
      </c>
      <c r="I28" s="110">
        <v>10</v>
      </c>
      <c r="J28" s="110"/>
      <c r="K28" s="110">
        <v>8</v>
      </c>
      <c r="L28" s="122" t="s">
        <v>567</v>
      </c>
      <c r="M28" s="22">
        <f t="shared" si="1"/>
        <v>41</v>
      </c>
    </row>
    <row r="29" spans="1:13" s="13" customFormat="1" x14ac:dyDescent="0.25">
      <c r="A29" s="113" t="s">
        <v>146</v>
      </c>
      <c r="B29" s="107" t="s">
        <v>222</v>
      </c>
      <c r="C29" s="111">
        <v>3</v>
      </c>
      <c r="D29" s="111">
        <v>2</v>
      </c>
      <c r="E29" s="111"/>
      <c r="F29" s="111">
        <v>3</v>
      </c>
      <c r="G29" s="111"/>
      <c r="H29" s="110">
        <v>0</v>
      </c>
      <c r="I29" s="110">
        <v>4</v>
      </c>
      <c r="J29" s="110"/>
      <c r="K29" s="110">
        <v>4</v>
      </c>
      <c r="L29" s="122">
        <v>33</v>
      </c>
      <c r="M29" s="22">
        <f>SUM(C29:L29)</f>
        <v>49</v>
      </c>
    </row>
    <row r="30" spans="1:13" s="13" customFormat="1" x14ac:dyDescent="0.25">
      <c r="A30" s="113" t="s">
        <v>386</v>
      </c>
      <c r="B30" s="107" t="s">
        <v>325</v>
      </c>
      <c r="C30" s="110">
        <v>5</v>
      </c>
      <c r="D30" s="110"/>
      <c r="E30" s="110"/>
      <c r="F30" s="110">
        <v>5</v>
      </c>
      <c r="G30" s="110">
        <v>4</v>
      </c>
      <c r="H30" s="110">
        <v>10</v>
      </c>
      <c r="I30" s="110">
        <v>10</v>
      </c>
      <c r="J30" s="110"/>
      <c r="K30" s="19"/>
      <c r="L30" s="122">
        <v>43</v>
      </c>
      <c r="M30" s="22">
        <f>SUM(C30:L30)</f>
        <v>77</v>
      </c>
    </row>
    <row r="31" spans="1:13" s="13" customFormat="1" x14ac:dyDescent="0.25">
      <c r="A31" s="113" t="s">
        <v>147</v>
      </c>
      <c r="B31" s="107" t="s">
        <v>223</v>
      </c>
      <c r="C31" s="121">
        <v>5</v>
      </c>
      <c r="D31" s="111">
        <v>5</v>
      </c>
      <c r="E31" s="111"/>
      <c r="F31" s="111">
        <v>3</v>
      </c>
      <c r="G31" s="111"/>
      <c r="H31" s="110">
        <v>8</v>
      </c>
      <c r="I31" s="110"/>
      <c r="J31" s="110">
        <v>8</v>
      </c>
      <c r="K31" s="110">
        <v>6</v>
      </c>
      <c r="L31" s="122">
        <v>40</v>
      </c>
      <c r="M31" s="22">
        <f>SUM(C31:L31)</f>
        <v>75</v>
      </c>
    </row>
    <row r="32" spans="1:13" s="13" customFormat="1" x14ac:dyDescent="0.25">
      <c r="A32" s="113" t="s">
        <v>288</v>
      </c>
      <c r="B32" s="107" t="s">
        <v>224</v>
      </c>
      <c r="C32" s="110">
        <v>3</v>
      </c>
      <c r="D32" s="110">
        <v>2</v>
      </c>
      <c r="E32" s="110"/>
      <c r="F32" s="110">
        <v>4</v>
      </c>
      <c r="G32" s="110"/>
      <c r="H32" s="110">
        <v>8</v>
      </c>
      <c r="I32" s="110">
        <v>5</v>
      </c>
      <c r="J32" s="110"/>
      <c r="K32" s="110">
        <v>7</v>
      </c>
      <c r="L32" s="122">
        <v>8</v>
      </c>
      <c r="M32" s="22">
        <f>SUM(C32:L32)</f>
        <v>37</v>
      </c>
    </row>
    <row r="33" spans="1:13" s="13" customFormat="1" x14ac:dyDescent="0.25">
      <c r="A33" s="113" t="s">
        <v>387</v>
      </c>
      <c r="B33" s="107" t="s">
        <v>326</v>
      </c>
      <c r="C33" s="109">
        <v>4.5</v>
      </c>
      <c r="D33" s="110"/>
      <c r="E33" s="110">
        <v>4</v>
      </c>
      <c r="F33" s="110">
        <v>3</v>
      </c>
      <c r="G33" s="110"/>
      <c r="H33" s="110">
        <v>10</v>
      </c>
      <c r="I33" s="110">
        <v>3.5</v>
      </c>
      <c r="J33" s="110"/>
      <c r="K33" s="19"/>
      <c r="L33" s="122" t="s">
        <v>568</v>
      </c>
      <c r="M33" s="22">
        <f t="shared" si="1"/>
        <v>25</v>
      </c>
    </row>
    <row r="34" spans="1:13" s="13" customFormat="1" x14ac:dyDescent="0.25">
      <c r="A34" s="113" t="s">
        <v>289</v>
      </c>
      <c r="B34" s="107" t="s">
        <v>225</v>
      </c>
      <c r="C34" s="110">
        <v>5</v>
      </c>
      <c r="D34" s="110">
        <v>5</v>
      </c>
      <c r="E34" s="110"/>
      <c r="F34" s="110">
        <v>3</v>
      </c>
      <c r="G34" s="110"/>
      <c r="H34" s="110"/>
      <c r="I34" s="110">
        <v>8</v>
      </c>
      <c r="J34" s="110">
        <v>7</v>
      </c>
      <c r="K34" s="110">
        <v>8</v>
      </c>
      <c r="L34" s="122" t="s">
        <v>565</v>
      </c>
      <c r="M34" s="22">
        <f t="shared" si="1"/>
        <v>36</v>
      </c>
    </row>
    <row r="35" spans="1:13" s="13" customFormat="1" x14ac:dyDescent="0.25">
      <c r="A35" s="113" t="s">
        <v>388</v>
      </c>
      <c r="B35" s="107" t="s">
        <v>327</v>
      </c>
      <c r="C35" s="109">
        <v>2</v>
      </c>
      <c r="D35" s="110">
        <v>3</v>
      </c>
      <c r="E35" s="110"/>
      <c r="F35" s="110">
        <v>3</v>
      </c>
      <c r="G35" s="110"/>
      <c r="H35" s="110">
        <v>10</v>
      </c>
      <c r="I35" s="110">
        <v>10</v>
      </c>
      <c r="J35" s="110"/>
      <c r="K35" s="19"/>
      <c r="L35" s="122" t="s">
        <v>563</v>
      </c>
      <c r="M35" s="22">
        <f t="shared" si="1"/>
        <v>28</v>
      </c>
    </row>
    <row r="36" spans="1:13" s="13" customFormat="1" x14ac:dyDescent="0.25">
      <c r="A36" s="113" t="s">
        <v>290</v>
      </c>
      <c r="B36" s="107" t="s">
        <v>226</v>
      </c>
      <c r="C36" s="109">
        <v>3</v>
      </c>
      <c r="D36" s="110">
        <v>3</v>
      </c>
      <c r="E36" s="110"/>
      <c r="F36" s="110"/>
      <c r="G36" s="110">
        <v>4</v>
      </c>
      <c r="H36" s="110"/>
      <c r="I36" s="110">
        <v>5</v>
      </c>
      <c r="J36" s="110">
        <v>5</v>
      </c>
      <c r="K36" s="110">
        <v>6</v>
      </c>
      <c r="L36" s="122" t="s">
        <v>566</v>
      </c>
      <c r="M36" s="22">
        <f t="shared" si="1"/>
        <v>26</v>
      </c>
    </row>
    <row r="37" spans="1:13" s="13" customFormat="1" x14ac:dyDescent="0.25">
      <c r="A37" s="113" t="s">
        <v>389</v>
      </c>
      <c r="B37" s="107" t="s">
        <v>328</v>
      </c>
      <c r="C37" s="109">
        <v>3.5</v>
      </c>
      <c r="D37" s="110">
        <v>5</v>
      </c>
      <c r="E37" s="110"/>
      <c r="F37" s="110"/>
      <c r="G37" s="110">
        <v>3.5</v>
      </c>
      <c r="H37" s="110">
        <v>7.5</v>
      </c>
      <c r="I37" s="110">
        <v>9</v>
      </c>
      <c r="J37" s="110"/>
      <c r="K37" s="19"/>
      <c r="L37" s="122" t="s">
        <v>560</v>
      </c>
      <c r="M37" s="22">
        <f t="shared" si="1"/>
        <v>28.5</v>
      </c>
    </row>
    <row r="38" spans="1:13" s="13" customFormat="1" x14ac:dyDescent="0.25">
      <c r="A38" s="113" t="s">
        <v>390</v>
      </c>
      <c r="B38" s="107" t="s">
        <v>329</v>
      </c>
      <c r="C38" s="109">
        <v>0</v>
      </c>
      <c r="D38" s="110">
        <v>2</v>
      </c>
      <c r="E38" s="110">
        <v>3</v>
      </c>
      <c r="F38" s="110"/>
      <c r="G38" s="110"/>
      <c r="H38" s="110">
        <v>6.5</v>
      </c>
      <c r="I38" s="110">
        <v>3</v>
      </c>
      <c r="J38" s="110"/>
      <c r="K38" s="19"/>
      <c r="L38" s="122" t="s">
        <v>557</v>
      </c>
      <c r="M38" s="22">
        <f t="shared" si="1"/>
        <v>14.5</v>
      </c>
    </row>
    <row r="39" spans="1:13" s="13" customFormat="1" x14ac:dyDescent="0.25">
      <c r="A39" s="113" t="s">
        <v>391</v>
      </c>
      <c r="B39" s="107" t="s">
        <v>330</v>
      </c>
      <c r="C39" s="110">
        <v>5</v>
      </c>
      <c r="D39" s="110">
        <v>4.5</v>
      </c>
      <c r="E39" s="110"/>
      <c r="F39" s="110">
        <v>3.5</v>
      </c>
      <c r="G39" s="110"/>
      <c r="H39" s="110">
        <v>10</v>
      </c>
      <c r="I39" s="110">
        <v>10</v>
      </c>
      <c r="J39" s="110"/>
      <c r="K39" s="19"/>
      <c r="L39" s="122" t="s">
        <v>565</v>
      </c>
      <c r="M39" s="22">
        <f t="shared" si="1"/>
        <v>33</v>
      </c>
    </row>
    <row r="40" spans="1:13" s="13" customFormat="1" x14ac:dyDescent="0.25">
      <c r="A40" s="113" t="s">
        <v>150</v>
      </c>
      <c r="B40" s="107" t="s">
        <v>227</v>
      </c>
      <c r="C40" s="109">
        <v>5</v>
      </c>
      <c r="D40" s="110">
        <v>3</v>
      </c>
      <c r="E40" s="110">
        <v>4</v>
      </c>
      <c r="F40" s="110"/>
      <c r="G40" s="110"/>
      <c r="H40" s="110"/>
      <c r="I40" s="110">
        <v>0</v>
      </c>
      <c r="J40" s="110">
        <v>5</v>
      </c>
      <c r="K40" s="110">
        <v>0</v>
      </c>
      <c r="L40" s="122">
        <v>35</v>
      </c>
      <c r="M40" s="22">
        <f>SUM(C40:L40)</f>
        <v>52</v>
      </c>
    </row>
    <row r="41" spans="1:13" s="13" customFormat="1" x14ac:dyDescent="0.25">
      <c r="A41" s="113" t="s">
        <v>291</v>
      </c>
      <c r="B41" s="107" t="s">
        <v>228</v>
      </c>
      <c r="C41" s="110">
        <v>4</v>
      </c>
      <c r="D41" s="110">
        <v>5</v>
      </c>
      <c r="E41" s="110"/>
      <c r="F41" s="110">
        <v>5</v>
      </c>
      <c r="G41" s="110"/>
      <c r="H41" s="110">
        <v>10</v>
      </c>
      <c r="I41" s="110">
        <v>7</v>
      </c>
      <c r="J41" s="110"/>
      <c r="K41" s="110">
        <v>10</v>
      </c>
      <c r="L41" s="122">
        <v>40</v>
      </c>
      <c r="M41" s="22">
        <f>SUM(C41:L41)</f>
        <v>81</v>
      </c>
    </row>
    <row r="42" spans="1:13" s="13" customFormat="1" x14ac:dyDescent="0.25">
      <c r="A42" s="113" t="s">
        <v>392</v>
      </c>
      <c r="B42" s="107" t="s">
        <v>331</v>
      </c>
      <c r="C42" s="109">
        <v>5</v>
      </c>
      <c r="D42" s="110"/>
      <c r="E42" s="110">
        <v>4.5</v>
      </c>
      <c r="F42" s="110">
        <v>3.5</v>
      </c>
      <c r="G42" s="110"/>
      <c r="H42" s="110">
        <v>10</v>
      </c>
      <c r="I42" s="110">
        <v>10</v>
      </c>
      <c r="J42" s="110"/>
      <c r="K42" s="19"/>
      <c r="L42" s="122">
        <v>35</v>
      </c>
      <c r="M42" s="22">
        <f t="shared" si="1"/>
        <v>33</v>
      </c>
    </row>
    <row r="43" spans="1:13" s="13" customFormat="1" x14ac:dyDescent="0.25">
      <c r="A43" s="113" t="s">
        <v>152</v>
      </c>
      <c r="B43" s="107" t="s">
        <v>229</v>
      </c>
      <c r="C43" s="110"/>
      <c r="D43" s="110">
        <v>2</v>
      </c>
      <c r="E43" s="110"/>
      <c r="F43" s="110">
        <v>2</v>
      </c>
      <c r="G43" s="110">
        <v>0</v>
      </c>
      <c r="H43" s="110"/>
      <c r="I43" s="110">
        <v>0</v>
      </c>
      <c r="J43" s="110">
        <v>4</v>
      </c>
      <c r="K43" s="110">
        <v>4</v>
      </c>
      <c r="L43" s="122">
        <v>0</v>
      </c>
      <c r="M43" s="22">
        <f>SUM(C43:L43)</f>
        <v>12</v>
      </c>
    </row>
    <row r="44" spans="1:13" s="13" customFormat="1" x14ac:dyDescent="0.25">
      <c r="A44" s="113" t="s">
        <v>153</v>
      </c>
      <c r="B44" s="107" t="s">
        <v>230</v>
      </c>
      <c r="C44" s="110">
        <v>3</v>
      </c>
      <c r="D44" s="110"/>
      <c r="E44" s="110"/>
      <c r="F44" s="110">
        <v>3</v>
      </c>
      <c r="G44" s="110">
        <v>4</v>
      </c>
      <c r="H44" s="110">
        <v>8</v>
      </c>
      <c r="I44" s="110">
        <v>5</v>
      </c>
      <c r="J44" s="110"/>
      <c r="K44" s="110">
        <v>6</v>
      </c>
      <c r="L44" s="122">
        <v>42</v>
      </c>
      <c r="M44" s="22">
        <f>SUM(C44:L44)</f>
        <v>71</v>
      </c>
    </row>
    <row r="45" spans="1:13" s="13" customFormat="1" x14ac:dyDescent="0.25">
      <c r="A45" s="113" t="s">
        <v>393</v>
      </c>
      <c r="B45" s="107" t="s">
        <v>332</v>
      </c>
      <c r="C45" s="110">
        <v>4.5</v>
      </c>
      <c r="D45" s="110">
        <v>2.5</v>
      </c>
      <c r="E45" s="110">
        <v>3</v>
      </c>
      <c r="F45" s="110"/>
      <c r="G45" s="110"/>
      <c r="H45" s="110">
        <v>5</v>
      </c>
      <c r="I45" s="110">
        <v>7</v>
      </c>
      <c r="J45" s="110"/>
      <c r="K45" s="19"/>
      <c r="L45" s="122" t="s">
        <v>562</v>
      </c>
      <c r="M45" s="22">
        <f t="shared" si="1"/>
        <v>22</v>
      </c>
    </row>
    <row r="46" spans="1:13" s="13" customFormat="1" x14ac:dyDescent="0.25">
      <c r="A46" s="113" t="s">
        <v>394</v>
      </c>
      <c r="B46" s="107" t="s">
        <v>333</v>
      </c>
      <c r="C46" s="110">
        <v>1.5</v>
      </c>
      <c r="D46" s="110"/>
      <c r="E46" s="110">
        <v>1.5</v>
      </c>
      <c r="F46" s="110"/>
      <c r="G46" s="110">
        <v>3</v>
      </c>
      <c r="H46" s="110">
        <v>4</v>
      </c>
      <c r="I46" s="110">
        <v>1</v>
      </c>
      <c r="J46" s="110"/>
      <c r="K46" s="19"/>
      <c r="L46" s="122" t="s">
        <v>575</v>
      </c>
      <c r="M46" s="22">
        <f t="shared" si="1"/>
        <v>11</v>
      </c>
    </row>
    <row r="47" spans="1:13" s="13" customFormat="1" x14ac:dyDescent="0.25">
      <c r="A47" s="113" t="s">
        <v>395</v>
      </c>
      <c r="B47" s="107" t="s">
        <v>334</v>
      </c>
      <c r="C47" s="109">
        <v>2.5</v>
      </c>
      <c r="D47" s="110">
        <v>5</v>
      </c>
      <c r="E47" s="110"/>
      <c r="F47" s="110">
        <v>5</v>
      </c>
      <c r="G47" s="110"/>
      <c r="H47" s="110">
        <v>6</v>
      </c>
      <c r="I47" s="110">
        <v>10</v>
      </c>
      <c r="J47" s="110"/>
      <c r="K47" s="19"/>
      <c r="L47" s="122" t="s">
        <v>565</v>
      </c>
      <c r="M47" s="22">
        <f t="shared" si="1"/>
        <v>28.5</v>
      </c>
    </row>
    <row r="48" spans="1:13" s="13" customFormat="1" x14ac:dyDescent="0.25">
      <c r="A48" s="113" t="s">
        <v>396</v>
      </c>
      <c r="B48" s="107" t="s">
        <v>335</v>
      </c>
      <c r="C48" s="110"/>
      <c r="D48" s="110">
        <v>1</v>
      </c>
      <c r="E48" s="110"/>
      <c r="F48" s="110">
        <v>0</v>
      </c>
      <c r="G48" s="110">
        <v>0</v>
      </c>
      <c r="H48" s="110">
        <v>8.5</v>
      </c>
      <c r="I48" s="110"/>
      <c r="J48" s="110">
        <v>8</v>
      </c>
      <c r="K48" s="19"/>
      <c r="L48" s="122" t="s">
        <v>581</v>
      </c>
      <c r="M48" s="22">
        <f t="shared" ref="M48:M79" si="2">SUM(C48:K48)</f>
        <v>17.5</v>
      </c>
    </row>
    <row r="49" spans="1:13" s="13" customFormat="1" x14ac:dyDescent="0.25">
      <c r="A49" s="113" t="s">
        <v>397</v>
      </c>
      <c r="B49" s="107" t="s">
        <v>336</v>
      </c>
      <c r="C49" s="110">
        <v>5</v>
      </c>
      <c r="D49" s="110"/>
      <c r="E49" s="110">
        <v>4</v>
      </c>
      <c r="F49" s="110"/>
      <c r="G49" s="110">
        <v>4</v>
      </c>
      <c r="H49" s="110">
        <v>9.5</v>
      </c>
      <c r="I49" s="110">
        <v>8.5</v>
      </c>
      <c r="J49" s="110"/>
      <c r="K49" s="19"/>
      <c r="L49" s="122" t="s">
        <v>565</v>
      </c>
      <c r="M49" s="22">
        <f t="shared" si="2"/>
        <v>31</v>
      </c>
    </row>
    <row r="50" spans="1:13" s="13" customFormat="1" x14ac:dyDescent="0.25">
      <c r="A50" s="113" t="s">
        <v>292</v>
      </c>
      <c r="B50" s="107" t="s">
        <v>231</v>
      </c>
      <c r="C50" s="109">
        <v>3</v>
      </c>
      <c r="D50" s="110">
        <v>2</v>
      </c>
      <c r="E50" s="110">
        <v>4</v>
      </c>
      <c r="F50" s="110"/>
      <c r="G50" s="110"/>
      <c r="H50" s="110">
        <v>4</v>
      </c>
      <c r="I50" s="110">
        <v>3</v>
      </c>
      <c r="J50" s="110"/>
      <c r="K50" s="110">
        <v>3</v>
      </c>
      <c r="L50" s="122" t="s">
        <v>582</v>
      </c>
      <c r="M50" s="22">
        <f t="shared" si="2"/>
        <v>19</v>
      </c>
    </row>
    <row r="51" spans="1:13" s="13" customFormat="1" x14ac:dyDescent="0.25">
      <c r="A51" s="113" t="s">
        <v>398</v>
      </c>
      <c r="B51" s="107" t="s">
        <v>337</v>
      </c>
      <c r="C51" s="109">
        <v>5</v>
      </c>
      <c r="D51" s="110">
        <v>5</v>
      </c>
      <c r="E51" s="110"/>
      <c r="F51" s="110">
        <v>3.5</v>
      </c>
      <c r="G51" s="110"/>
      <c r="H51" s="110">
        <v>10</v>
      </c>
      <c r="I51" s="110"/>
      <c r="J51" s="110">
        <v>10</v>
      </c>
      <c r="K51" s="19"/>
      <c r="L51" s="122" t="s">
        <v>572</v>
      </c>
      <c r="M51" s="22">
        <f t="shared" si="2"/>
        <v>33.5</v>
      </c>
    </row>
    <row r="52" spans="1:13" s="13" customFormat="1" x14ac:dyDescent="0.25">
      <c r="A52" s="113" t="s">
        <v>154</v>
      </c>
      <c r="B52" s="107" t="s">
        <v>232</v>
      </c>
      <c r="C52" s="109">
        <v>5</v>
      </c>
      <c r="D52" s="110">
        <v>5</v>
      </c>
      <c r="E52" s="110"/>
      <c r="F52" s="110">
        <v>4</v>
      </c>
      <c r="G52" s="110"/>
      <c r="H52" s="110">
        <v>9</v>
      </c>
      <c r="I52" s="110"/>
      <c r="J52" s="110">
        <v>10</v>
      </c>
      <c r="K52" s="110">
        <v>10</v>
      </c>
      <c r="L52" s="122">
        <v>48</v>
      </c>
      <c r="M52" s="22">
        <f>SUM(C52:L52)</f>
        <v>91</v>
      </c>
    </row>
    <row r="53" spans="1:13" s="13" customFormat="1" x14ac:dyDescent="0.25">
      <c r="A53" s="113" t="s">
        <v>399</v>
      </c>
      <c r="B53" s="107" t="s">
        <v>338</v>
      </c>
      <c r="C53" s="109">
        <v>3.5</v>
      </c>
      <c r="D53" s="110">
        <v>3.5</v>
      </c>
      <c r="E53" s="110"/>
      <c r="F53" s="110">
        <v>1</v>
      </c>
      <c r="G53" s="110"/>
      <c r="H53" s="110"/>
      <c r="I53" s="110">
        <v>6</v>
      </c>
      <c r="J53" s="110">
        <v>6</v>
      </c>
      <c r="K53" s="110">
        <v>6</v>
      </c>
      <c r="L53" s="122" t="s">
        <v>551</v>
      </c>
      <c r="M53" s="22">
        <f t="shared" si="2"/>
        <v>26</v>
      </c>
    </row>
    <row r="54" spans="1:13" s="13" customFormat="1" x14ac:dyDescent="0.25">
      <c r="A54" s="113" t="s">
        <v>400</v>
      </c>
      <c r="B54" s="107" t="s">
        <v>339</v>
      </c>
      <c r="C54" s="109"/>
      <c r="D54" s="110">
        <v>1</v>
      </c>
      <c r="E54" s="110">
        <v>4</v>
      </c>
      <c r="F54" s="110"/>
      <c r="G54" s="110">
        <v>1</v>
      </c>
      <c r="H54" s="110">
        <v>7</v>
      </c>
      <c r="I54" s="110"/>
      <c r="J54" s="110">
        <v>8</v>
      </c>
      <c r="K54" s="110">
        <v>3</v>
      </c>
      <c r="L54" s="122" t="s">
        <v>576</v>
      </c>
      <c r="M54" s="22">
        <f t="shared" si="2"/>
        <v>24</v>
      </c>
    </row>
    <row r="55" spans="1:13" s="13" customFormat="1" x14ac:dyDescent="0.25">
      <c r="A55" s="113" t="s">
        <v>401</v>
      </c>
      <c r="B55" s="107" t="s">
        <v>340</v>
      </c>
      <c r="C55" s="109">
        <v>0</v>
      </c>
      <c r="D55" s="110">
        <v>2</v>
      </c>
      <c r="E55" s="110">
        <v>3.5</v>
      </c>
      <c r="F55" s="110"/>
      <c r="G55" s="110"/>
      <c r="H55" s="110"/>
      <c r="I55" s="110">
        <v>3</v>
      </c>
      <c r="J55" s="110">
        <v>6.5</v>
      </c>
      <c r="K55" s="110">
        <v>6</v>
      </c>
      <c r="L55" s="122" t="s">
        <v>574</v>
      </c>
      <c r="M55" s="22">
        <f t="shared" si="2"/>
        <v>21</v>
      </c>
    </row>
    <row r="56" spans="1:13" s="13" customFormat="1" x14ac:dyDescent="0.25">
      <c r="A56" s="113" t="s">
        <v>402</v>
      </c>
      <c r="B56" s="107" t="s">
        <v>341</v>
      </c>
      <c r="C56" s="109">
        <v>1.5</v>
      </c>
      <c r="D56" s="110">
        <v>1.5</v>
      </c>
      <c r="E56" s="110">
        <v>3</v>
      </c>
      <c r="F56" s="110"/>
      <c r="G56" s="110"/>
      <c r="H56" s="110">
        <v>6</v>
      </c>
      <c r="I56" s="110"/>
      <c r="J56" s="110">
        <v>3.5</v>
      </c>
      <c r="K56" s="110">
        <v>5</v>
      </c>
      <c r="L56" s="122" t="s">
        <v>557</v>
      </c>
      <c r="M56" s="22">
        <f t="shared" si="2"/>
        <v>20.5</v>
      </c>
    </row>
    <row r="57" spans="1:13" s="13" customFormat="1" x14ac:dyDescent="0.25">
      <c r="A57" s="113" t="s">
        <v>403</v>
      </c>
      <c r="B57" s="107" t="s">
        <v>342</v>
      </c>
      <c r="C57" s="109"/>
      <c r="D57" s="110">
        <v>1</v>
      </c>
      <c r="E57" s="110">
        <v>2</v>
      </c>
      <c r="F57" s="110"/>
      <c r="G57" s="110">
        <v>3</v>
      </c>
      <c r="H57" s="110">
        <v>2.5</v>
      </c>
      <c r="I57" s="110">
        <v>0</v>
      </c>
      <c r="J57" s="110"/>
      <c r="K57" s="110">
        <v>7</v>
      </c>
      <c r="L57" s="122" t="s">
        <v>583</v>
      </c>
      <c r="M57" s="22">
        <f t="shared" si="2"/>
        <v>15.5</v>
      </c>
    </row>
    <row r="58" spans="1:13" s="13" customFormat="1" x14ac:dyDescent="0.25">
      <c r="A58" s="113" t="s">
        <v>404</v>
      </c>
      <c r="B58" s="107" t="s">
        <v>343</v>
      </c>
      <c r="C58" s="109">
        <v>1.5</v>
      </c>
      <c r="D58" s="110">
        <v>1.5</v>
      </c>
      <c r="E58" s="110"/>
      <c r="F58" s="110">
        <v>3</v>
      </c>
      <c r="G58" s="110"/>
      <c r="H58" s="110">
        <v>9.5</v>
      </c>
      <c r="I58" s="110"/>
      <c r="J58" s="110">
        <v>9</v>
      </c>
      <c r="K58" s="110">
        <v>7</v>
      </c>
      <c r="L58" s="122" t="s">
        <v>568</v>
      </c>
      <c r="M58" s="22">
        <f t="shared" si="2"/>
        <v>31.5</v>
      </c>
    </row>
    <row r="59" spans="1:13" s="13" customFormat="1" x14ac:dyDescent="0.25">
      <c r="A59" s="113" t="s">
        <v>155</v>
      </c>
      <c r="B59" s="107" t="s">
        <v>233</v>
      </c>
      <c r="C59" s="109">
        <v>5</v>
      </c>
      <c r="D59" s="110"/>
      <c r="E59" s="110">
        <v>5</v>
      </c>
      <c r="F59" s="110"/>
      <c r="G59" s="110">
        <v>5</v>
      </c>
      <c r="H59" s="110">
        <v>10</v>
      </c>
      <c r="I59" s="110">
        <v>8</v>
      </c>
      <c r="J59" s="110"/>
      <c r="K59" s="110">
        <v>8</v>
      </c>
      <c r="L59" s="122">
        <v>42</v>
      </c>
      <c r="M59" s="22">
        <f t="shared" ref="M59:M64" si="3">SUM(C59:L59)</f>
        <v>83</v>
      </c>
    </row>
    <row r="60" spans="1:13" s="13" customFormat="1" x14ac:dyDescent="0.25">
      <c r="A60" s="113" t="s">
        <v>293</v>
      </c>
      <c r="B60" s="107" t="s">
        <v>234</v>
      </c>
      <c r="C60" s="109">
        <v>4</v>
      </c>
      <c r="D60" s="110">
        <v>4</v>
      </c>
      <c r="E60" s="110"/>
      <c r="F60" s="110"/>
      <c r="G60" s="110">
        <v>4</v>
      </c>
      <c r="H60" s="110">
        <v>7</v>
      </c>
      <c r="I60" s="110">
        <v>7</v>
      </c>
      <c r="J60" s="110"/>
      <c r="K60" s="110">
        <v>10</v>
      </c>
      <c r="L60" s="122">
        <v>42</v>
      </c>
      <c r="M60" s="22">
        <f t="shared" si="3"/>
        <v>78</v>
      </c>
    </row>
    <row r="61" spans="1:13" s="13" customFormat="1" x14ac:dyDescent="0.25">
      <c r="A61" s="113" t="s">
        <v>405</v>
      </c>
      <c r="B61" s="107" t="s">
        <v>344</v>
      </c>
      <c r="C61" s="109">
        <v>5</v>
      </c>
      <c r="D61" s="110">
        <v>3.5</v>
      </c>
      <c r="E61" s="110"/>
      <c r="F61" s="110"/>
      <c r="G61" s="110">
        <v>3</v>
      </c>
      <c r="H61" s="110">
        <v>9</v>
      </c>
      <c r="I61" s="110"/>
      <c r="J61" s="110">
        <v>9.5</v>
      </c>
      <c r="K61" s="110">
        <v>2</v>
      </c>
      <c r="L61" s="122">
        <v>26</v>
      </c>
      <c r="M61" s="22">
        <f t="shared" si="3"/>
        <v>58</v>
      </c>
    </row>
    <row r="62" spans="1:13" s="13" customFormat="1" x14ac:dyDescent="0.25">
      <c r="A62" s="113" t="s">
        <v>156</v>
      </c>
      <c r="B62" s="107" t="s">
        <v>235</v>
      </c>
      <c r="C62" s="109">
        <v>2</v>
      </c>
      <c r="D62" s="110">
        <v>2</v>
      </c>
      <c r="E62" s="110"/>
      <c r="F62" s="110">
        <v>2</v>
      </c>
      <c r="G62" s="110"/>
      <c r="H62" s="110">
        <v>7</v>
      </c>
      <c r="I62" s="110">
        <v>5</v>
      </c>
      <c r="J62" s="110"/>
      <c r="K62" s="110">
        <v>1</v>
      </c>
      <c r="L62" s="122">
        <v>33</v>
      </c>
      <c r="M62" s="22">
        <f t="shared" si="3"/>
        <v>52</v>
      </c>
    </row>
    <row r="63" spans="1:13" s="13" customFormat="1" x14ac:dyDescent="0.25">
      <c r="A63" s="113" t="s">
        <v>406</v>
      </c>
      <c r="B63" s="107" t="s">
        <v>345</v>
      </c>
      <c r="C63" s="110">
        <v>1</v>
      </c>
      <c r="D63" s="110">
        <v>1</v>
      </c>
      <c r="E63" s="110"/>
      <c r="F63" s="110">
        <v>2.5</v>
      </c>
      <c r="G63" s="110"/>
      <c r="H63" s="110"/>
      <c r="I63" s="110">
        <v>5</v>
      </c>
      <c r="J63" s="110">
        <v>3</v>
      </c>
      <c r="K63" s="110">
        <v>10</v>
      </c>
      <c r="L63" s="122">
        <v>20</v>
      </c>
      <c r="M63" s="22">
        <f t="shared" si="3"/>
        <v>42.5</v>
      </c>
    </row>
    <row r="64" spans="1:13" s="13" customFormat="1" x14ac:dyDescent="0.25">
      <c r="A64" s="113" t="s">
        <v>157</v>
      </c>
      <c r="B64" s="107" t="s">
        <v>236</v>
      </c>
      <c r="C64" s="110">
        <v>2</v>
      </c>
      <c r="D64" s="110">
        <v>5</v>
      </c>
      <c r="E64" s="110"/>
      <c r="F64" s="110">
        <v>5</v>
      </c>
      <c r="G64" s="110"/>
      <c r="H64" s="110">
        <v>0</v>
      </c>
      <c r="I64" s="110"/>
      <c r="J64" s="110">
        <v>4</v>
      </c>
      <c r="K64" s="110">
        <v>4</v>
      </c>
      <c r="L64" s="122">
        <v>34</v>
      </c>
      <c r="M64" s="22">
        <f t="shared" si="3"/>
        <v>54</v>
      </c>
    </row>
    <row r="65" spans="1:13" s="13" customFormat="1" x14ac:dyDescent="0.25">
      <c r="A65" s="113" t="s">
        <v>294</v>
      </c>
      <c r="B65" s="107" t="s">
        <v>237</v>
      </c>
      <c r="C65" s="109">
        <v>5</v>
      </c>
      <c r="D65" s="110">
        <v>5</v>
      </c>
      <c r="E65" s="110">
        <v>4</v>
      </c>
      <c r="F65" s="110"/>
      <c r="G65" s="110"/>
      <c r="H65" s="110">
        <v>10</v>
      </c>
      <c r="I65" s="110">
        <v>5</v>
      </c>
      <c r="J65" s="110"/>
      <c r="K65" s="110">
        <v>11</v>
      </c>
      <c r="L65" s="122" t="s">
        <v>567</v>
      </c>
      <c r="M65" s="22">
        <f t="shared" si="2"/>
        <v>40</v>
      </c>
    </row>
    <row r="66" spans="1:13" s="13" customFormat="1" x14ac:dyDescent="0.25">
      <c r="A66" s="113" t="s">
        <v>407</v>
      </c>
      <c r="B66" s="107" t="s">
        <v>346</v>
      </c>
      <c r="C66" s="109">
        <v>1</v>
      </c>
      <c r="D66" s="110">
        <v>2.5</v>
      </c>
      <c r="E66" s="110">
        <v>1.5</v>
      </c>
      <c r="F66" s="110"/>
      <c r="G66" s="110"/>
      <c r="H66" s="110"/>
      <c r="I66" s="110">
        <v>1</v>
      </c>
      <c r="J66" s="110">
        <v>0.5</v>
      </c>
      <c r="K66" s="110">
        <v>4</v>
      </c>
      <c r="L66" s="122" t="s">
        <v>570</v>
      </c>
      <c r="M66" s="22">
        <f t="shared" si="2"/>
        <v>10.5</v>
      </c>
    </row>
    <row r="67" spans="1:13" s="13" customFormat="1" x14ac:dyDescent="0.25">
      <c r="A67" s="113" t="s">
        <v>408</v>
      </c>
      <c r="B67" s="107" t="s">
        <v>347</v>
      </c>
      <c r="C67" s="109">
        <v>5</v>
      </c>
      <c r="D67" s="110">
        <v>5</v>
      </c>
      <c r="E67" s="110"/>
      <c r="F67" s="110">
        <v>3</v>
      </c>
      <c r="G67" s="110"/>
      <c r="H67" s="110">
        <v>10</v>
      </c>
      <c r="I67" s="110">
        <v>10</v>
      </c>
      <c r="J67" s="110"/>
      <c r="K67" s="110">
        <v>7</v>
      </c>
      <c r="L67" s="122" t="s">
        <v>556</v>
      </c>
      <c r="M67" s="22">
        <f t="shared" si="2"/>
        <v>40</v>
      </c>
    </row>
    <row r="68" spans="1:13" s="13" customFormat="1" x14ac:dyDescent="0.25">
      <c r="A68" s="113" t="s">
        <v>409</v>
      </c>
      <c r="B68" s="107" t="s">
        <v>348</v>
      </c>
      <c r="C68" s="110"/>
      <c r="D68" s="110"/>
      <c r="E68" s="110">
        <v>4</v>
      </c>
      <c r="F68" s="110">
        <v>2</v>
      </c>
      <c r="G68" s="110">
        <v>3</v>
      </c>
      <c r="H68" s="110">
        <v>7</v>
      </c>
      <c r="I68" s="110"/>
      <c r="J68" s="110">
        <v>4</v>
      </c>
      <c r="K68" s="110">
        <v>12</v>
      </c>
      <c r="L68" s="122" t="s">
        <v>552</v>
      </c>
      <c r="M68" s="22">
        <f t="shared" si="2"/>
        <v>32</v>
      </c>
    </row>
    <row r="69" spans="1:13" s="13" customFormat="1" x14ac:dyDescent="0.25">
      <c r="A69" s="113" t="s">
        <v>410</v>
      </c>
      <c r="B69" s="107" t="s">
        <v>349</v>
      </c>
      <c r="C69" s="109"/>
      <c r="D69" s="110">
        <v>1.5</v>
      </c>
      <c r="E69" s="110">
        <v>3.5</v>
      </c>
      <c r="F69" s="110"/>
      <c r="G69" s="110">
        <v>3.5</v>
      </c>
      <c r="H69" s="110">
        <v>5</v>
      </c>
      <c r="I69" s="110">
        <v>0</v>
      </c>
      <c r="J69" s="110"/>
      <c r="K69" s="110">
        <v>5</v>
      </c>
      <c r="L69" s="122" t="s">
        <v>571</v>
      </c>
      <c r="M69" s="22">
        <f t="shared" si="2"/>
        <v>18.5</v>
      </c>
    </row>
    <row r="70" spans="1:13" s="13" customFormat="1" x14ac:dyDescent="0.25">
      <c r="A70" s="113" t="s">
        <v>295</v>
      </c>
      <c r="B70" s="107" t="s">
        <v>238</v>
      </c>
      <c r="C70" s="110"/>
      <c r="D70" s="110">
        <v>3</v>
      </c>
      <c r="E70" s="110">
        <v>2</v>
      </c>
      <c r="F70" s="110">
        <v>3</v>
      </c>
      <c r="G70" s="110"/>
      <c r="H70" s="110">
        <v>6</v>
      </c>
      <c r="I70" s="110">
        <v>8</v>
      </c>
      <c r="J70" s="110"/>
      <c r="K70" s="110">
        <v>3</v>
      </c>
      <c r="L70" s="122" t="s">
        <v>571</v>
      </c>
      <c r="M70" s="22">
        <f t="shared" si="2"/>
        <v>25</v>
      </c>
    </row>
    <row r="71" spans="1:13" s="13" customFormat="1" x14ac:dyDescent="0.25">
      <c r="A71" s="113" t="s">
        <v>411</v>
      </c>
      <c r="B71" s="107" t="s">
        <v>350</v>
      </c>
      <c r="C71" s="110"/>
      <c r="D71" s="110">
        <v>4</v>
      </c>
      <c r="E71" s="110"/>
      <c r="F71" s="110">
        <v>2</v>
      </c>
      <c r="G71" s="110">
        <v>3.5</v>
      </c>
      <c r="H71" s="110">
        <v>10</v>
      </c>
      <c r="I71" s="110">
        <v>10</v>
      </c>
      <c r="J71" s="110"/>
      <c r="K71" s="110">
        <v>4</v>
      </c>
      <c r="L71" s="122" t="s">
        <v>570</v>
      </c>
      <c r="M71" s="22">
        <f t="shared" si="2"/>
        <v>33.5</v>
      </c>
    </row>
    <row r="72" spans="1:13" s="13" customFormat="1" x14ac:dyDescent="0.25">
      <c r="A72" s="113" t="s">
        <v>296</v>
      </c>
      <c r="B72" s="107" t="s">
        <v>239</v>
      </c>
      <c r="C72" s="109">
        <v>5</v>
      </c>
      <c r="D72" s="110">
        <v>5</v>
      </c>
      <c r="E72" s="110"/>
      <c r="F72" s="110">
        <v>5</v>
      </c>
      <c r="G72" s="110"/>
      <c r="H72" s="110">
        <v>10</v>
      </c>
      <c r="I72" s="110"/>
      <c r="J72" s="110">
        <v>10</v>
      </c>
      <c r="K72" s="110">
        <v>12</v>
      </c>
      <c r="L72" s="122" t="s">
        <v>562</v>
      </c>
      <c r="M72" s="22">
        <f t="shared" si="2"/>
        <v>47</v>
      </c>
    </row>
    <row r="73" spans="1:13" s="13" customFormat="1" x14ac:dyDescent="0.25">
      <c r="A73" s="113" t="s">
        <v>297</v>
      </c>
      <c r="B73" s="107" t="s">
        <v>240</v>
      </c>
      <c r="C73" s="109">
        <v>4</v>
      </c>
      <c r="D73" s="110">
        <v>5</v>
      </c>
      <c r="E73" s="110"/>
      <c r="F73" s="110">
        <v>5</v>
      </c>
      <c r="G73" s="110"/>
      <c r="H73" s="110"/>
      <c r="I73" s="110">
        <v>10</v>
      </c>
      <c r="J73" s="110">
        <v>10</v>
      </c>
      <c r="K73" s="110">
        <v>11</v>
      </c>
      <c r="L73" s="122" t="s">
        <v>553</v>
      </c>
      <c r="M73" s="22">
        <f t="shared" si="2"/>
        <v>45</v>
      </c>
    </row>
    <row r="74" spans="1:13" s="13" customFormat="1" x14ac:dyDescent="0.25">
      <c r="A74" s="113" t="s">
        <v>298</v>
      </c>
      <c r="B74" s="107" t="s">
        <v>241</v>
      </c>
      <c r="C74" s="110">
        <v>4</v>
      </c>
      <c r="D74" s="110"/>
      <c r="E74" s="110">
        <v>5</v>
      </c>
      <c r="F74" s="110">
        <v>5</v>
      </c>
      <c r="G74" s="110"/>
      <c r="H74" s="110">
        <v>7</v>
      </c>
      <c r="I74" s="110"/>
      <c r="J74" s="110">
        <v>6</v>
      </c>
      <c r="K74" s="110">
        <v>12</v>
      </c>
      <c r="L74" s="122" t="s">
        <v>564</v>
      </c>
      <c r="M74" s="22">
        <f t="shared" si="2"/>
        <v>39</v>
      </c>
    </row>
    <row r="75" spans="1:13" s="13" customFormat="1" x14ac:dyDescent="0.25">
      <c r="A75" s="113" t="s">
        <v>412</v>
      </c>
      <c r="B75" s="107" t="s">
        <v>351</v>
      </c>
      <c r="C75" s="110">
        <v>3.5</v>
      </c>
      <c r="D75" s="110">
        <v>5</v>
      </c>
      <c r="E75" s="110"/>
      <c r="F75" s="110">
        <v>3.5</v>
      </c>
      <c r="G75" s="110"/>
      <c r="H75" s="110">
        <v>8</v>
      </c>
      <c r="I75" s="110">
        <v>10</v>
      </c>
      <c r="J75" s="110"/>
      <c r="K75" s="110">
        <v>6.5</v>
      </c>
      <c r="L75" s="122" t="s">
        <v>556</v>
      </c>
      <c r="M75" s="22">
        <f t="shared" si="2"/>
        <v>36.5</v>
      </c>
    </row>
    <row r="76" spans="1:13" s="13" customFormat="1" x14ac:dyDescent="0.25">
      <c r="A76" s="113" t="s">
        <v>413</v>
      </c>
      <c r="B76" s="107" t="s">
        <v>352</v>
      </c>
      <c r="C76" s="110">
        <v>3.5</v>
      </c>
      <c r="D76" s="110">
        <v>3.5</v>
      </c>
      <c r="E76" s="110">
        <v>3.5</v>
      </c>
      <c r="F76" s="110"/>
      <c r="G76" s="110"/>
      <c r="H76" s="110">
        <v>10</v>
      </c>
      <c r="I76" s="110">
        <v>5</v>
      </c>
      <c r="J76" s="110"/>
      <c r="K76" s="110">
        <v>3</v>
      </c>
      <c r="L76" s="122" t="s">
        <v>557</v>
      </c>
      <c r="M76" s="22">
        <f t="shared" si="2"/>
        <v>28.5</v>
      </c>
    </row>
    <row r="77" spans="1:13" s="13" customFormat="1" x14ac:dyDescent="0.25">
      <c r="A77" s="113" t="s">
        <v>161</v>
      </c>
      <c r="B77" s="107" t="s">
        <v>242</v>
      </c>
      <c r="C77" s="110">
        <v>5</v>
      </c>
      <c r="D77" s="110">
        <v>5</v>
      </c>
      <c r="E77" s="110"/>
      <c r="F77" s="110">
        <v>4</v>
      </c>
      <c r="G77" s="110"/>
      <c r="H77" s="110"/>
      <c r="I77" s="110">
        <v>8</v>
      </c>
      <c r="J77" s="110">
        <v>7</v>
      </c>
      <c r="K77" s="110">
        <v>10</v>
      </c>
      <c r="L77" s="122">
        <v>46</v>
      </c>
      <c r="M77" s="22">
        <f>SUM(C77:L77)</f>
        <v>85</v>
      </c>
    </row>
    <row r="78" spans="1:13" s="13" customFormat="1" x14ac:dyDescent="0.25">
      <c r="A78" s="113" t="s">
        <v>162</v>
      </c>
      <c r="B78" s="107" t="s">
        <v>243</v>
      </c>
      <c r="C78" s="110"/>
      <c r="D78" s="110">
        <v>2</v>
      </c>
      <c r="E78" s="110">
        <v>4</v>
      </c>
      <c r="F78" s="110"/>
      <c r="G78" s="110">
        <v>4</v>
      </c>
      <c r="H78" s="110">
        <v>9</v>
      </c>
      <c r="I78" s="110">
        <v>10</v>
      </c>
      <c r="J78" s="110"/>
      <c r="K78" s="110">
        <v>8</v>
      </c>
      <c r="L78" s="122" t="s">
        <v>556</v>
      </c>
      <c r="M78" s="22">
        <f t="shared" si="2"/>
        <v>37</v>
      </c>
    </row>
    <row r="79" spans="1:13" s="13" customFormat="1" x14ac:dyDescent="0.25">
      <c r="A79" s="113" t="s">
        <v>163</v>
      </c>
      <c r="B79" s="107" t="s">
        <v>244</v>
      </c>
      <c r="C79" s="110">
        <v>2</v>
      </c>
      <c r="D79" s="110"/>
      <c r="E79" s="110">
        <v>4</v>
      </c>
      <c r="F79" s="110"/>
      <c r="G79" s="110">
        <v>4</v>
      </c>
      <c r="H79" s="110">
        <v>2</v>
      </c>
      <c r="I79" s="110"/>
      <c r="J79" s="110">
        <v>4</v>
      </c>
      <c r="K79" s="110">
        <v>2</v>
      </c>
      <c r="L79" s="122" t="s">
        <v>554</v>
      </c>
      <c r="M79" s="22">
        <f t="shared" si="2"/>
        <v>18</v>
      </c>
    </row>
    <row r="80" spans="1:13" s="13" customFormat="1" x14ac:dyDescent="0.25">
      <c r="A80" s="113" t="s">
        <v>164</v>
      </c>
      <c r="B80" s="107" t="s">
        <v>245</v>
      </c>
      <c r="C80" s="110">
        <v>5</v>
      </c>
      <c r="D80" s="110">
        <v>2</v>
      </c>
      <c r="E80" s="110"/>
      <c r="F80" s="110">
        <v>2</v>
      </c>
      <c r="G80" s="110"/>
      <c r="H80" s="110">
        <v>2</v>
      </c>
      <c r="I80" s="110"/>
      <c r="J80" s="110">
        <v>4</v>
      </c>
      <c r="K80" s="110">
        <v>5</v>
      </c>
      <c r="L80" s="122" t="s">
        <v>562</v>
      </c>
      <c r="M80" s="22">
        <f t="shared" ref="M80:M111" si="4">SUM(C80:K80)</f>
        <v>20</v>
      </c>
    </row>
    <row r="81" spans="1:13" s="13" customFormat="1" x14ac:dyDescent="0.25">
      <c r="A81" s="113" t="s">
        <v>165</v>
      </c>
      <c r="B81" s="107" t="s">
        <v>246</v>
      </c>
      <c r="C81" s="110">
        <v>5</v>
      </c>
      <c r="D81" s="110">
        <v>3</v>
      </c>
      <c r="E81" s="110">
        <v>4</v>
      </c>
      <c r="F81" s="110"/>
      <c r="G81" s="110"/>
      <c r="H81" s="110">
        <v>6</v>
      </c>
      <c r="I81" s="110">
        <v>5</v>
      </c>
      <c r="J81" s="110"/>
      <c r="K81" s="110">
        <v>7</v>
      </c>
      <c r="L81" s="122" t="s">
        <v>555</v>
      </c>
      <c r="M81" s="22">
        <f t="shared" si="4"/>
        <v>30</v>
      </c>
    </row>
    <row r="82" spans="1:13" s="13" customFormat="1" x14ac:dyDescent="0.25">
      <c r="A82" s="113" t="s">
        <v>299</v>
      </c>
      <c r="B82" s="107" t="s">
        <v>247</v>
      </c>
      <c r="C82" s="109">
        <v>4</v>
      </c>
      <c r="D82" s="110"/>
      <c r="E82" s="110"/>
      <c r="F82" s="110">
        <v>4</v>
      </c>
      <c r="G82" s="110">
        <v>5</v>
      </c>
      <c r="H82" s="110">
        <v>9</v>
      </c>
      <c r="I82" s="110"/>
      <c r="J82" s="110">
        <v>7</v>
      </c>
      <c r="K82" s="110">
        <v>7</v>
      </c>
      <c r="L82" s="122">
        <v>40</v>
      </c>
      <c r="M82" s="22">
        <f>SUM(C82:L82)</f>
        <v>76</v>
      </c>
    </row>
    <row r="83" spans="1:13" s="13" customFormat="1" x14ac:dyDescent="0.25">
      <c r="A83" s="113" t="s">
        <v>167</v>
      </c>
      <c r="B83" s="107" t="s">
        <v>248</v>
      </c>
      <c r="C83" s="110">
        <v>5</v>
      </c>
      <c r="D83" s="110">
        <v>5</v>
      </c>
      <c r="E83" s="110"/>
      <c r="F83" s="110">
        <v>4</v>
      </c>
      <c r="G83" s="110"/>
      <c r="H83" s="110"/>
      <c r="I83" s="110">
        <v>5</v>
      </c>
      <c r="J83" s="110">
        <v>0</v>
      </c>
      <c r="K83" s="110">
        <v>7</v>
      </c>
      <c r="L83" s="122">
        <v>40</v>
      </c>
      <c r="M83" s="22">
        <f>SUM(C83:L83)</f>
        <v>66</v>
      </c>
    </row>
    <row r="84" spans="1:13" s="13" customFormat="1" x14ac:dyDescent="0.25">
      <c r="A84" s="113" t="s">
        <v>300</v>
      </c>
      <c r="B84" s="107" t="s">
        <v>249</v>
      </c>
      <c r="C84" s="109">
        <v>3</v>
      </c>
      <c r="D84" s="110">
        <v>5</v>
      </c>
      <c r="E84" s="110"/>
      <c r="F84" s="110">
        <v>3</v>
      </c>
      <c r="G84" s="110"/>
      <c r="H84" s="110">
        <v>8</v>
      </c>
      <c r="I84" s="110">
        <v>7</v>
      </c>
      <c r="J84" s="110"/>
      <c r="K84" s="110">
        <v>4</v>
      </c>
      <c r="L84" s="122" t="s">
        <v>571</v>
      </c>
      <c r="M84" s="22">
        <f t="shared" si="4"/>
        <v>30</v>
      </c>
    </row>
    <row r="85" spans="1:13" s="13" customFormat="1" x14ac:dyDescent="0.25">
      <c r="A85" s="113" t="s">
        <v>414</v>
      </c>
      <c r="B85" s="107" t="s">
        <v>353</v>
      </c>
      <c r="C85" s="110"/>
      <c r="D85" s="110">
        <v>3</v>
      </c>
      <c r="E85" s="110">
        <v>2</v>
      </c>
      <c r="F85" s="110">
        <v>5</v>
      </c>
      <c r="G85" s="110"/>
      <c r="H85" s="110"/>
      <c r="I85" s="110">
        <v>3</v>
      </c>
      <c r="J85" s="110">
        <v>1</v>
      </c>
      <c r="K85" s="110">
        <v>2</v>
      </c>
      <c r="L85" s="122" t="s">
        <v>578</v>
      </c>
      <c r="M85" s="22">
        <f t="shared" si="4"/>
        <v>16</v>
      </c>
    </row>
    <row r="86" spans="1:13" s="13" customFormat="1" x14ac:dyDescent="0.25">
      <c r="A86" s="113" t="s">
        <v>415</v>
      </c>
      <c r="B86" s="107" t="s">
        <v>354</v>
      </c>
      <c r="C86" s="110">
        <v>3</v>
      </c>
      <c r="D86" s="110">
        <v>1.5</v>
      </c>
      <c r="E86" s="110">
        <v>3</v>
      </c>
      <c r="F86" s="110">
        <v>4</v>
      </c>
      <c r="G86" s="110">
        <v>0</v>
      </c>
      <c r="H86" s="110"/>
      <c r="I86" s="110">
        <v>5</v>
      </c>
      <c r="J86" s="110">
        <v>4</v>
      </c>
      <c r="K86" s="110">
        <v>2</v>
      </c>
      <c r="L86" s="122" t="s">
        <v>557</v>
      </c>
      <c r="M86" s="22">
        <f t="shared" si="4"/>
        <v>22.5</v>
      </c>
    </row>
    <row r="87" spans="1:13" s="13" customFormat="1" x14ac:dyDescent="0.25">
      <c r="A87" s="113" t="s">
        <v>416</v>
      </c>
      <c r="B87" s="107" t="s">
        <v>355</v>
      </c>
      <c r="C87" s="110">
        <v>5</v>
      </c>
      <c r="D87" s="110">
        <v>5</v>
      </c>
      <c r="E87" s="110"/>
      <c r="F87" s="110">
        <v>5</v>
      </c>
      <c r="G87" s="110"/>
      <c r="H87" s="110">
        <v>10</v>
      </c>
      <c r="I87" s="110">
        <v>8</v>
      </c>
      <c r="J87" s="110"/>
      <c r="K87" s="110">
        <v>10</v>
      </c>
      <c r="L87" s="122" t="s">
        <v>573</v>
      </c>
      <c r="M87" s="22">
        <f t="shared" si="4"/>
        <v>43</v>
      </c>
    </row>
    <row r="88" spans="1:13" s="13" customFormat="1" x14ac:dyDescent="0.25">
      <c r="A88" s="113" t="s">
        <v>417</v>
      </c>
      <c r="B88" s="107" t="s">
        <v>356</v>
      </c>
      <c r="C88" s="109">
        <v>1.5</v>
      </c>
      <c r="D88" s="110"/>
      <c r="E88" s="110">
        <v>4</v>
      </c>
      <c r="F88" s="110"/>
      <c r="G88" s="110">
        <v>3.5</v>
      </c>
      <c r="H88" s="110">
        <v>5</v>
      </c>
      <c r="I88" s="110">
        <v>3</v>
      </c>
      <c r="J88" s="110"/>
      <c r="K88" s="110">
        <v>2</v>
      </c>
      <c r="L88" s="122" t="s">
        <v>583</v>
      </c>
      <c r="M88" s="22">
        <f t="shared" si="4"/>
        <v>19</v>
      </c>
    </row>
    <row r="89" spans="1:13" s="13" customFormat="1" x14ac:dyDescent="0.25">
      <c r="A89" s="113" t="s">
        <v>418</v>
      </c>
      <c r="B89" s="107" t="s">
        <v>357</v>
      </c>
      <c r="C89" s="110"/>
      <c r="D89" s="110"/>
      <c r="E89" s="110">
        <v>3</v>
      </c>
      <c r="F89" s="110">
        <v>0</v>
      </c>
      <c r="G89" s="110">
        <v>3.5</v>
      </c>
      <c r="H89" s="110">
        <v>5</v>
      </c>
      <c r="I89" s="110">
        <v>8</v>
      </c>
      <c r="J89" s="110"/>
      <c r="K89" s="110">
        <v>6</v>
      </c>
      <c r="L89" s="122" t="s">
        <v>552</v>
      </c>
      <c r="M89" s="22">
        <f t="shared" si="4"/>
        <v>25.5</v>
      </c>
    </row>
    <row r="90" spans="1:13" s="13" customFormat="1" x14ac:dyDescent="0.25">
      <c r="A90" s="113" t="s">
        <v>419</v>
      </c>
      <c r="B90" s="107" t="s">
        <v>358</v>
      </c>
      <c r="C90" s="110">
        <v>3.5</v>
      </c>
      <c r="D90" s="110">
        <v>4</v>
      </c>
      <c r="E90" s="110"/>
      <c r="F90" s="110">
        <v>2.5</v>
      </c>
      <c r="G90" s="110"/>
      <c r="H90" s="110">
        <v>6.5</v>
      </c>
      <c r="I90" s="110">
        <v>10</v>
      </c>
      <c r="J90" s="110"/>
      <c r="K90" s="110">
        <v>0</v>
      </c>
      <c r="L90" s="122" t="s">
        <v>558</v>
      </c>
      <c r="M90" s="22">
        <f t="shared" si="4"/>
        <v>26.5</v>
      </c>
    </row>
    <row r="91" spans="1:13" s="13" customFormat="1" x14ac:dyDescent="0.25">
      <c r="A91" s="113" t="s">
        <v>420</v>
      </c>
      <c r="B91" s="107" t="s">
        <v>359</v>
      </c>
      <c r="C91" s="110"/>
      <c r="D91" s="110">
        <v>1.5</v>
      </c>
      <c r="E91" s="110"/>
      <c r="F91" s="110">
        <v>3.5</v>
      </c>
      <c r="G91" s="110">
        <v>1.5</v>
      </c>
      <c r="H91" s="110"/>
      <c r="I91" s="110">
        <v>0</v>
      </c>
      <c r="J91" s="110">
        <v>0.5</v>
      </c>
      <c r="K91" s="110">
        <v>3</v>
      </c>
      <c r="L91" s="122" t="s">
        <v>576</v>
      </c>
      <c r="M91" s="22">
        <f t="shared" si="4"/>
        <v>10</v>
      </c>
    </row>
    <row r="92" spans="1:13" s="13" customFormat="1" x14ac:dyDescent="0.25">
      <c r="A92" s="113" t="s">
        <v>171</v>
      </c>
      <c r="B92" s="107" t="s">
        <v>250</v>
      </c>
      <c r="C92" s="109">
        <v>3</v>
      </c>
      <c r="D92" s="110">
        <v>5</v>
      </c>
      <c r="E92" s="110"/>
      <c r="F92" s="110">
        <v>3</v>
      </c>
      <c r="G92" s="110"/>
      <c r="H92" s="110">
        <v>5</v>
      </c>
      <c r="I92" s="110"/>
      <c r="J92" s="110">
        <v>6</v>
      </c>
      <c r="K92" s="110">
        <v>5</v>
      </c>
      <c r="L92" s="122" t="s">
        <v>553</v>
      </c>
      <c r="M92" s="22">
        <f t="shared" si="4"/>
        <v>27</v>
      </c>
    </row>
    <row r="93" spans="1:13" s="13" customFormat="1" x14ac:dyDescent="0.25">
      <c r="A93" s="113" t="s">
        <v>172</v>
      </c>
      <c r="B93" s="107" t="s">
        <v>251</v>
      </c>
      <c r="C93" s="110">
        <v>5</v>
      </c>
      <c r="D93" s="110">
        <v>5</v>
      </c>
      <c r="E93" s="110"/>
      <c r="F93" s="110">
        <v>4</v>
      </c>
      <c r="G93" s="110"/>
      <c r="H93" s="110">
        <v>7</v>
      </c>
      <c r="I93" s="110"/>
      <c r="J93" s="110">
        <v>8</v>
      </c>
      <c r="K93" s="110">
        <v>12</v>
      </c>
      <c r="L93" s="122" t="s">
        <v>577</v>
      </c>
      <c r="M93" s="22">
        <f t="shared" si="4"/>
        <v>41</v>
      </c>
    </row>
    <row r="94" spans="1:13" s="13" customFormat="1" x14ac:dyDescent="0.25">
      <c r="A94" s="113" t="s">
        <v>301</v>
      </c>
      <c r="B94" s="107" t="s">
        <v>252</v>
      </c>
      <c r="C94" s="110">
        <v>5</v>
      </c>
      <c r="D94" s="110">
        <v>5</v>
      </c>
      <c r="E94" s="110"/>
      <c r="F94" s="110">
        <v>3</v>
      </c>
      <c r="G94" s="110"/>
      <c r="H94" s="110"/>
      <c r="I94" s="110">
        <v>6</v>
      </c>
      <c r="J94" s="110">
        <v>6</v>
      </c>
      <c r="K94" s="110">
        <v>7</v>
      </c>
      <c r="L94" s="122">
        <v>33</v>
      </c>
      <c r="M94" s="22">
        <f>SUM(C94:L94)</f>
        <v>65</v>
      </c>
    </row>
    <row r="95" spans="1:13" s="13" customFormat="1" x14ac:dyDescent="0.25">
      <c r="A95" s="113" t="s">
        <v>302</v>
      </c>
      <c r="B95" s="107" t="s">
        <v>253</v>
      </c>
      <c r="C95" s="110">
        <v>4</v>
      </c>
      <c r="D95" s="110"/>
      <c r="E95" s="110"/>
      <c r="F95" s="110">
        <v>3</v>
      </c>
      <c r="G95" s="110">
        <v>4</v>
      </c>
      <c r="H95" s="110">
        <v>5</v>
      </c>
      <c r="I95" s="110"/>
      <c r="J95" s="110">
        <v>6</v>
      </c>
      <c r="K95" s="110">
        <v>8</v>
      </c>
      <c r="L95" s="122">
        <v>34</v>
      </c>
      <c r="M95" s="22">
        <f>SUM(C95:L95)</f>
        <v>64</v>
      </c>
    </row>
    <row r="96" spans="1:13" s="13" customFormat="1" x14ac:dyDescent="0.25">
      <c r="A96" s="113" t="s">
        <v>173</v>
      </c>
      <c r="B96" s="107" t="s">
        <v>254</v>
      </c>
      <c r="C96" s="110">
        <v>2</v>
      </c>
      <c r="D96" s="110"/>
      <c r="E96" s="110">
        <v>1</v>
      </c>
      <c r="F96" s="110">
        <v>0</v>
      </c>
      <c r="G96" s="110"/>
      <c r="H96" s="110">
        <v>0</v>
      </c>
      <c r="I96" s="110">
        <v>0</v>
      </c>
      <c r="J96" s="110"/>
      <c r="K96" s="110">
        <v>1</v>
      </c>
      <c r="L96" s="122">
        <v>26</v>
      </c>
      <c r="M96" s="22">
        <f>SUM(C96:L96)</f>
        <v>30</v>
      </c>
    </row>
    <row r="97" spans="1:13" s="13" customFormat="1" x14ac:dyDescent="0.25">
      <c r="A97" s="113" t="s">
        <v>421</v>
      </c>
      <c r="B97" s="107" t="s">
        <v>360</v>
      </c>
      <c r="C97" s="109">
        <v>3.5</v>
      </c>
      <c r="D97" s="110">
        <v>5</v>
      </c>
      <c r="E97" s="110">
        <v>4</v>
      </c>
      <c r="F97" s="110"/>
      <c r="G97" s="110"/>
      <c r="H97" s="110">
        <v>8</v>
      </c>
      <c r="I97" s="110">
        <v>10</v>
      </c>
      <c r="J97" s="110"/>
      <c r="K97" s="110">
        <v>13</v>
      </c>
      <c r="L97" s="122" t="s">
        <v>562</v>
      </c>
      <c r="M97" s="22">
        <f t="shared" si="4"/>
        <v>43.5</v>
      </c>
    </row>
    <row r="98" spans="1:13" s="13" customFormat="1" x14ac:dyDescent="0.25">
      <c r="A98" s="113" t="s">
        <v>422</v>
      </c>
      <c r="B98" s="107" t="s">
        <v>361</v>
      </c>
      <c r="C98" s="110">
        <v>5</v>
      </c>
      <c r="D98" s="110"/>
      <c r="E98" s="110">
        <v>4</v>
      </c>
      <c r="F98" s="110"/>
      <c r="G98" s="110">
        <v>4</v>
      </c>
      <c r="H98" s="110">
        <v>10</v>
      </c>
      <c r="I98" s="110">
        <v>10</v>
      </c>
      <c r="J98" s="110"/>
      <c r="K98" s="110">
        <v>11</v>
      </c>
      <c r="L98" s="122" t="s">
        <v>565</v>
      </c>
      <c r="M98" s="22">
        <f t="shared" si="4"/>
        <v>44</v>
      </c>
    </row>
    <row r="99" spans="1:13" s="13" customFormat="1" x14ac:dyDescent="0.25">
      <c r="A99" s="113" t="s">
        <v>423</v>
      </c>
      <c r="B99" s="107" t="s">
        <v>362</v>
      </c>
      <c r="C99" s="109">
        <v>1</v>
      </c>
      <c r="D99" s="110">
        <v>1.5</v>
      </c>
      <c r="E99" s="110"/>
      <c r="F99" s="110">
        <v>3.5</v>
      </c>
      <c r="G99" s="110"/>
      <c r="H99" s="110">
        <v>10</v>
      </c>
      <c r="I99" s="110"/>
      <c r="J99" s="110">
        <v>7</v>
      </c>
      <c r="K99" s="110">
        <v>0</v>
      </c>
      <c r="L99" s="122" t="s">
        <v>565</v>
      </c>
      <c r="M99" s="22">
        <f t="shared" si="4"/>
        <v>23</v>
      </c>
    </row>
    <row r="100" spans="1:13" s="13" customFormat="1" x14ac:dyDescent="0.25">
      <c r="A100" s="113" t="s">
        <v>424</v>
      </c>
      <c r="B100" s="107" t="s">
        <v>363</v>
      </c>
      <c r="C100" s="110">
        <v>4</v>
      </c>
      <c r="D100" s="110">
        <v>5</v>
      </c>
      <c r="E100" s="110">
        <v>3</v>
      </c>
      <c r="F100" s="110"/>
      <c r="G100" s="110"/>
      <c r="H100" s="110">
        <v>9</v>
      </c>
      <c r="I100" s="110">
        <v>7</v>
      </c>
      <c r="J100" s="110"/>
      <c r="K100" s="110">
        <v>3.5</v>
      </c>
      <c r="L100" s="122" t="s">
        <v>569</v>
      </c>
      <c r="M100" s="22">
        <f t="shared" si="4"/>
        <v>31.5</v>
      </c>
    </row>
    <row r="101" spans="1:13" s="13" customFormat="1" x14ac:dyDescent="0.25">
      <c r="A101" s="113" t="s">
        <v>175</v>
      </c>
      <c r="B101" s="107" t="s">
        <v>255</v>
      </c>
      <c r="C101" s="109">
        <v>3</v>
      </c>
      <c r="D101" s="110"/>
      <c r="E101" s="110">
        <v>5</v>
      </c>
      <c r="F101" s="110"/>
      <c r="G101" s="110">
        <v>4</v>
      </c>
      <c r="H101" s="110">
        <v>0</v>
      </c>
      <c r="I101" s="110"/>
      <c r="J101" s="110">
        <v>2</v>
      </c>
      <c r="K101" s="110">
        <v>1</v>
      </c>
      <c r="L101" s="122">
        <v>34</v>
      </c>
      <c r="M101" s="22">
        <f>SUM(C101:L101)</f>
        <v>49</v>
      </c>
    </row>
    <row r="102" spans="1:13" s="13" customFormat="1" x14ac:dyDescent="0.25">
      <c r="A102" s="113" t="s">
        <v>177</v>
      </c>
      <c r="B102" s="107" t="s">
        <v>256</v>
      </c>
      <c r="C102" s="109"/>
      <c r="D102" s="110">
        <v>5</v>
      </c>
      <c r="E102" s="110"/>
      <c r="F102" s="110">
        <v>3</v>
      </c>
      <c r="G102" s="110">
        <v>5</v>
      </c>
      <c r="H102" s="110"/>
      <c r="I102" s="110">
        <v>0</v>
      </c>
      <c r="J102" s="110">
        <v>5</v>
      </c>
      <c r="K102" s="110">
        <v>2</v>
      </c>
      <c r="L102" s="122">
        <v>37</v>
      </c>
      <c r="M102" s="22">
        <f>SUM(C102:L102)</f>
        <v>57</v>
      </c>
    </row>
    <row r="103" spans="1:13" s="13" customFormat="1" x14ac:dyDescent="0.25">
      <c r="A103" s="113" t="s">
        <v>425</v>
      </c>
      <c r="B103" s="107" t="s">
        <v>364</v>
      </c>
      <c r="C103" s="109">
        <v>3.5</v>
      </c>
      <c r="D103" s="110">
        <v>1.5</v>
      </c>
      <c r="E103" s="110"/>
      <c r="F103" s="110">
        <v>0.5</v>
      </c>
      <c r="G103" s="110"/>
      <c r="H103" s="110">
        <v>0</v>
      </c>
      <c r="I103" s="110">
        <v>3</v>
      </c>
      <c r="J103" s="110"/>
      <c r="K103" s="110">
        <v>4</v>
      </c>
      <c r="L103" s="122">
        <v>28</v>
      </c>
      <c r="M103" s="22">
        <f>SUM(C103:L103)</f>
        <v>40.5</v>
      </c>
    </row>
    <row r="104" spans="1:13" s="13" customFormat="1" x14ac:dyDescent="0.25">
      <c r="A104" s="113" t="s">
        <v>180</v>
      </c>
      <c r="B104" s="107" t="s">
        <v>257</v>
      </c>
      <c r="C104" s="109">
        <v>5</v>
      </c>
      <c r="D104" s="110">
        <v>3</v>
      </c>
      <c r="E104" s="110"/>
      <c r="F104" s="110">
        <v>3</v>
      </c>
      <c r="G104" s="110"/>
      <c r="H104" s="110"/>
      <c r="I104" s="110">
        <v>5</v>
      </c>
      <c r="J104" s="110">
        <v>5</v>
      </c>
      <c r="K104" s="110">
        <v>7</v>
      </c>
      <c r="L104" s="122" t="s">
        <v>551</v>
      </c>
      <c r="M104" s="22">
        <f t="shared" si="4"/>
        <v>28</v>
      </c>
    </row>
    <row r="105" spans="1:13" s="13" customFormat="1" x14ac:dyDescent="0.25">
      <c r="A105" s="113" t="s">
        <v>181</v>
      </c>
      <c r="B105" s="107" t="s">
        <v>258</v>
      </c>
      <c r="C105" s="110"/>
      <c r="D105" s="110">
        <v>2</v>
      </c>
      <c r="E105" s="110">
        <v>3</v>
      </c>
      <c r="F105" s="110"/>
      <c r="G105" s="110">
        <v>3</v>
      </c>
      <c r="H105" s="110"/>
      <c r="I105" s="110">
        <v>4</v>
      </c>
      <c r="J105" s="110">
        <v>6</v>
      </c>
      <c r="K105" s="110">
        <v>5</v>
      </c>
      <c r="L105" s="122" t="s">
        <v>558</v>
      </c>
      <c r="M105" s="22">
        <f t="shared" si="4"/>
        <v>23</v>
      </c>
    </row>
    <row r="106" spans="1:13" s="13" customFormat="1" x14ac:dyDescent="0.25">
      <c r="A106" s="113" t="s">
        <v>426</v>
      </c>
      <c r="B106" s="107" t="s">
        <v>365</v>
      </c>
      <c r="C106" s="109">
        <v>5</v>
      </c>
      <c r="D106" s="110">
        <v>5</v>
      </c>
      <c r="E106" s="110"/>
      <c r="F106" s="110">
        <v>5</v>
      </c>
      <c r="G106" s="110"/>
      <c r="H106" s="110">
        <v>10</v>
      </c>
      <c r="I106" s="110"/>
      <c r="J106" s="110">
        <v>10</v>
      </c>
      <c r="K106" s="110">
        <v>0.5</v>
      </c>
      <c r="L106" s="122">
        <v>43</v>
      </c>
      <c r="M106" s="22">
        <f>SUM(C106:L106)</f>
        <v>78.5</v>
      </c>
    </row>
    <row r="107" spans="1:13" s="13" customFormat="1" x14ac:dyDescent="0.25">
      <c r="A107" s="113" t="s">
        <v>183</v>
      </c>
      <c r="B107" s="107" t="s">
        <v>259</v>
      </c>
      <c r="C107" s="110">
        <v>4</v>
      </c>
      <c r="D107" s="110">
        <v>5</v>
      </c>
      <c r="E107" s="110"/>
      <c r="F107" s="110">
        <v>2</v>
      </c>
      <c r="G107" s="110"/>
      <c r="H107" s="110"/>
      <c r="I107" s="110">
        <v>4</v>
      </c>
      <c r="J107" s="110">
        <v>3</v>
      </c>
      <c r="K107" s="110">
        <v>4</v>
      </c>
      <c r="L107" s="122" t="s">
        <v>561</v>
      </c>
      <c r="M107" s="22">
        <f t="shared" si="4"/>
        <v>22</v>
      </c>
    </row>
    <row r="108" spans="1:13" s="13" customFormat="1" x14ac:dyDescent="0.25">
      <c r="A108" s="113" t="s">
        <v>184</v>
      </c>
      <c r="B108" s="107" t="s">
        <v>260</v>
      </c>
      <c r="C108" s="109">
        <v>2</v>
      </c>
      <c r="D108" s="110">
        <v>2</v>
      </c>
      <c r="E108" s="110"/>
      <c r="F108" s="110">
        <v>3</v>
      </c>
      <c r="G108" s="110"/>
      <c r="H108" s="110">
        <v>5</v>
      </c>
      <c r="I108" s="110"/>
      <c r="J108" s="110">
        <v>5</v>
      </c>
      <c r="K108" s="110">
        <v>5</v>
      </c>
      <c r="L108" s="122" t="s">
        <v>558</v>
      </c>
      <c r="M108" s="22">
        <f t="shared" si="4"/>
        <v>22</v>
      </c>
    </row>
    <row r="109" spans="1:13" s="13" customFormat="1" x14ac:dyDescent="0.25">
      <c r="A109" s="113" t="s">
        <v>185</v>
      </c>
      <c r="B109" s="107" t="s">
        <v>261</v>
      </c>
      <c r="C109" s="110">
        <v>3</v>
      </c>
      <c r="D109" s="110">
        <v>4</v>
      </c>
      <c r="E109" s="110">
        <v>5</v>
      </c>
      <c r="F109" s="110"/>
      <c r="G109" s="110"/>
      <c r="H109" s="110"/>
      <c r="I109" s="110">
        <v>0</v>
      </c>
      <c r="J109" s="110">
        <v>4</v>
      </c>
      <c r="K109" s="110">
        <v>5</v>
      </c>
      <c r="L109" s="122" t="s">
        <v>553</v>
      </c>
      <c r="M109" s="22">
        <f t="shared" si="4"/>
        <v>21</v>
      </c>
    </row>
    <row r="110" spans="1:13" s="13" customFormat="1" x14ac:dyDescent="0.25">
      <c r="A110" s="113" t="s">
        <v>186</v>
      </c>
      <c r="B110" s="107" t="s">
        <v>262</v>
      </c>
      <c r="C110" s="110">
        <v>3</v>
      </c>
      <c r="D110" s="110">
        <v>5</v>
      </c>
      <c r="E110" s="110"/>
      <c r="F110" s="110">
        <v>3</v>
      </c>
      <c r="G110" s="110"/>
      <c r="H110" s="110">
        <v>7</v>
      </c>
      <c r="I110" s="110"/>
      <c r="J110" s="110">
        <v>10</v>
      </c>
      <c r="K110" s="110">
        <v>12</v>
      </c>
      <c r="L110" s="122" t="s">
        <v>573</v>
      </c>
      <c r="M110" s="22">
        <f t="shared" si="4"/>
        <v>40</v>
      </c>
    </row>
    <row r="111" spans="1:13" s="13" customFormat="1" x14ac:dyDescent="0.25">
      <c r="A111" s="113" t="s">
        <v>427</v>
      </c>
      <c r="B111" s="107" t="s">
        <v>366</v>
      </c>
      <c r="C111" s="110">
        <v>2.5</v>
      </c>
      <c r="D111" s="110">
        <v>2.5</v>
      </c>
      <c r="E111" s="110">
        <v>0</v>
      </c>
      <c r="F111" s="110"/>
      <c r="G111" s="110"/>
      <c r="H111" s="110">
        <v>5</v>
      </c>
      <c r="I111" s="110"/>
      <c r="J111" s="110">
        <v>5</v>
      </c>
      <c r="K111" s="110">
        <v>5</v>
      </c>
      <c r="L111" s="122" t="s">
        <v>558</v>
      </c>
      <c r="M111" s="22">
        <f t="shared" si="4"/>
        <v>20</v>
      </c>
    </row>
    <row r="112" spans="1:13" s="13" customFormat="1" x14ac:dyDescent="0.25">
      <c r="A112" s="113" t="s">
        <v>303</v>
      </c>
      <c r="B112" s="107" t="s">
        <v>263</v>
      </c>
      <c r="C112" s="110">
        <v>2</v>
      </c>
      <c r="D112" s="110"/>
      <c r="E112" s="110"/>
      <c r="F112" s="110">
        <v>0</v>
      </c>
      <c r="G112" s="110">
        <v>2</v>
      </c>
      <c r="H112" s="110">
        <v>4</v>
      </c>
      <c r="I112" s="110"/>
      <c r="J112" s="110">
        <v>4</v>
      </c>
      <c r="K112" s="110">
        <v>2</v>
      </c>
      <c r="L112" s="122" t="s">
        <v>564</v>
      </c>
      <c r="M112" s="22">
        <f t="shared" ref="M112:M141" si="5">SUM(C112:K112)</f>
        <v>14</v>
      </c>
    </row>
    <row r="113" spans="1:13" s="13" customFormat="1" x14ac:dyDescent="0.25">
      <c r="A113" s="113" t="s">
        <v>428</v>
      </c>
      <c r="B113" s="107" t="s">
        <v>367</v>
      </c>
      <c r="C113" s="109"/>
      <c r="D113" s="110">
        <v>1.5</v>
      </c>
      <c r="E113" s="110">
        <v>2.5</v>
      </c>
      <c r="F113" s="110"/>
      <c r="G113" s="110">
        <v>3</v>
      </c>
      <c r="H113" s="110">
        <v>3</v>
      </c>
      <c r="I113" s="110"/>
      <c r="J113" s="110">
        <v>1.5</v>
      </c>
      <c r="K113" s="110">
        <v>6</v>
      </c>
      <c r="L113" s="122" t="s">
        <v>584</v>
      </c>
      <c r="M113" s="22">
        <f t="shared" si="5"/>
        <v>17.5</v>
      </c>
    </row>
    <row r="114" spans="1:13" s="13" customFormat="1" x14ac:dyDescent="0.25">
      <c r="A114" s="113" t="s">
        <v>429</v>
      </c>
      <c r="B114" s="107" t="s">
        <v>368</v>
      </c>
      <c r="C114" s="110"/>
      <c r="D114" s="110">
        <v>5</v>
      </c>
      <c r="E114" s="110">
        <v>4</v>
      </c>
      <c r="F114" s="110"/>
      <c r="G114" s="110">
        <v>2.5</v>
      </c>
      <c r="H114" s="110"/>
      <c r="I114" s="110">
        <v>1.5</v>
      </c>
      <c r="J114" s="110">
        <v>0</v>
      </c>
      <c r="K114" s="110">
        <v>7</v>
      </c>
      <c r="L114" s="122" t="s">
        <v>580</v>
      </c>
      <c r="M114" s="22">
        <f t="shared" si="5"/>
        <v>20</v>
      </c>
    </row>
    <row r="115" spans="1:13" s="13" customFormat="1" x14ac:dyDescent="0.25">
      <c r="A115" s="113" t="s">
        <v>188</v>
      </c>
      <c r="B115" s="107" t="s">
        <v>264</v>
      </c>
      <c r="C115" s="110">
        <v>3</v>
      </c>
      <c r="D115" s="110">
        <v>3</v>
      </c>
      <c r="E115" s="110"/>
      <c r="F115" s="110"/>
      <c r="G115" s="110">
        <v>5</v>
      </c>
      <c r="H115" s="110">
        <v>8</v>
      </c>
      <c r="I115" s="110"/>
      <c r="J115" s="110">
        <v>5</v>
      </c>
      <c r="K115" s="110">
        <v>7</v>
      </c>
      <c r="L115" s="122">
        <v>43</v>
      </c>
      <c r="M115" s="22">
        <f>SUM(C115:L115)</f>
        <v>74</v>
      </c>
    </row>
    <row r="116" spans="1:13" s="13" customFormat="1" x14ac:dyDescent="0.25">
      <c r="A116" s="113" t="s">
        <v>189</v>
      </c>
      <c r="B116" s="107" t="s">
        <v>265</v>
      </c>
      <c r="C116" s="109"/>
      <c r="D116" s="110">
        <v>3</v>
      </c>
      <c r="E116" s="110">
        <v>3</v>
      </c>
      <c r="F116" s="110">
        <v>2</v>
      </c>
      <c r="G116" s="110"/>
      <c r="H116" s="110">
        <v>4</v>
      </c>
      <c r="I116" s="110">
        <v>8</v>
      </c>
      <c r="J116" s="110">
        <v>6</v>
      </c>
      <c r="K116" s="110">
        <v>6</v>
      </c>
      <c r="L116" s="122">
        <v>40</v>
      </c>
      <c r="M116" s="22">
        <f>SUM(C116:L116)</f>
        <v>72</v>
      </c>
    </row>
    <row r="117" spans="1:13" s="13" customFormat="1" x14ac:dyDescent="0.25">
      <c r="A117" s="113" t="s">
        <v>304</v>
      </c>
      <c r="B117" s="107" t="s">
        <v>266</v>
      </c>
      <c r="C117" s="109">
        <v>4</v>
      </c>
      <c r="D117" s="110">
        <v>5</v>
      </c>
      <c r="E117" s="110">
        <v>4</v>
      </c>
      <c r="F117" s="110"/>
      <c r="G117" s="110"/>
      <c r="H117" s="110">
        <v>0</v>
      </c>
      <c r="I117" s="110"/>
      <c r="J117" s="110">
        <v>5</v>
      </c>
      <c r="K117" s="110">
        <v>0</v>
      </c>
      <c r="L117" s="122">
        <v>12</v>
      </c>
      <c r="M117" s="22">
        <f>SUM(C117:L117)</f>
        <v>30</v>
      </c>
    </row>
    <row r="118" spans="1:13" s="13" customFormat="1" x14ac:dyDescent="0.25">
      <c r="A118" s="113" t="s">
        <v>191</v>
      </c>
      <c r="B118" s="107" t="s">
        <v>267</v>
      </c>
      <c r="C118" s="109">
        <v>4</v>
      </c>
      <c r="D118" s="110">
        <v>4</v>
      </c>
      <c r="E118" s="110">
        <v>3</v>
      </c>
      <c r="F118" s="110"/>
      <c r="G118" s="110"/>
      <c r="H118" s="110"/>
      <c r="I118" s="110">
        <v>0</v>
      </c>
      <c r="J118" s="110">
        <v>2</v>
      </c>
      <c r="K118" s="110">
        <v>2</v>
      </c>
      <c r="L118" s="122">
        <v>34</v>
      </c>
      <c r="M118" s="22">
        <f>SUM(C118:L118)</f>
        <v>49</v>
      </c>
    </row>
    <row r="119" spans="1:13" s="13" customFormat="1" x14ac:dyDescent="0.25">
      <c r="A119" s="113" t="s">
        <v>430</v>
      </c>
      <c r="B119" s="107" t="s">
        <v>369</v>
      </c>
      <c r="C119" s="109">
        <v>5</v>
      </c>
      <c r="D119" s="110">
        <v>5</v>
      </c>
      <c r="E119" s="110"/>
      <c r="F119" s="110">
        <v>4.5</v>
      </c>
      <c r="G119" s="110"/>
      <c r="H119" s="110">
        <v>7</v>
      </c>
      <c r="I119" s="110"/>
      <c r="J119" s="110">
        <v>10</v>
      </c>
      <c r="K119" s="110"/>
      <c r="L119" s="122" t="s">
        <v>553</v>
      </c>
      <c r="M119" s="22">
        <f t="shared" si="5"/>
        <v>31.5</v>
      </c>
    </row>
    <row r="120" spans="1:13" s="13" customFormat="1" x14ac:dyDescent="0.25">
      <c r="A120" s="113" t="s">
        <v>431</v>
      </c>
      <c r="B120" s="107" t="s">
        <v>370</v>
      </c>
      <c r="C120" s="109">
        <v>0.5</v>
      </c>
      <c r="D120" s="110"/>
      <c r="E120" s="110">
        <v>3</v>
      </c>
      <c r="F120" s="110"/>
      <c r="G120" s="110">
        <v>3</v>
      </c>
      <c r="H120" s="110"/>
      <c r="I120" s="110">
        <v>0</v>
      </c>
      <c r="J120" s="110">
        <v>10</v>
      </c>
      <c r="K120" s="110">
        <v>11</v>
      </c>
      <c r="L120" s="122" t="s">
        <v>576</v>
      </c>
      <c r="M120" s="22">
        <f t="shared" si="5"/>
        <v>27.5</v>
      </c>
    </row>
    <row r="121" spans="1:13" s="13" customFormat="1" x14ac:dyDescent="0.25">
      <c r="A121" s="113" t="s">
        <v>305</v>
      </c>
      <c r="B121" s="107" t="s">
        <v>268</v>
      </c>
      <c r="C121" s="109">
        <v>2</v>
      </c>
      <c r="D121" s="110"/>
      <c r="E121" s="110">
        <v>3</v>
      </c>
      <c r="F121" s="110">
        <v>4</v>
      </c>
      <c r="G121" s="110"/>
      <c r="H121" s="110"/>
      <c r="I121" s="110">
        <v>3</v>
      </c>
      <c r="J121" s="110">
        <v>5</v>
      </c>
      <c r="K121" s="110">
        <v>4</v>
      </c>
      <c r="L121" s="122" t="s">
        <v>563</v>
      </c>
      <c r="M121" s="22">
        <f t="shared" si="5"/>
        <v>21</v>
      </c>
    </row>
    <row r="122" spans="1:13" s="13" customFormat="1" x14ac:dyDescent="0.25">
      <c r="A122" s="113" t="s">
        <v>306</v>
      </c>
      <c r="B122" s="107" t="s">
        <v>269</v>
      </c>
      <c r="C122" s="109">
        <v>3</v>
      </c>
      <c r="D122" s="110"/>
      <c r="E122" s="110">
        <v>4</v>
      </c>
      <c r="F122" s="110"/>
      <c r="G122" s="110">
        <v>3</v>
      </c>
      <c r="H122" s="110"/>
      <c r="I122" s="110">
        <v>10</v>
      </c>
      <c r="J122" s="110">
        <v>6</v>
      </c>
      <c r="K122" s="110">
        <v>1</v>
      </c>
      <c r="L122" s="122" t="s">
        <v>571</v>
      </c>
      <c r="M122" s="22">
        <f t="shared" si="5"/>
        <v>27</v>
      </c>
    </row>
    <row r="123" spans="1:13" s="13" customFormat="1" x14ac:dyDescent="0.25">
      <c r="A123" s="113" t="s">
        <v>307</v>
      </c>
      <c r="B123" s="107" t="s">
        <v>270</v>
      </c>
      <c r="C123" s="109">
        <v>5</v>
      </c>
      <c r="D123" s="110"/>
      <c r="E123" s="110">
        <v>5</v>
      </c>
      <c r="F123" s="110">
        <v>3</v>
      </c>
      <c r="G123" s="110"/>
      <c r="H123" s="110"/>
      <c r="I123" s="110">
        <v>8</v>
      </c>
      <c r="J123" s="110">
        <v>5</v>
      </c>
      <c r="K123" s="110">
        <v>5</v>
      </c>
      <c r="L123" s="122" t="s">
        <v>559</v>
      </c>
      <c r="M123" s="22">
        <f t="shared" si="5"/>
        <v>31</v>
      </c>
    </row>
    <row r="124" spans="1:13" s="13" customFormat="1" x14ac:dyDescent="0.25">
      <c r="A124" s="113" t="s">
        <v>195</v>
      </c>
      <c r="B124" s="107" t="s">
        <v>271</v>
      </c>
      <c r="C124" s="109">
        <v>3</v>
      </c>
      <c r="D124" s="110">
        <v>2</v>
      </c>
      <c r="E124" s="110">
        <v>4</v>
      </c>
      <c r="F124" s="110"/>
      <c r="G124" s="110"/>
      <c r="H124" s="110"/>
      <c r="I124" s="110">
        <v>5</v>
      </c>
      <c r="J124" s="110">
        <v>5</v>
      </c>
      <c r="K124" s="110">
        <v>6</v>
      </c>
      <c r="L124" s="122">
        <v>33</v>
      </c>
      <c r="M124" s="22">
        <f>SUM(C124:L124)</f>
        <v>58</v>
      </c>
    </row>
    <row r="125" spans="1:13" s="13" customFormat="1" x14ac:dyDescent="0.25">
      <c r="A125" s="113" t="s">
        <v>308</v>
      </c>
      <c r="B125" s="107" t="s">
        <v>272</v>
      </c>
      <c r="C125" s="109"/>
      <c r="D125" s="110"/>
      <c r="E125" s="110">
        <v>3</v>
      </c>
      <c r="F125" s="110">
        <v>0</v>
      </c>
      <c r="G125" s="110">
        <v>4</v>
      </c>
      <c r="H125" s="110">
        <v>8</v>
      </c>
      <c r="I125" s="110">
        <v>5</v>
      </c>
      <c r="J125" s="110"/>
      <c r="K125" s="110">
        <v>3</v>
      </c>
      <c r="L125" s="122" t="s">
        <v>579</v>
      </c>
      <c r="M125" s="22">
        <f t="shared" si="5"/>
        <v>23</v>
      </c>
    </row>
    <row r="126" spans="1:13" s="13" customFormat="1" x14ac:dyDescent="0.25">
      <c r="A126" s="113" t="s">
        <v>309</v>
      </c>
      <c r="B126" s="107" t="s">
        <v>273</v>
      </c>
      <c r="C126" s="109">
        <v>4</v>
      </c>
      <c r="D126" s="110">
        <v>5</v>
      </c>
      <c r="E126" s="110"/>
      <c r="F126" s="110">
        <v>4</v>
      </c>
      <c r="G126" s="110"/>
      <c r="H126" s="110">
        <v>10</v>
      </c>
      <c r="I126" s="110">
        <v>10</v>
      </c>
      <c r="J126" s="110"/>
      <c r="K126" s="110">
        <v>11</v>
      </c>
      <c r="L126" s="122" t="s">
        <v>561</v>
      </c>
      <c r="M126" s="22">
        <f t="shared" si="5"/>
        <v>44</v>
      </c>
    </row>
    <row r="127" spans="1:13" s="13" customFormat="1" x14ac:dyDescent="0.25">
      <c r="A127" s="113" t="s">
        <v>432</v>
      </c>
      <c r="B127" s="107" t="s">
        <v>371</v>
      </c>
      <c r="C127" s="109">
        <v>4.5</v>
      </c>
      <c r="D127" s="110">
        <v>5</v>
      </c>
      <c r="E127" s="110"/>
      <c r="F127" s="110">
        <v>3.5</v>
      </c>
      <c r="G127" s="110"/>
      <c r="H127" s="110">
        <v>7</v>
      </c>
      <c r="I127" s="110">
        <v>10</v>
      </c>
      <c r="J127" s="110"/>
      <c r="K127" s="110">
        <v>3</v>
      </c>
      <c r="L127" s="122" t="s">
        <v>562</v>
      </c>
      <c r="M127" s="22">
        <f t="shared" si="5"/>
        <v>33</v>
      </c>
    </row>
    <row r="128" spans="1:13" s="13" customFormat="1" x14ac:dyDescent="0.25">
      <c r="A128" s="113" t="s">
        <v>433</v>
      </c>
      <c r="B128" s="107" t="s">
        <v>372</v>
      </c>
      <c r="C128" s="109"/>
      <c r="D128" s="110">
        <v>5</v>
      </c>
      <c r="E128" s="110"/>
      <c r="F128" s="110">
        <v>3.5</v>
      </c>
      <c r="G128" s="110">
        <v>3.5</v>
      </c>
      <c r="H128" s="110">
        <v>7</v>
      </c>
      <c r="I128" s="110">
        <v>5</v>
      </c>
      <c r="J128" s="110"/>
      <c r="K128" s="110">
        <v>0</v>
      </c>
      <c r="L128" s="122" t="s">
        <v>569</v>
      </c>
      <c r="M128" s="22">
        <f t="shared" si="5"/>
        <v>24</v>
      </c>
    </row>
    <row r="129" spans="1:13" s="13" customFormat="1" x14ac:dyDescent="0.25">
      <c r="A129" s="113" t="s">
        <v>310</v>
      </c>
      <c r="B129" s="107" t="s">
        <v>274</v>
      </c>
      <c r="C129" s="110">
        <v>3</v>
      </c>
      <c r="D129" s="110">
        <v>2</v>
      </c>
      <c r="E129" s="110"/>
      <c r="F129" s="110">
        <v>3</v>
      </c>
      <c r="G129" s="110"/>
      <c r="H129" s="110">
        <v>5</v>
      </c>
      <c r="I129" s="110">
        <v>6</v>
      </c>
      <c r="J129" s="110"/>
      <c r="K129" s="110">
        <v>5</v>
      </c>
      <c r="L129" s="122" t="s">
        <v>568</v>
      </c>
      <c r="M129" s="22">
        <f t="shared" si="5"/>
        <v>24</v>
      </c>
    </row>
    <row r="130" spans="1:13" s="13" customFormat="1" x14ac:dyDescent="0.25">
      <c r="A130" s="113" t="s">
        <v>434</v>
      </c>
      <c r="B130" s="107" t="s">
        <v>373</v>
      </c>
      <c r="C130" s="110">
        <v>0</v>
      </c>
      <c r="D130" s="110">
        <v>1</v>
      </c>
      <c r="E130" s="110"/>
      <c r="F130" s="110"/>
      <c r="G130" s="110">
        <v>3</v>
      </c>
      <c r="H130" s="110">
        <v>7</v>
      </c>
      <c r="I130" s="110"/>
      <c r="J130" s="110">
        <v>5</v>
      </c>
      <c r="K130" s="110">
        <v>5</v>
      </c>
      <c r="L130" s="122" t="s">
        <v>557</v>
      </c>
      <c r="M130" s="22">
        <f t="shared" si="5"/>
        <v>21</v>
      </c>
    </row>
    <row r="131" spans="1:13" s="13" customFormat="1" x14ac:dyDescent="0.25">
      <c r="A131" s="113" t="s">
        <v>435</v>
      </c>
      <c r="B131" s="107" t="s">
        <v>374</v>
      </c>
      <c r="C131" s="109">
        <v>2.5</v>
      </c>
      <c r="D131" s="110">
        <v>2.5</v>
      </c>
      <c r="E131" s="110">
        <v>4</v>
      </c>
      <c r="F131" s="110"/>
      <c r="G131" s="110"/>
      <c r="H131" s="110">
        <v>7</v>
      </c>
      <c r="I131" s="110">
        <v>10</v>
      </c>
      <c r="J131" s="110"/>
      <c r="K131" s="110">
        <v>12</v>
      </c>
      <c r="L131" s="122" t="s">
        <v>574</v>
      </c>
      <c r="M131" s="22">
        <f t="shared" si="5"/>
        <v>38</v>
      </c>
    </row>
    <row r="132" spans="1:13" s="13" customFormat="1" x14ac:dyDescent="0.25">
      <c r="A132" s="113" t="s">
        <v>202</v>
      </c>
      <c r="B132" s="107" t="s">
        <v>275</v>
      </c>
      <c r="C132" s="109"/>
      <c r="D132" s="110">
        <v>3</v>
      </c>
      <c r="E132" s="110">
        <v>5</v>
      </c>
      <c r="F132" s="110"/>
      <c r="G132" s="110">
        <v>0</v>
      </c>
      <c r="H132" s="110">
        <v>3</v>
      </c>
      <c r="I132" s="110"/>
      <c r="J132" s="110">
        <v>4</v>
      </c>
      <c r="K132" s="110">
        <v>3</v>
      </c>
      <c r="L132" s="122">
        <v>31</v>
      </c>
      <c r="M132" s="22">
        <f>SUM(C132:L132)</f>
        <v>49</v>
      </c>
    </row>
    <row r="133" spans="1:13" s="13" customFormat="1" x14ac:dyDescent="0.25">
      <c r="A133" s="113" t="s">
        <v>205</v>
      </c>
      <c r="B133" s="107" t="s">
        <v>276</v>
      </c>
      <c r="C133" s="109">
        <v>5</v>
      </c>
      <c r="D133" s="110">
        <v>4</v>
      </c>
      <c r="E133" s="110"/>
      <c r="F133" s="110"/>
      <c r="G133" s="110">
        <v>3</v>
      </c>
      <c r="H133" s="110"/>
      <c r="I133" s="110">
        <v>0</v>
      </c>
      <c r="J133" s="110">
        <v>2</v>
      </c>
      <c r="K133" s="110">
        <v>3</v>
      </c>
      <c r="L133" s="122">
        <v>30</v>
      </c>
      <c r="M133" s="22">
        <f>SUM(C133:L133)</f>
        <v>47</v>
      </c>
    </row>
    <row r="134" spans="1:13" s="13" customFormat="1" x14ac:dyDescent="0.25">
      <c r="A134" s="113" t="s">
        <v>311</v>
      </c>
      <c r="B134" s="107" t="s">
        <v>277</v>
      </c>
      <c r="C134" s="110">
        <v>3</v>
      </c>
      <c r="D134" s="110">
        <v>5</v>
      </c>
      <c r="E134" s="110"/>
      <c r="F134" s="110">
        <v>4</v>
      </c>
      <c r="G134" s="110"/>
      <c r="H134" s="110">
        <v>7</v>
      </c>
      <c r="I134" s="110">
        <v>5</v>
      </c>
      <c r="J134" s="110"/>
      <c r="K134" s="110">
        <v>5</v>
      </c>
      <c r="L134" s="122" t="s">
        <v>563</v>
      </c>
      <c r="M134" s="22">
        <f t="shared" si="5"/>
        <v>29</v>
      </c>
    </row>
    <row r="135" spans="1:13" s="13" customFormat="1" x14ac:dyDescent="0.25">
      <c r="A135" s="113" t="s">
        <v>312</v>
      </c>
      <c r="B135" s="107" t="s">
        <v>278</v>
      </c>
      <c r="C135" s="109">
        <v>5</v>
      </c>
      <c r="D135" s="110">
        <v>5</v>
      </c>
      <c r="E135" s="110"/>
      <c r="F135" s="110"/>
      <c r="G135" s="110">
        <v>4</v>
      </c>
      <c r="H135" s="110">
        <v>7</v>
      </c>
      <c r="I135" s="110"/>
      <c r="J135" s="110">
        <v>6</v>
      </c>
      <c r="K135" s="110">
        <v>5</v>
      </c>
      <c r="L135" s="122" t="s">
        <v>575</v>
      </c>
      <c r="M135" s="22">
        <f t="shared" si="5"/>
        <v>32</v>
      </c>
    </row>
    <row r="136" spans="1:13" s="13" customFormat="1" x14ac:dyDescent="0.25">
      <c r="A136" s="113" t="s">
        <v>313</v>
      </c>
      <c r="B136" s="107" t="s">
        <v>279</v>
      </c>
      <c r="C136" s="110">
        <v>4</v>
      </c>
      <c r="D136" s="110"/>
      <c r="E136" s="110">
        <v>5</v>
      </c>
      <c r="F136" s="110">
        <v>4</v>
      </c>
      <c r="G136" s="110"/>
      <c r="H136" s="110">
        <v>3</v>
      </c>
      <c r="I136" s="110"/>
      <c r="J136" s="110">
        <v>5</v>
      </c>
      <c r="K136" s="110">
        <v>4</v>
      </c>
      <c r="L136" s="122" t="s">
        <v>569</v>
      </c>
      <c r="M136" s="22">
        <f t="shared" si="5"/>
        <v>25</v>
      </c>
    </row>
    <row r="137" spans="1:13" s="13" customFormat="1" x14ac:dyDescent="0.25">
      <c r="A137" s="113" t="s">
        <v>211</v>
      </c>
      <c r="B137" s="107" t="s">
        <v>280</v>
      </c>
      <c r="C137" s="110">
        <v>2</v>
      </c>
      <c r="D137" s="110">
        <v>5</v>
      </c>
      <c r="E137" s="110"/>
      <c r="F137" s="110">
        <v>3</v>
      </c>
      <c r="G137" s="110"/>
      <c r="H137" s="110">
        <v>4</v>
      </c>
      <c r="I137" s="110">
        <v>5</v>
      </c>
      <c r="J137" s="110"/>
      <c r="K137" s="110">
        <v>5</v>
      </c>
      <c r="L137" s="122">
        <v>38</v>
      </c>
      <c r="M137" s="22">
        <f>SUM(C137:L137)</f>
        <v>62</v>
      </c>
    </row>
    <row r="138" spans="1:13" s="13" customFormat="1" x14ac:dyDescent="0.25">
      <c r="A138" s="113" t="s">
        <v>214</v>
      </c>
      <c r="B138" s="107" t="s">
        <v>281</v>
      </c>
      <c r="C138" s="109">
        <v>5</v>
      </c>
      <c r="D138" s="110"/>
      <c r="E138" s="110">
        <v>4</v>
      </c>
      <c r="F138" s="110"/>
      <c r="G138" s="110">
        <v>4</v>
      </c>
      <c r="H138" s="110"/>
      <c r="I138" s="110">
        <v>0</v>
      </c>
      <c r="J138" s="110">
        <v>5</v>
      </c>
      <c r="K138" s="110">
        <v>10</v>
      </c>
      <c r="L138" s="122">
        <v>35</v>
      </c>
      <c r="M138" s="22">
        <f>SUM(C138:L138)</f>
        <v>63</v>
      </c>
    </row>
    <row r="139" spans="1:13" s="13" customFormat="1" x14ac:dyDescent="0.25">
      <c r="A139" s="113" t="s">
        <v>216</v>
      </c>
      <c r="B139" s="107" t="s">
        <v>282</v>
      </c>
      <c r="C139" s="109">
        <v>3</v>
      </c>
      <c r="D139" s="110"/>
      <c r="E139" s="110">
        <v>4</v>
      </c>
      <c r="F139" s="110"/>
      <c r="G139" s="110">
        <v>4</v>
      </c>
      <c r="H139" s="110">
        <v>3</v>
      </c>
      <c r="I139" s="110">
        <v>4</v>
      </c>
      <c r="J139" s="110"/>
      <c r="K139" s="110">
        <v>2</v>
      </c>
      <c r="L139" s="122">
        <v>31</v>
      </c>
      <c r="M139" s="22">
        <f>SUM(C139:L139)</f>
        <v>51</v>
      </c>
    </row>
    <row r="140" spans="1:13" s="13" customFormat="1" x14ac:dyDescent="0.25">
      <c r="A140" s="113" t="s">
        <v>314</v>
      </c>
      <c r="B140" s="107" t="s">
        <v>283</v>
      </c>
      <c r="C140" s="110"/>
      <c r="D140" s="110">
        <v>2</v>
      </c>
      <c r="E140" s="110">
        <v>2</v>
      </c>
      <c r="F140" s="110"/>
      <c r="G140" s="110">
        <v>3</v>
      </c>
      <c r="H140" s="110"/>
      <c r="I140" s="110">
        <v>0</v>
      </c>
      <c r="J140" s="110">
        <v>5</v>
      </c>
      <c r="K140" s="110">
        <v>5</v>
      </c>
      <c r="L140" s="122" t="s">
        <v>559</v>
      </c>
      <c r="M140" s="22">
        <f t="shared" si="5"/>
        <v>17</v>
      </c>
    </row>
    <row r="141" spans="1:13" s="13" customFormat="1" x14ac:dyDescent="0.25">
      <c r="A141" s="113" t="s">
        <v>436</v>
      </c>
      <c r="B141" s="107" t="s">
        <v>375</v>
      </c>
      <c r="C141" s="110">
        <v>0.5</v>
      </c>
      <c r="D141" s="110"/>
      <c r="E141" s="110">
        <v>1</v>
      </c>
      <c r="F141" s="110"/>
      <c r="G141" s="110">
        <v>0.5</v>
      </c>
      <c r="H141" s="110">
        <v>0.5</v>
      </c>
      <c r="I141" s="110">
        <v>0</v>
      </c>
      <c r="J141" s="110"/>
      <c r="K141" s="110">
        <v>2</v>
      </c>
      <c r="L141" s="122" t="s">
        <v>582</v>
      </c>
      <c r="M141" s="22">
        <f t="shared" si="5"/>
        <v>4.5</v>
      </c>
    </row>
    <row r="142" spans="1:13" s="13" customFormat="1" x14ac:dyDescent="0.25">
      <c r="A142" s="113" t="s">
        <v>217</v>
      </c>
      <c r="B142" s="107" t="s">
        <v>284</v>
      </c>
      <c r="C142" s="110"/>
      <c r="D142" s="110">
        <v>5</v>
      </c>
      <c r="E142" s="110">
        <v>5</v>
      </c>
      <c r="F142" s="110">
        <v>4</v>
      </c>
      <c r="G142" s="110"/>
      <c r="H142" s="110">
        <v>8</v>
      </c>
      <c r="I142" s="110"/>
      <c r="J142" s="110">
        <v>9</v>
      </c>
      <c r="K142" s="110">
        <v>3</v>
      </c>
      <c r="L142" s="122">
        <v>40</v>
      </c>
      <c r="M142" s="22">
        <f>SUM(C142:L142)</f>
        <v>74</v>
      </c>
    </row>
    <row r="143" spans="1:13" s="13" customFormat="1" ht="15.75" x14ac:dyDescent="0.25">
      <c r="A143" s="153" t="s">
        <v>43</v>
      </c>
      <c r="B143" s="154"/>
      <c r="C143" s="29">
        <f t="shared" ref="C143:K143" si="6">COUNTA(C16:C142)</f>
        <v>102</v>
      </c>
      <c r="D143" s="30">
        <f t="shared" si="6"/>
        <v>97</v>
      </c>
      <c r="E143" s="30">
        <f t="shared" si="6"/>
        <v>58</v>
      </c>
      <c r="F143" s="30">
        <f t="shared" si="6"/>
        <v>75</v>
      </c>
      <c r="G143" s="30">
        <f t="shared" si="6"/>
        <v>51</v>
      </c>
      <c r="H143" s="30">
        <f t="shared" si="6"/>
        <v>91</v>
      </c>
      <c r="I143" s="30">
        <f t="shared" si="6"/>
        <v>92</v>
      </c>
      <c r="J143" s="30">
        <f t="shared" si="6"/>
        <v>72</v>
      </c>
      <c r="K143" s="30">
        <f t="shared" si="6"/>
        <v>103</v>
      </c>
      <c r="L143" s="31">
        <f>COUNT(L16:L142)</f>
        <v>38</v>
      </c>
      <c r="M143" s="22"/>
    </row>
    <row r="144" spans="1:13" s="13" customFormat="1" ht="15.75" x14ac:dyDescent="0.25">
      <c r="A144" s="153" t="s">
        <v>4</v>
      </c>
      <c r="B144" s="154"/>
      <c r="C144" s="36">
        <f t="shared" ref="C144:L144" si="7">COUNTIF(C16:C142,"&gt;"&amp;C15)</f>
        <v>59</v>
      </c>
      <c r="D144" s="37">
        <f t="shared" si="7"/>
        <v>53</v>
      </c>
      <c r="E144" s="37">
        <f t="shared" si="7"/>
        <v>35</v>
      </c>
      <c r="F144" s="37">
        <f t="shared" si="7"/>
        <v>35</v>
      </c>
      <c r="G144" s="37">
        <f t="shared" si="7"/>
        <v>26</v>
      </c>
      <c r="H144" s="37">
        <f t="shared" si="7"/>
        <v>59</v>
      </c>
      <c r="I144" s="37">
        <f t="shared" si="7"/>
        <v>41</v>
      </c>
      <c r="J144" s="37">
        <f t="shared" si="7"/>
        <v>25</v>
      </c>
      <c r="K144" s="37">
        <f t="shared" si="7"/>
        <v>20</v>
      </c>
      <c r="L144" s="23">
        <f t="shared" si="7"/>
        <v>35</v>
      </c>
      <c r="M144" s="22"/>
    </row>
    <row r="145" spans="1:13" s="13" customFormat="1" ht="15.75" x14ac:dyDescent="0.25">
      <c r="A145" s="153" t="s">
        <v>48</v>
      </c>
      <c r="B145" s="154"/>
      <c r="C145" s="36">
        <f t="shared" ref="C145:K145" si="8">ROUND(C144*100/C143,0)</f>
        <v>58</v>
      </c>
      <c r="D145" s="36">
        <f t="shared" si="8"/>
        <v>55</v>
      </c>
      <c r="E145" s="37">
        <f t="shared" si="8"/>
        <v>60</v>
      </c>
      <c r="F145" s="37">
        <f t="shared" si="8"/>
        <v>47</v>
      </c>
      <c r="G145" s="37">
        <f t="shared" si="8"/>
        <v>51</v>
      </c>
      <c r="H145" s="37">
        <f t="shared" si="8"/>
        <v>65</v>
      </c>
      <c r="I145" s="37">
        <f t="shared" si="8"/>
        <v>45</v>
      </c>
      <c r="J145" s="37">
        <f t="shared" si="8"/>
        <v>35</v>
      </c>
      <c r="K145" s="37">
        <f t="shared" si="8"/>
        <v>19</v>
      </c>
      <c r="L145" s="23">
        <f>ROUND(L144*100/L143,0)</f>
        <v>92</v>
      </c>
      <c r="M145" s="22"/>
    </row>
    <row r="146" spans="1:13" s="13" customFormat="1" x14ac:dyDescent="0.25">
      <c r="A146" s="157" t="s">
        <v>14</v>
      </c>
      <c r="B146" s="158"/>
      <c r="C146" s="36" t="str">
        <f>IF(C145&gt;=80,"3",IF(C145&gt;=70,"2",IF(C145&gt;=60,"1","-")))</f>
        <v>-</v>
      </c>
      <c r="D146" s="37" t="str">
        <f t="shared" ref="D146:L146" si="9">IF(D145&gt;=80,"3",IF(D145&gt;=70,"2",IF(D145&gt;=60,"1","-")))</f>
        <v>-</v>
      </c>
      <c r="E146" s="37" t="str">
        <f t="shared" si="9"/>
        <v>1</v>
      </c>
      <c r="F146" s="37" t="str">
        <f t="shared" si="9"/>
        <v>-</v>
      </c>
      <c r="G146" s="37" t="str">
        <f t="shared" si="9"/>
        <v>-</v>
      </c>
      <c r="H146" s="37" t="str">
        <f t="shared" si="9"/>
        <v>1</v>
      </c>
      <c r="I146" s="37" t="str">
        <f t="shared" si="9"/>
        <v>-</v>
      </c>
      <c r="J146" s="37" t="str">
        <f t="shared" si="9"/>
        <v>-</v>
      </c>
      <c r="K146" s="37" t="str">
        <f t="shared" si="9"/>
        <v>-</v>
      </c>
      <c r="L146" s="23" t="str">
        <f t="shared" si="9"/>
        <v>3</v>
      </c>
      <c r="M146" s="22"/>
    </row>
    <row r="147" spans="1:13" s="13" customFormat="1" x14ac:dyDescent="0.25">
      <c r="A147" s="9"/>
      <c r="B147" s="9"/>
      <c r="C147" s="18" t="s">
        <v>0</v>
      </c>
      <c r="D147" s="18" t="s">
        <v>54</v>
      </c>
      <c r="E147" s="18" t="s">
        <v>56</v>
      </c>
      <c r="F147" s="18" t="s">
        <v>2</v>
      </c>
      <c r="G147" s="18" t="s">
        <v>1</v>
      </c>
      <c r="H147" s="18" t="s">
        <v>3</v>
      </c>
      <c r="I147" s="18" t="s">
        <v>0</v>
      </c>
      <c r="J147" s="18" t="s">
        <v>56</v>
      </c>
      <c r="K147" s="18" t="s">
        <v>3</v>
      </c>
      <c r="M147" s="10"/>
    </row>
    <row r="148" spans="1:13" s="13" customFormat="1" ht="18.75" x14ac:dyDescent="0.3">
      <c r="A148" s="9"/>
      <c r="B148" s="9"/>
      <c r="C148" s="10"/>
      <c r="D148" s="10"/>
      <c r="E148" s="11"/>
      <c r="F148" s="159"/>
      <c r="G148" s="160"/>
      <c r="H148" s="149" t="s">
        <v>15</v>
      </c>
      <c r="I148" s="150"/>
      <c r="J148" s="14" t="s">
        <v>18</v>
      </c>
      <c r="K148" s="14"/>
      <c r="M148" s="10"/>
    </row>
    <row r="149" spans="1:13" s="13" customFormat="1" ht="20.25" x14ac:dyDescent="0.3">
      <c r="A149" s="9"/>
      <c r="B149" s="9"/>
      <c r="C149" s="15"/>
      <c r="D149" s="16"/>
      <c r="E149" s="12"/>
      <c r="F149" s="163" t="s">
        <v>16</v>
      </c>
      <c r="G149" s="164"/>
      <c r="H149" s="17" t="s">
        <v>35</v>
      </c>
      <c r="I149" s="17" t="s">
        <v>14</v>
      </c>
      <c r="J149" s="17" t="s">
        <v>35</v>
      </c>
      <c r="K149" s="17" t="s">
        <v>14</v>
      </c>
      <c r="M149" s="10"/>
    </row>
    <row r="150" spans="1:13" s="13" customFormat="1" ht="20.25" x14ac:dyDescent="0.3">
      <c r="A150" s="9"/>
      <c r="B150" s="9"/>
      <c r="C150" s="15"/>
      <c r="D150" s="15"/>
      <c r="E150" s="12"/>
      <c r="F150" s="163" t="s">
        <v>31</v>
      </c>
      <c r="G150" s="164"/>
      <c r="H150" s="112">
        <f>AVERAGE(C145,I145,E145,H145)</f>
        <v>57</v>
      </c>
      <c r="I150" s="37" t="str">
        <f>IF(H150&gt;=80,"3",IF(H150&gt;=70,"2",IF(H150&gt;=60,"1",IF(H150&lt;=59,"-"))))</f>
        <v>-</v>
      </c>
      <c r="J150" s="37">
        <f>(H150*0.3)+($L$145*0.7)</f>
        <v>81.499999999999986</v>
      </c>
      <c r="K150" s="37" t="str">
        <f>IF(J150&gt;=80,"3",IF(J150&gt;=70,"2",IF(J150&gt;=60,"1",IF(J150&lt;59,"-"))))</f>
        <v>3</v>
      </c>
      <c r="M150" s="10"/>
    </row>
    <row r="151" spans="1:13" s="13" customFormat="1" ht="20.25" x14ac:dyDescent="0.3">
      <c r="A151" s="9"/>
      <c r="B151" s="9"/>
      <c r="C151" s="10"/>
      <c r="D151" s="10"/>
      <c r="E151" s="11"/>
      <c r="F151" s="163" t="s">
        <v>32</v>
      </c>
      <c r="G151" s="164"/>
      <c r="H151" s="115">
        <f>AVERAGE(G145,H145,I145,J145)</f>
        <v>49</v>
      </c>
      <c r="I151" s="44" t="str">
        <f>IF(H151&gt;=80,"3",IF(H151&gt;=70,"2",IF(H151&gt;=60,"1",IF(H151&lt;=59,"-"))))</f>
        <v>-</v>
      </c>
      <c r="J151" s="37">
        <f t="shared" ref="J151:J154" si="10">(H151*0.3)+($L$145*0.7)</f>
        <v>79.099999999999994</v>
      </c>
      <c r="K151" s="37" t="str">
        <f>IF(J151&gt;=80,"3",IF(J151&gt;=70,"2",IF(J151&gt;=60,"1",IF(J151&lt;59,"-"))))</f>
        <v>2</v>
      </c>
      <c r="M151" s="10"/>
    </row>
    <row r="152" spans="1:13" s="13" customFormat="1" ht="20.25" x14ac:dyDescent="0.3">
      <c r="A152" s="9"/>
      <c r="B152" s="9"/>
      <c r="C152" s="10"/>
      <c r="D152" s="10"/>
      <c r="E152" s="11"/>
      <c r="F152" s="163" t="s">
        <v>33</v>
      </c>
      <c r="G152" s="164"/>
      <c r="H152" s="112">
        <f>AVERAGE(F145,I145,K145)</f>
        <v>37</v>
      </c>
      <c r="I152" s="41" t="str">
        <f t="shared" ref="I152:I154" si="11">IF(H152&gt;=80,"3",IF(H152&gt;=70,"2",IF(H152&gt;=60,"1",IF(H152&lt;=59,"-"))))</f>
        <v>-</v>
      </c>
      <c r="J152" s="37">
        <f t="shared" si="10"/>
        <v>75.499999999999986</v>
      </c>
      <c r="K152" s="37" t="str">
        <f>IF(J152&gt;=80,"3",IF(J152&gt;=70,"2",IF(J152&gt;=60,"1",IF(J152&lt;59,"-"))))</f>
        <v>2</v>
      </c>
      <c r="M152" s="10"/>
    </row>
    <row r="153" spans="1:13" s="13" customFormat="1" ht="20.25" x14ac:dyDescent="0.3">
      <c r="A153" s="9"/>
      <c r="B153" s="9"/>
      <c r="C153" s="10"/>
      <c r="D153" s="10"/>
      <c r="E153" s="11"/>
      <c r="F153" s="163" t="s">
        <v>34</v>
      </c>
      <c r="G153" s="164"/>
      <c r="H153" s="112">
        <f>AVERAGE(H145,K145,E145)</f>
        <v>48</v>
      </c>
      <c r="I153" s="44" t="str">
        <f t="shared" si="11"/>
        <v>-</v>
      </c>
      <c r="J153" s="44">
        <f t="shared" si="10"/>
        <v>78.799999999999983</v>
      </c>
      <c r="K153" s="44" t="str">
        <f t="shared" ref="K153:K154" si="12">IF(J153&gt;=80,"3",IF(J153&gt;=70,"2",IF(J153&gt;=60,"1",IF(J153&lt;59,"-"))))</f>
        <v>2</v>
      </c>
      <c r="M153" s="10"/>
    </row>
    <row r="154" spans="1:13" s="13" customFormat="1" ht="20.25" x14ac:dyDescent="0.3">
      <c r="A154" s="9"/>
      <c r="B154" s="9"/>
      <c r="C154" s="10"/>
      <c r="D154" s="10"/>
      <c r="E154" s="11"/>
      <c r="F154" s="163" t="s">
        <v>55</v>
      </c>
      <c r="G154" s="164"/>
      <c r="H154" s="112">
        <f>AVERAGE(D145)</f>
        <v>55</v>
      </c>
      <c r="I154" s="44" t="str">
        <f t="shared" si="11"/>
        <v>-</v>
      </c>
      <c r="J154" s="44">
        <f t="shared" si="10"/>
        <v>80.899999999999991</v>
      </c>
      <c r="K154" s="44" t="str">
        <f t="shared" si="12"/>
        <v>3</v>
      </c>
      <c r="M154" s="10"/>
    </row>
    <row r="155" spans="1:13" s="13" customFormat="1" x14ac:dyDescent="0.25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M155" s="10"/>
    </row>
  </sheetData>
  <sortState ref="A16:M142">
    <sortCondition ref="A16"/>
  </sortState>
  <mergeCells count="28">
    <mergeCell ref="A1:M1"/>
    <mergeCell ref="A2:M2"/>
    <mergeCell ref="A3:M3"/>
    <mergeCell ref="A4:M4"/>
    <mergeCell ref="A5:M5"/>
    <mergeCell ref="J11:K11"/>
    <mergeCell ref="F154:G154"/>
    <mergeCell ref="F149:G149"/>
    <mergeCell ref="F148:G148"/>
    <mergeCell ref="F150:G150"/>
    <mergeCell ref="F151:G151"/>
    <mergeCell ref="F152:G152"/>
    <mergeCell ref="F153:G153"/>
    <mergeCell ref="A144:B144"/>
    <mergeCell ref="A145:B145"/>
    <mergeCell ref="A146:B146"/>
    <mergeCell ref="H148:I148"/>
    <mergeCell ref="C11:I11"/>
    <mergeCell ref="A12:B12"/>
    <mergeCell ref="A13:B13"/>
    <mergeCell ref="A14:B14"/>
    <mergeCell ref="A11:B11"/>
    <mergeCell ref="A143:B143"/>
    <mergeCell ref="A6:B6"/>
    <mergeCell ref="I6:K6"/>
    <mergeCell ref="A7:D7"/>
    <mergeCell ref="D8:I8"/>
    <mergeCell ref="D9:I9"/>
  </mergeCells>
  <dataValidations count="3">
    <dataValidation type="decimal" allowBlank="1" showInputMessage="1" showErrorMessage="1" sqref="C16:G142">
      <formula1>0</formula1>
      <formula2>5.01</formula2>
    </dataValidation>
    <dataValidation type="decimal" allowBlank="1" showInputMessage="1" showErrorMessage="1" sqref="H16:J142">
      <formula1>0</formula1>
      <formula2>10.01</formula2>
    </dataValidation>
    <dataValidation type="decimal" allowBlank="1" showInputMessage="1" showErrorMessage="1" sqref="K16:K81 K105:K142">
      <formula1>0</formula1>
      <formula2>15.01</formula2>
    </dataValidation>
  </dataValidations>
  <pageMargins left="0" right="0" top="0" bottom="0" header="0" footer="0"/>
  <pageSetup scale="54" orientation="portrait" r:id="rId1"/>
  <rowBreaks count="1" manualBreakCount="1">
    <brk id="21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workbookViewId="0">
      <selection activeCell="M17" sqref="M17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4" t="str">
        <f>'21MBA333'!A5:M5</f>
        <v>Business Valuation &amp; Financial Modeling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3" spans="1:13" x14ac:dyDescent="0.25">
      <c r="C3" s="55"/>
      <c r="D3" s="55" t="s">
        <v>15</v>
      </c>
      <c r="E3" s="55"/>
      <c r="F3" s="55" t="s">
        <v>18</v>
      </c>
      <c r="G3" s="55"/>
    </row>
    <row r="4" spans="1:13" x14ac:dyDescent="0.25">
      <c r="C4" s="56" t="s">
        <v>16</v>
      </c>
      <c r="D4" s="55" t="s">
        <v>17</v>
      </c>
      <c r="E4" s="55" t="s">
        <v>14</v>
      </c>
      <c r="F4" s="55" t="s">
        <v>17</v>
      </c>
      <c r="G4" s="55" t="s">
        <v>14</v>
      </c>
    </row>
    <row r="5" spans="1:13" x14ac:dyDescent="0.25">
      <c r="C5" s="56" t="s">
        <v>0</v>
      </c>
      <c r="D5" s="24">
        <f>'21MBA333'!H150</f>
        <v>57</v>
      </c>
      <c r="E5" s="24" t="str">
        <f>'21MBA333'!I150</f>
        <v>-</v>
      </c>
      <c r="F5" s="24">
        <f>'21MBA333'!J150</f>
        <v>81.499999999999986</v>
      </c>
      <c r="G5" s="24" t="str">
        <f>'21MBA333'!K150</f>
        <v>3</v>
      </c>
    </row>
    <row r="6" spans="1:13" x14ac:dyDescent="0.25">
      <c r="C6" s="56" t="s">
        <v>1</v>
      </c>
      <c r="D6" s="24">
        <f>'21MBA333'!H151</f>
        <v>49</v>
      </c>
      <c r="E6" s="24" t="str">
        <f>'21MBA333'!I151</f>
        <v>-</v>
      </c>
      <c r="F6" s="24">
        <f>'21MBA333'!J151</f>
        <v>79.099999999999994</v>
      </c>
      <c r="G6" s="24" t="str">
        <f>'21MBA333'!K151</f>
        <v>2</v>
      </c>
    </row>
    <row r="7" spans="1:13" x14ac:dyDescent="0.25">
      <c r="C7" s="56" t="s">
        <v>2</v>
      </c>
      <c r="D7" s="24">
        <f>'21MBA333'!H152</f>
        <v>37</v>
      </c>
      <c r="E7" s="24" t="str">
        <f>'21MBA333'!I152</f>
        <v>-</v>
      </c>
      <c r="F7" s="24">
        <f>'21MBA333'!J152</f>
        <v>75.499999999999986</v>
      </c>
      <c r="G7" s="24" t="str">
        <f>'21MBA333'!K152</f>
        <v>2</v>
      </c>
    </row>
    <row r="8" spans="1:13" x14ac:dyDescent="0.25">
      <c r="C8" s="56" t="s">
        <v>3</v>
      </c>
      <c r="D8" s="24">
        <f>'21MBA333'!H153</f>
        <v>48</v>
      </c>
      <c r="E8" s="24" t="str">
        <f>'21MBA333'!I153</f>
        <v>-</v>
      </c>
      <c r="F8" s="24">
        <f>'21MBA333'!J153</f>
        <v>78.799999999999983</v>
      </c>
      <c r="G8" s="24" t="str">
        <f>'21MBA333'!K153</f>
        <v>2</v>
      </c>
    </row>
    <row r="9" spans="1:13" x14ac:dyDescent="0.25">
      <c r="C9" s="56" t="s">
        <v>54</v>
      </c>
      <c r="D9" s="24">
        <f>'21MBA333'!H154</f>
        <v>55</v>
      </c>
      <c r="E9" s="24" t="str">
        <f>'21MBA333'!I154</f>
        <v>-</v>
      </c>
      <c r="F9" s="24">
        <f>'21MBA333'!J154</f>
        <v>80.899999999999991</v>
      </c>
      <c r="G9" s="24" t="str">
        <f>'21MBA333'!K154</f>
        <v>3</v>
      </c>
    </row>
    <row r="11" spans="1:13" ht="15.75" thickBot="1" x14ac:dyDescent="0.3">
      <c r="B11" s="57"/>
      <c r="C11" s="58" t="s">
        <v>6</v>
      </c>
      <c r="D11" s="58" t="s">
        <v>7</v>
      </c>
      <c r="E11" s="58" t="s">
        <v>5</v>
      </c>
      <c r="F11" s="58" t="s">
        <v>12</v>
      </c>
      <c r="G11" s="58" t="s">
        <v>13</v>
      </c>
      <c r="H11" s="58" t="s">
        <v>44</v>
      </c>
      <c r="I11" s="58" t="s">
        <v>45</v>
      </c>
      <c r="J11" s="58" t="s">
        <v>46</v>
      </c>
      <c r="K11" s="58" t="s">
        <v>47</v>
      </c>
      <c r="L11" s="66" t="s">
        <v>58</v>
      </c>
      <c r="M11" s="66" t="s">
        <v>59</v>
      </c>
    </row>
    <row r="12" spans="1:13" ht="15.75" thickBot="1" x14ac:dyDescent="0.3">
      <c r="B12" s="58" t="s">
        <v>8</v>
      </c>
      <c r="C12" s="85">
        <v>3</v>
      </c>
      <c r="D12" s="86">
        <v>2</v>
      </c>
      <c r="E12" s="86">
        <v>2</v>
      </c>
      <c r="F12" s="86">
        <v>1</v>
      </c>
      <c r="G12" s="86">
        <v>1</v>
      </c>
      <c r="H12" s="86">
        <v>1</v>
      </c>
      <c r="I12" s="86">
        <v>2</v>
      </c>
      <c r="J12" s="86">
        <v>2</v>
      </c>
      <c r="K12" s="86">
        <v>3</v>
      </c>
      <c r="L12" s="86">
        <v>1</v>
      </c>
      <c r="M12" s="86">
        <v>2</v>
      </c>
    </row>
    <row r="13" spans="1:13" ht="15.75" thickBot="1" x14ac:dyDescent="0.3">
      <c r="B13" s="58" t="s">
        <v>9</v>
      </c>
      <c r="C13" s="87">
        <v>3</v>
      </c>
      <c r="D13" s="88">
        <v>2</v>
      </c>
      <c r="E13" s="88">
        <v>2</v>
      </c>
      <c r="F13" s="88"/>
      <c r="G13" s="88">
        <v>1</v>
      </c>
      <c r="H13" s="88"/>
      <c r="I13" s="88">
        <v>2</v>
      </c>
      <c r="J13" s="88">
        <v>2</v>
      </c>
      <c r="K13" s="88">
        <v>2</v>
      </c>
      <c r="L13" s="88">
        <v>1</v>
      </c>
      <c r="M13" s="88">
        <v>1</v>
      </c>
    </row>
    <row r="14" spans="1:13" ht="15.75" thickBot="1" x14ac:dyDescent="0.3">
      <c r="B14" s="58" t="s">
        <v>10</v>
      </c>
      <c r="C14" s="87">
        <v>2</v>
      </c>
      <c r="D14" s="88">
        <v>2</v>
      </c>
      <c r="E14" s="88"/>
      <c r="F14" s="88">
        <v>2</v>
      </c>
      <c r="G14" s="88">
        <v>1</v>
      </c>
      <c r="H14" s="88">
        <v>1</v>
      </c>
      <c r="I14" s="88">
        <v>1</v>
      </c>
      <c r="J14" s="88">
        <v>3</v>
      </c>
      <c r="K14" s="88">
        <v>3</v>
      </c>
      <c r="L14" s="88">
        <v>2</v>
      </c>
      <c r="M14" s="88">
        <v>2</v>
      </c>
    </row>
    <row r="15" spans="1:13" ht="15.75" thickBot="1" x14ac:dyDescent="0.3">
      <c r="B15" s="58" t="s">
        <v>11</v>
      </c>
      <c r="C15" s="87">
        <v>2</v>
      </c>
      <c r="D15" s="88">
        <v>2</v>
      </c>
      <c r="E15" s="88">
        <v>1</v>
      </c>
      <c r="F15" s="88">
        <v>1</v>
      </c>
      <c r="G15" s="88"/>
      <c r="H15" s="88">
        <v>1</v>
      </c>
      <c r="I15" s="88">
        <v>2</v>
      </c>
      <c r="J15" s="88">
        <v>1</v>
      </c>
      <c r="K15" s="88">
        <v>2</v>
      </c>
      <c r="L15" s="88">
        <v>1</v>
      </c>
      <c r="M15" s="88"/>
    </row>
    <row r="16" spans="1:13" ht="15.75" thickBot="1" x14ac:dyDescent="0.3">
      <c r="B16" s="66" t="s">
        <v>53</v>
      </c>
      <c r="C16" s="87">
        <v>2</v>
      </c>
      <c r="D16" s="88">
        <v>2</v>
      </c>
      <c r="E16" s="88"/>
      <c r="F16" s="88">
        <v>2</v>
      </c>
      <c r="G16" s="88">
        <v>1</v>
      </c>
      <c r="H16" s="88">
        <v>1</v>
      </c>
      <c r="I16" s="88">
        <v>1</v>
      </c>
      <c r="J16" s="88">
        <v>3</v>
      </c>
      <c r="K16" s="88">
        <v>3</v>
      </c>
      <c r="L16" s="88">
        <v>2</v>
      </c>
      <c r="M16" s="88">
        <v>2</v>
      </c>
    </row>
    <row r="17" spans="1:13" x14ac:dyDescent="0.25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3" x14ac:dyDescent="0.25">
      <c r="B18" s="4"/>
      <c r="C18" s="4"/>
      <c r="D18" s="4"/>
      <c r="E18" s="4"/>
      <c r="F18" s="4"/>
      <c r="G18" s="4"/>
    </row>
    <row r="19" spans="1:13" x14ac:dyDescent="0.25">
      <c r="B19" s="4"/>
      <c r="C19" s="4"/>
      <c r="D19" s="4"/>
      <c r="E19" s="4"/>
      <c r="F19" s="4"/>
      <c r="G19" s="4"/>
    </row>
    <row r="20" spans="1:13" x14ac:dyDescent="0.25">
      <c r="A20" s="168" t="s">
        <v>29</v>
      </c>
      <c r="B20" s="168"/>
      <c r="C20" s="165" t="s">
        <v>6</v>
      </c>
      <c r="D20" s="165" t="s">
        <v>7</v>
      </c>
      <c r="E20" s="165" t="s">
        <v>5</v>
      </c>
      <c r="F20" s="165" t="s">
        <v>12</v>
      </c>
      <c r="G20" s="165" t="s">
        <v>13</v>
      </c>
      <c r="H20" s="165" t="s">
        <v>44</v>
      </c>
      <c r="I20" s="165" t="s">
        <v>45</v>
      </c>
      <c r="J20" s="165" t="s">
        <v>46</v>
      </c>
      <c r="K20" s="165" t="s">
        <v>47</v>
      </c>
      <c r="L20" s="165" t="s">
        <v>58</v>
      </c>
      <c r="M20" s="165" t="s">
        <v>59</v>
      </c>
    </row>
    <row r="21" spans="1:13" x14ac:dyDescent="0.25">
      <c r="A21" s="167" t="s">
        <v>28</v>
      </c>
      <c r="B21" s="167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</row>
    <row r="22" spans="1:13" x14ac:dyDescent="0.25">
      <c r="A22" s="58" t="s">
        <v>8</v>
      </c>
      <c r="B22" s="20">
        <f>F5</f>
        <v>81.499999999999986</v>
      </c>
      <c r="C22" s="63">
        <f t="shared" ref="C22:M22" si="0">C12*$B$22/3</f>
        <v>81.499999999999986</v>
      </c>
      <c r="D22" s="63">
        <f t="shared" si="0"/>
        <v>54.333333333333321</v>
      </c>
      <c r="E22" s="63">
        <f t="shared" si="0"/>
        <v>54.333333333333321</v>
      </c>
      <c r="F22" s="63">
        <f t="shared" si="0"/>
        <v>27.166666666666661</v>
      </c>
      <c r="G22" s="63">
        <f t="shared" si="0"/>
        <v>27.166666666666661</v>
      </c>
      <c r="H22" s="63">
        <f t="shared" si="0"/>
        <v>27.166666666666661</v>
      </c>
      <c r="I22" s="63">
        <f t="shared" si="0"/>
        <v>54.333333333333321</v>
      </c>
      <c r="J22" s="63">
        <f t="shared" si="0"/>
        <v>54.333333333333321</v>
      </c>
      <c r="K22" s="63">
        <f t="shared" si="0"/>
        <v>81.499999999999986</v>
      </c>
      <c r="L22" s="63">
        <f t="shared" si="0"/>
        <v>27.166666666666661</v>
      </c>
      <c r="M22" s="63">
        <f t="shared" si="0"/>
        <v>54.333333333333321</v>
      </c>
    </row>
    <row r="23" spans="1:13" x14ac:dyDescent="0.25">
      <c r="A23" s="58" t="s">
        <v>9</v>
      </c>
      <c r="B23" s="20">
        <f>F6</f>
        <v>79.099999999999994</v>
      </c>
      <c r="C23" s="63">
        <f t="shared" ref="C23:M23" si="1">C13*$B$23/3</f>
        <v>79.099999999999994</v>
      </c>
      <c r="D23" s="63">
        <f t="shared" si="1"/>
        <v>52.733333333333327</v>
      </c>
      <c r="E23" s="63">
        <f t="shared" si="1"/>
        <v>52.733333333333327</v>
      </c>
      <c r="F23" s="63">
        <f t="shared" si="1"/>
        <v>0</v>
      </c>
      <c r="G23" s="63">
        <f t="shared" si="1"/>
        <v>26.366666666666664</v>
      </c>
      <c r="H23" s="63">
        <f t="shared" si="1"/>
        <v>0</v>
      </c>
      <c r="I23" s="63">
        <f t="shared" si="1"/>
        <v>52.733333333333327</v>
      </c>
      <c r="J23" s="63">
        <f t="shared" si="1"/>
        <v>52.733333333333327</v>
      </c>
      <c r="K23" s="63">
        <f t="shared" si="1"/>
        <v>52.733333333333327</v>
      </c>
      <c r="L23" s="63">
        <f t="shared" si="1"/>
        <v>26.366666666666664</v>
      </c>
      <c r="M23" s="63">
        <f t="shared" si="1"/>
        <v>26.366666666666664</v>
      </c>
    </row>
    <row r="24" spans="1:13" x14ac:dyDescent="0.25">
      <c r="A24" s="58" t="s">
        <v>10</v>
      </c>
      <c r="B24" s="20">
        <f>F7</f>
        <v>75.499999999999986</v>
      </c>
      <c r="C24" s="63">
        <f t="shared" ref="C24:M24" si="2">C14*$B$24/3</f>
        <v>50.333333333333321</v>
      </c>
      <c r="D24" s="63">
        <f t="shared" si="2"/>
        <v>50.333333333333321</v>
      </c>
      <c r="E24" s="63">
        <f t="shared" si="2"/>
        <v>0</v>
      </c>
      <c r="F24" s="63">
        <f t="shared" si="2"/>
        <v>50.333333333333321</v>
      </c>
      <c r="G24" s="63">
        <f t="shared" si="2"/>
        <v>25.166666666666661</v>
      </c>
      <c r="H24" s="63">
        <f t="shared" si="2"/>
        <v>25.166666666666661</v>
      </c>
      <c r="I24" s="63">
        <f t="shared" si="2"/>
        <v>25.166666666666661</v>
      </c>
      <c r="J24" s="63">
        <f t="shared" si="2"/>
        <v>75.499999999999986</v>
      </c>
      <c r="K24" s="63">
        <f t="shared" si="2"/>
        <v>75.499999999999986</v>
      </c>
      <c r="L24" s="63">
        <f t="shared" si="2"/>
        <v>50.333333333333321</v>
      </c>
      <c r="M24" s="63">
        <f t="shared" si="2"/>
        <v>50.333333333333321</v>
      </c>
    </row>
    <row r="25" spans="1:13" x14ac:dyDescent="0.25">
      <c r="A25" s="58" t="s">
        <v>11</v>
      </c>
      <c r="B25" s="20">
        <f>F8</f>
        <v>78.799999999999983</v>
      </c>
      <c r="C25" s="63">
        <f t="shared" ref="C25:M25" si="3">C15*$B$25/3</f>
        <v>52.533333333333324</v>
      </c>
      <c r="D25" s="63">
        <f t="shared" si="3"/>
        <v>52.533333333333324</v>
      </c>
      <c r="E25" s="63">
        <f t="shared" si="3"/>
        <v>26.266666666666662</v>
      </c>
      <c r="F25" s="63">
        <f t="shared" si="3"/>
        <v>26.266666666666662</v>
      </c>
      <c r="G25" s="63">
        <f t="shared" si="3"/>
        <v>0</v>
      </c>
      <c r="H25" s="63">
        <f t="shared" si="3"/>
        <v>26.266666666666662</v>
      </c>
      <c r="I25" s="63">
        <f t="shared" si="3"/>
        <v>52.533333333333324</v>
      </c>
      <c r="J25" s="63">
        <f t="shared" si="3"/>
        <v>26.266666666666662</v>
      </c>
      <c r="K25" s="63">
        <f t="shared" si="3"/>
        <v>52.533333333333324</v>
      </c>
      <c r="L25" s="63">
        <f t="shared" si="3"/>
        <v>26.266666666666662</v>
      </c>
      <c r="M25" s="63">
        <f t="shared" si="3"/>
        <v>0</v>
      </c>
    </row>
    <row r="26" spans="1:13" x14ac:dyDescent="0.25">
      <c r="A26" s="66" t="s">
        <v>53</v>
      </c>
      <c r="B26" s="20">
        <f>F9</f>
        <v>80.899999999999991</v>
      </c>
      <c r="C26" s="63">
        <f t="shared" ref="C26:M26" si="4">C16*$B$26/3</f>
        <v>53.93333333333333</v>
      </c>
      <c r="D26" s="63">
        <f t="shared" si="4"/>
        <v>53.93333333333333</v>
      </c>
      <c r="E26" s="63">
        <f t="shared" si="4"/>
        <v>0</v>
      </c>
      <c r="F26" s="63">
        <f t="shared" si="4"/>
        <v>53.93333333333333</v>
      </c>
      <c r="G26" s="63">
        <f t="shared" si="4"/>
        <v>26.966666666666665</v>
      </c>
      <c r="H26" s="63">
        <f t="shared" si="4"/>
        <v>26.966666666666665</v>
      </c>
      <c r="I26" s="63">
        <f t="shared" si="4"/>
        <v>26.966666666666665</v>
      </c>
      <c r="J26" s="63">
        <f t="shared" si="4"/>
        <v>80.899999999999991</v>
      </c>
      <c r="K26" s="63">
        <f t="shared" si="4"/>
        <v>80.899999999999991</v>
      </c>
      <c r="L26" s="63">
        <f t="shared" si="4"/>
        <v>53.93333333333333</v>
      </c>
      <c r="M26" s="63">
        <f t="shared" si="4"/>
        <v>53.93333333333333</v>
      </c>
    </row>
    <row r="27" spans="1:13" x14ac:dyDescent="0.25">
      <c r="A27" s="58" t="s">
        <v>30</v>
      </c>
      <c r="B27" s="21"/>
      <c r="C27" s="65">
        <f t="shared" ref="C27:M27" si="5">AVERAGE(C22:C26)</f>
        <v>63.479999999999983</v>
      </c>
      <c r="D27" s="65">
        <f t="shared" si="5"/>
        <v>52.773333333333326</v>
      </c>
      <c r="E27" s="65">
        <f t="shared" si="5"/>
        <v>26.666666666666664</v>
      </c>
      <c r="F27" s="65">
        <f t="shared" si="5"/>
        <v>31.54</v>
      </c>
      <c r="G27" s="65">
        <f t="shared" si="5"/>
        <v>21.133333333333333</v>
      </c>
      <c r="H27" s="65">
        <f t="shared" si="5"/>
        <v>21.11333333333333</v>
      </c>
      <c r="I27" s="65">
        <f t="shared" si="5"/>
        <v>42.346666666666664</v>
      </c>
      <c r="J27" s="65">
        <f t="shared" si="5"/>
        <v>57.946666666666658</v>
      </c>
      <c r="K27" s="65">
        <f t="shared" si="5"/>
        <v>68.633333333333312</v>
      </c>
      <c r="L27" s="65">
        <f t="shared" si="5"/>
        <v>36.813333333333325</v>
      </c>
      <c r="M27" s="65">
        <f t="shared" si="5"/>
        <v>36.993333333333325</v>
      </c>
    </row>
    <row r="28" spans="1:13" x14ac:dyDescent="0.25">
      <c r="B28" s="4"/>
      <c r="C28" s="4"/>
      <c r="D28" s="4"/>
      <c r="E28" s="4"/>
      <c r="F28" s="4"/>
      <c r="G28" s="4"/>
    </row>
    <row r="29" spans="1:13" x14ac:dyDescent="0.25">
      <c r="D29" s="4"/>
      <c r="E29" s="6"/>
      <c r="F29" s="6"/>
      <c r="G29" s="6"/>
      <c r="H29" s="6"/>
      <c r="I29" s="6"/>
    </row>
    <row r="30" spans="1:13" x14ac:dyDescent="0.25">
      <c r="D30" s="4"/>
      <c r="E30" s="4"/>
      <c r="F30" s="4"/>
      <c r="G30" s="4"/>
    </row>
  </sheetData>
  <mergeCells count="13">
    <mergeCell ref="F20:F21"/>
    <mergeCell ref="G20:G21"/>
    <mergeCell ref="A20:B20"/>
    <mergeCell ref="A21:B21"/>
    <mergeCell ref="C20:C21"/>
    <mergeCell ref="D20:D21"/>
    <mergeCell ref="E20:E21"/>
    <mergeCell ref="L20:L21"/>
    <mergeCell ref="M20:M21"/>
    <mergeCell ref="H20:H21"/>
    <mergeCell ref="I20:I21"/>
    <mergeCell ref="J20:J21"/>
    <mergeCell ref="K20:K21"/>
  </mergeCells>
  <pageMargins left="0.7" right="0.7" top="0.75" bottom="0.75" header="0.3" footer="0.3"/>
  <pageSetup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opLeftCell="A181" zoomScale="80" zoomScaleNormal="80" workbookViewId="0">
      <selection activeCell="K200" sqref="K200:K204"/>
    </sheetView>
  </sheetViews>
  <sheetFormatPr defaultRowHeight="15" x14ac:dyDescent="0.25"/>
  <cols>
    <col min="1" max="1" width="25.42578125" style="1" customWidth="1"/>
    <col min="2" max="2" width="42.7109375" style="1" customWidth="1"/>
    <col min="3" max="3" width="14.7109375" style="2" customWidth="1"/>
    <col min="4" max="7" width="6" style="2" customWidth="1"/>
    <col min="8" max="8" width="9.5703125" style="2" customWidth="1"/>
    <col min="9" max="11" width="6" style="2" customWidth="1"/>
    <col min="12" max="12" width="15.7109375" style="34" bestFit="1" customWidth="1"/>
    <col min="13" max="13" width="19.5703125" style="2" customWidth="1"/>
    <col min="14" max="16384" width="9.140625" style="34"/>
  </cols>
  <sheetData>
    <row r="1" spans="1:13" ht="27" x14ac:dyDescent="0.35">
      <c r="A1" s="146" t="s">
        <v>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8.75" x14ac:dyDescent="0.3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18.75" x14ac:dyDescent="0.3">
      <c r="A3" s="144" t="s">
        <v>68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8.75" x14ac:dyDescent="0.3">
      <c r="A4" s="147" t="s">
        <v>52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22.5" x14ac:dyDescent="0.3">
      <c r="A5" s="148" t="s">
        <v>593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18.75" x14ac:dyDescent="0.3">
      <c r="A6" s="144" t="s">
        <v>51</v>
      </c>
      <c r="B6" s="144"/>
      <c r="C6" s="91"/>
      <c r="D6" s="91"/>
      <c r="E6" s="91"/>
      <c r="F6" s="91"/>
      <c r="G6" s="91"/>
      <c r="H6" s="91"/>
      <c r="I6" s="144" t="s">
        <v>63</v>
      </c>
      <c r="J6" s="144"/>
      <c r="K6" s="144"/>
      <c r="L6" s="91" t="s">
        <v>592</v>
      </c>
      <c r="M6" s="91"/>
    </row>
    <row r="7" spans="1:13" ht="18.75" x14ac:dyDescent="0.3">
      <c r="A7" s="144" t="s">
        <v>594</v>
      </c>
      <c r="B7" s="144"/>
      <c r="C7" s="144"/>
      <c r="D7" s="144"/>
      <c r="E7" s="91"/>
      <c r="F7" s="91"/>
      <c r="G7" s="91"/>
      <c r="H7" s="91"/>
      <c r="I7" s="91"/>
      <c r="J7" s="91" t="s">
        <v>64</v>
      </c>
      <c r="K7" s="91"/>
      <c r="L7" s="91" t="s">
        <v>65</v>
      </c>
      <c r="M7" s="91"/>
    </row>
    <row r="8" spans="1:13" ht="18.75" x14ac:dyDescent="0.3">
      <c r="A8" s="91"/>
      <c r="B8" s="91"/>
      <c r="C8" s="91"/>
      <c r="D8" s="144" t="s">
        <v>587</v>
      </c>
      <c r="E8" s="144"/>
      <c r="F8" s="144"/>
      <c r="G8" s="144"/>
      <c r="H8" s="144"/>
      <c r="I8" s="144"/>
      <c r="J8" s="91"/>
      <c r="K8" s="91"/>
      <c r="L8" s="91"/>
      <c r="M8" s="91"/>
    </row>
    <row r="9" spans="1:13" ht="18.75" x14ac:dyDescent="0.3">
      <c r="A9" s="91"/>
      <c r="B9" s="91"/>
      <c r="C9" s="91"/>
      <c r="D9" s="144" t="s">
        <v>218</v>
      </c>
      <c r="E9" s="144"/>
      <c r="F9" s="144"/>
      <c r="G9" s="144"/>
      <c r="H9" s="144"/>
      <c r="I9" s="144"/>
      <c r="J9" s="91"/>
      <c r="K9" s="91"/>
      <c r="L9" s="91"/>
      <c r="M9" s="91"/>
    </row>
    <row r="10" spans="1:13" ht="18.75" x14ac:dyDescent="0.3">
      <c r="A10" s="82"/>
      <c r="B10" s="51"/>
      <c r="C10" s="92"/>
      <c r="D10" s="92"/>
      <c r="E10" s="92"/>
      <c r="F10" s="92"/>
      <c r="G10" s="92"/>
      <c r="H10" s="91"/>
      <c r="I10" s="91"/>
      <c r="J10" s="91"/>
      <c r="K10" s="91"/>
      <c r="L10" s="91"/>
      <c r="M10" s="91"/>
    </row>
    <row r="11" spans="1:13" ht="18.75" x14ac:dyDescent="0.3">
      <c r="A11" s="165"/>
      <c r="B11" s="165"/>
      <c r="C11" s="176" t="s">
        <v>36</v>
      </c>
      <c r="D11" s="176"/>
      <c r="E11" s="176"/>
      <c r="F11" s="176"/>
      <c r="G11" s="176"/>
      <c r="H11" s="176"/>
      <c r="I11" s="176"/>
      <c r="J11" s="176" t="s">
        <v>37</v>
      </c>
      <c r="K11" s="176"/>
      <c r="L11" s="59"/>
      <c r="M11" s="49"/>
    </row>
    <row r="12" spans="1:13" s="13" customFormat="1" ht="15.75" x14ac:dyDescent="0.25">
      <c r="A12" s="153" t="s">
        <v>20</v>
      </c>
      <c r="B12" s="154"/>
      <c r="C12" s="41">
        <v>1</v>
      </c>
      <c r="D12" s="41">
        <v>2</v>
      </c>
      <c r="E12" s="41">
        <v>3</v>
      </c>
      <c r="F12" s="41">
        <v>4</v>
      </c>
      <c r="G12" s="41">
        <v>5</v>
      </c>
      <c r="H12" s="41">
        <v>6</v>
      </c>
      <c r="I12" s="41">
        <v>7</v>
      </c>
      <c r="J12" s="41">
        <v>8</v>
      </c>
      <c r="K12" s="41">
        <v>9</v>
      </c>
      <c r="L12" s="44" t="s">
        <v>39</v>
      </c>
      <c r="M12" s="44" t="s">
        <v>67</v>
      </c>
    </row>
    <row r="13" spans="1:13" s="13" customFormat="1" ht="15.75" x14ac:dyDescent="0.25">
      <c r="A13" s="155" t="s">
        <v>21</v>
      </c>
      <c r="B13" s="156"/>
      <c r="C13" s="18" t="s">
        <v>0</v>
      </c>
      <c r="D13" s="18" t="s">
        <v>0</v>
      </c>
      <c r="E13" s="18" t="s">
        <v>1</v>
      </c>
      <c r="F13" s="18" t="s">
        <v>2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2</v>
      </c>
      <c r="L13" s="44" t="s">
        <v>19</v>
      </c>
      <c r="M13" s="44" t="s">
        <v>19</v>
      </c>
    </row>
    <row r="14" spans="1:13" s="13" customFormat="1" ht="15.75" x14ac:dyDescent="0.25">
      <c r="A14" s="153" t="s">
        <v>22</v>
      </c>
      <c r="B14" s="154"/>
      <c r="C14" s="41">
        <v>5</v>
      </c>
      <c r="D14" s="41">
        <v>5</v>
      </c>
      <c r="E14" s="41">
        <v>5</v>
      </c>
      <c r="F14" s="41">
        <v>5</v>
      </c>
      <c r="G14" s="41">
        <v>5</v>
      </c>
      <c r="H14" s="41">
        <v>10</v>
      </c>
      <c r="I14" s="41">
        <v>10</v>
      </c>
      <c r="J14" s="41">
        <v>10</v>
      </c>
      <c r="K14" s="41">
        <v>15</v>
      </c>
      <c r="L14" s="44">
        <v>50</v>
      </c>
      <c r="M14" s="44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07" t="s">
        <v>452</v>
      </c>
      <c r="B16" s="107" t="s">
        <v>440</v>
      </c>
      <c r="C16" s="134"/>
      <c r="D16" s="135">
        <v>4</v>
      </c>
      <c r="E16" s="135">
        <v>4</v>
      </c>
      <c r="F16" s="135"/>
      <c r="G16" s="135">
        <v>4</v>
      </c>
      <c r="H16" s="135">
        <v>9</v>
      </c>
      <c r="I16" s="135"/>
      <c r="J16" s="135">
        <v>8</v>
      </c>
      <c r="K16" s="135">
        <v>10</v>
      </c>
      <c r="L16" s="136">
        <v>34</v>
      </c>
      <c r="M16" s="22">
        <f>SUM(C16:K16)</f>
        <v>39</v>
      </c>
    </row>
    <row r="17" spans="1:13" s="13" customFormat="1" x14ac:dyDescent="0.25">
      <c r="A17" s="107" t="s">
        <v>376</v>
      </c>
      <c r="B17" s="107" t="s">
        <v>315</v>
      </c>
      <c r="C17" s="135">
        <v>3</v>
      </c>
      <c r="D17" s="135"/>
      <c r="E17" s="135">
        <v>3</v>
      </c>
      <c r="F17" s="135">
        <v>3</v>
      </c>
      <c r="G17" s="135"/>
      <c r="H17" s="135">
        <v>8</v>
      </c>
      <c r="I17" s="135">
        <v>7</v>
      </c>
      <c r="J17" s="135"/>
      <c r="K17" s="135">
        <v>8</v>
      </c>
      <c r="L17" s="136">
        <v>36</v>
      </c>
      <c r="M17" s="22">
        <f t="shared" ref="M17:M80" si="1">SUM(C17:K17)</f>
        <v>32</v>
      </c>
    </row>
    <row r="18" spans="1:13" s="13" customFormat="1" x14ac:dyDescent="0.25">
      <c r="A18" s="107" t="s">
        <v>453</v>
      </c>
      <c r="B18" s="107" t="s">
        <v>441</v>
      </c>
      <c r="C18" s="134">
        <v>4</v>
      </c>
      <c r="D18" s="135">
        <v>4</v>
      </c>
      <c r="E18" s="135">
        <v>5</v>
      </c>
      <c r="F18" s="135"/>
      <c r="G18" s="135"/>
      <c r="H18" s="135"/>
      <c r="I18" s="135">
        <v>9</v>
      </c>
      <c r="J18" s="135">
        <v>8</v>
      </c>
      <c r="K18" s="135">
        <v>8</v>
      </c>
      <c r="L18" s="136">
        <v>35</v>
      </c>
      <c r="M18" s="22">
        <f t="shared" si="1"/>
        <v>38</v>
      </c>
    </row>
    <row r="19" spans="1:13" s="13" customFormat="1" x14ac:dyDescent="0.25">
      <c r="A19" s="108" t="s">
        <v>377</v>
      </c>
      <c r="B19" s="108" t="s">
        <v>316</v>
      </c>
      <c r="C19" s="137">
        <v>5</v>
      </c>
      <c r="D19" s="137">
        <v>3</v>
      </c>
      <c r="E19" s="137">
        <v>5</v>
      </c>
      <c r="F19" s="137"/>
      <c r="G19" s="137"/>
      <c r="H19" s="135">
        <v>8</v>
      </c>
      <c r="I19" s="135">
        <v>0</v>
      </c>
      <c r="J19" s="135"/>
      <c r="K19" s="135">
        <v>12</v>
      </c>
      <c r="L19" s="136">
        <v>26</v>
      </c>
      <c r="M19" s="22">
        <f t="shared" si="1"/>
        <v>33</v>
      </c>
    </row>
    <row r="20" spans="1:13" s="13" customFormat="1" x14ac:dyDescent="0.25">
      <c r="A20" s="107" t="s">
        <v>378</v>
      </c>
      <c r="B20" s="107" t="s">
        <v>317</v>
      </c>
      <c r="C20" s="137">
        <v>4</v>
      </c>
      <c r="D20" s="137"/>
      <c r="E20" s="137">
        <v>3</v>
      </c>
      <c r="F20" s="137">
        <v>4</v>
      </c>
      <c r="G20" s="137"/>
      <c r="H20" s="135">
        <v>7</v>
      </c>
      <c r="I20" s="135">
        <v>8</v>
      </c>
      <c r="J20" s="135"/>
      <c r="K20" s="135">
        <v>9</v>
      </c>
      <c r="L20" s="136">
        <v>37</v>
      </c>
      <c r="M20" s="22">
        <f t="shared" si="1"/>
        <v>35</v>
      </c>
    </row>
    <row r="21" spans="1:13" s="13" customFormat="1" x14ac:dyDescent="0.25">
      <c r="A21" s="107" t="s">
        <v>145</v>
      </c>
      <c r="B21" s="107" t="s">
        <v>442</v>
      </c>
      <c r="C21" s="135">
        <v>5</v>
      </c>
      <c r="D21" s="135">
        <v>4</v>
      </c>
      <c r="E21" s="135">
        <v>4</v>
      </c>
      <c r="F21" s="135"/>
      <c r="G21" s="135">
        <v>4</v>
      </c>
      <c r="H21" s="135">
        <v>9</v>
      </c>
      <c r="I21" s="135">
        <v>9</v>
      </c>
      <c r="J21" s="135"/>
      <c r="K21" s="135">
        <v>12</v>
      </c>
      <c r="L21" s="136">
        <v>32</v>
      </c>
      <c r="M21" s="22">
        <f t="shared" si="1"/>
        <v>47</v>
      </c>
    </row>
    <row r="22" spans="1:13" s="13" customFormat="1" x14ac:dyDescent="0.25">
      <c r="A22" s="107" t="s">
        <v>379</v>
      </c>
      <c r="B22" s="107" t="s">
        <v>318</v>
      </c>
      <c r="C22" s="134">
        <v>4</v>
      </c>
      <c r="D22" s="135"/>
      <c r="E22" s="135">
        <v>4</v>
      </c>
      <c r="F22" s="135">
        <v>4</v>
      </c>
      <c r="G22" s="135"/>
      <c r="H22" s="135">
        <v>7</v>
      </c>
      <c r="I22" s="135"/>
      <c r="J22" s="135">
        <v>10</v>
      </c>
      <c r="K22" s="135">
        <v>12</v>
      </c>
      <c r="L22" s="136">
        <v>36</v>
      </c>
      <c r="M22" s="22">
        <f t="shared" si="1"/>
        <v>41</v>
      </c>
    </row>
    <row r="23" spans="1:13" s="13" customFormat="1" x14ac:dyDescent="0.25">
      <c r="A23" s="107" t="s">
        <v>380</v>
      </c>
      <c r="B23" s="107" t="s">
        <v>319</v>
      </c>
      <c r="C23" s="135">
        <v>5</v>
      </c>
      <c r="D23" s="135">
        <v>5</v>
      </c>
      <c r="E23" s="135">
        <v>5</v>
      </c>
      <c r="F23" s="135"/>
      <c r="G23" s="135"/>
      <c r="H23" s="135"/>
      <c r="I23" s="135">
        <v>9</v>
      </c>
      <c r="J23" s="135">
        <v>10</v>
      </c>
      <c r="K23" s="135">
        <v>10</v>
      </c>
      <c r="L23" s="136">
        <v>36</v>
      </c>
      <c r="M23" s="22">
        <f t="shared" si="1"/>
        <v>44</v>
      </c>
    </row>
    <row r="24" spans="1:13" s="13" customFormat="1" x14ac:dyDescent="0.25">
      <c r="A24" s="107" t="s">
        <v>381</v>
      </c>
      <c r="B24" s="107" t="s">
        <v>320</v>
      </c>
      <c r="C24" s="135">
        <v>5</v>
      </c>
      <c r="D24" s="135"/>
      <c r="E24" s="135">
        <v>5</v>
      </c>
      <c r="F24" s="135">
        <v>4</v>
      </c>
      <c r="G24" s="135"/>
      <c r="H24" s="135"/>
      <c r="I24" s="135">
        <v>10</v>
      </c>
      <c r="J24" s="135">
        <v>10</v>
      </c>
      <c r="K24" s="135">
        <v>13</v>
      </c>
      <c r="L24" s="136">
        <v>36</v>
      </c>
      <c r="M24" s="22">
        <f t="shared" si="1"/>
        <v>47</v>
      </c>
    </row>
    <row r="25" spans="1:13" s="13" customFormat="1" x14ac:dyDescent="0.25">
      <c r="A25" s="107" t="s">
        <v>454</v>
      </c>
      <c r="B25" s="107" t="s">
        <v>443</v>
      </c>
      <c r="C25" s="135">
        <v>5</v>
      </c>
      <c r="D25" s="135">
        <v>5</v>
      </c>
      <c r="E25" s="135">
        <v>5</v>
      </c>
      <c r="F25" s="135"/>
      <c r="G25" s="135"/>
      <c r="H25" s="135">
        <v>10</v>
      </c>
      <c r="I25" s="135"/>
      <c r="J25" s="135">
        <v>10</v>
      </c>
      <c r="K25" s="135">
        <v>13</v>
      </c>
      <c r="L25" s="136">
        <v>32</v>
      </c>
      <c r="M25" s="22">
        <f t="shared" si="1"/>
        <v>48</v>
      </c>
    </row>
    <row r="26" spans="1:13" s="13" customFormat="1" x14ac:dyDescent="0.25">
      <c r="A26" s="107" t="s">
        <v>382</v>
      </c>
      <c r="B26" s="107" t="s">
        <v>321</v>
      </c>
      <c r="C26" s="134">
        <v>4</v>
      </c>
      <c r="D26" s="135">
        <v>4</v>
      </c>
      <c r="E26" s="135">
        <v>4</v>
      </c>
      <c r="F26" s="135"/>
      <c r="G26" s="135"/>
      <c r="H26" s="135"/>
      <c r="I26" s="135">
        <v>9</v>
      </c>
      <c r="J26" s="135">
        <v>8</v>
      </c>
      <c r="K26" s="135">
        <v>13</v>
      </c>
      <c r="L26" s="136">
        <v>33</v>
      </c>
      <c r="M26" s="22">
        <f t="shared" si="1"/>
        <v>42</v>
      </c>
    </row>
    <row r="27" spans="1:13" s="13" customFormat="1" x14ac:dyDescent="0.25">
      <c r="A27" s="107" t="s">
        <v>285</v>
      </c>
      <c r="B27" s="107" t="s">
        <v>219</v>
      </c>
      <c r="C27" s="135">
        <v>4</v>
      </c>
      <c r="D27" s="135"/>
      <c r="E27" s="135">
        <v>4</v>
      </c>
      <c r="F27" s="135"/>
      <c r="G27" s="135">
        <v>2</v>
      </c>
      <c r="H27" s="135"/>
      <c r="I27" s="135">
        <v>8</v>
      </c>
      <c r="J27" s="135">
        <v>9</v>
      </c>
      <c r="K27" s="135">
        <v>12</v>
      </c>
      <c r="L27" s="136">
        <v>30</v>
      </c>
      <c r="M27" s="22">
        <f t="shared" si="1"/>
        <v>39</v>
      </c>
    </row>
    <row r="28" spans="1:13" s="13" customFormat="1" x14ac:dyDescent="0.25">
      <c r="A28" s="107" t="s">
        <v>286</v>
      </c>
      <c r="B28" s="107" t="s">
        <v>220</v>
      </c>
      <c r="C28" s="135">
        <v>4</v>
      </c>
      <c r="D28" s="135">
        <v>4</v>
      </c>
      <c r="E28" s="135">
        <v>4</v>
      </c>
      <c r="F28" s="135"/>
      <c r="G28" s="135"/>
      <c r="H28" s="135">
        <v>7</v>
      </c>
      <c r="I28" s="135"/>
      <c r="J28" s="135">
        <v>7</v>
      </c>
      <c r="K28" s="135">
        <v>9</v>
      </c>
      <c r="L28" s="136">
        <v>31</v>
      </c>
      <c r="M28" s="22">
        <f t="shared" si="1"/>
        <v>35</v>
      </c>
    </row>
    <row r="29" spans="1:13" s="13" customFormat="1" x14ac:dyDescent="0.25">
      <c r="A29" s="107" t="s">
        <v>383</v>
      </c>
      <c r="B29" s="107" t="s">
        <v>322</v>
      </c>
      <c r="C29" s="135">
        <v>4</v>
      </c>
      <c r="D29" s="135"/>
      <c r="E29" s="135">
        <v>4</v>
      </c>
      <c r="F29" s="135">
        <v>3</v>
      </c>
      <c r="G29" s="135"/>
      <c r="H29" s="135">
        <v>9</v>
      </c>
      <c r="I29" s="135"/>
      <c r="J29" s="135">
        <v>8</v>
      </c>
      <c r="K29" s="135">
        <v>10</v>
      </c>
      <c r="L29" s="136">
        <v>30</v>
      </c>
      <c r="M29" s="22">
        <f t="shared" si="1"/>
        <v>38</v>
      </c>
    </row>
    <row r="30" spans="1:13" s="13" customFormat="1" x14ac:dyDescent="0.25">
      <c r="A30" s="107" t="s">
        <v>384</v>
      </c>
      <c r="B30" s="107" t="s">
        <v>323</v>
      </c>
      <c r="C30" s="135">
        <v>4</v>
      </c>
      <c r="D30" s="135"/>
      <c r="E30" s="135">
        <v>5</v>
      </c>
      <c r="F30" s="135">
        <v>4</v>
      </c>
      <c r="G30" s="135"/>
      <c r="H30" s="135">
        <v>8</v>
      </c>
      <c r="I30" s="135"/>
      <c r="J30" s="135">
        <v>6</v>
      </c>
      <c r="K30" s="135">
        <v>11</v>
      </c>
      <c r="L30" s="136">
        <v>30</v>
      </c>
      <c r="M30" s="22">
        <f t="shared" si="1"/>
        <v>38</v>
      </c>
    </row>
    <row r="31" spans="1:13" s="13" customFormat="1" x14ac:dyDescent="0.25">
      <c r="A31" s="107" t="s">
        <v>385</v>
      </c>
      <c r="B31" s="107" t="s">
        <v>324</v>
      </c>
      <c r="C31" s="134">
        <v>5</v>
      </c>
      <c r="D31" s="135"/>
      <c r="E31" s="135">
        <v>5</v>
      </c>
      <c r="F31" s="135">
        <v>5</v>
      </c>
      <c r="G31" s="135"/>
      <c r="H31" s="135">
        <v>10</v>
      </c>
      <c r="I31" s="135">
        <v>9</v>
      </c>
      <c r="J31" s="135"/>
      <c r="K31" s="135">
        <v>13</v>
      </c>
      <c r="L31" s="136">
        <v>36</v>
      </c>
      <c r="M31" s="22">
        <f t="shared" si="1"/>
        <v>47</v>
      </c>
    </row>
    <row r="32" spans="1:13" s="13" customFormat="1" x14ac:dyDescent="0.25">
      <c r="A32" s="107" t="s">
        <v>287</v>
      </c>
      <c r="B32" s="107" t="s">
        <v>221</v>
      </c>
      <c r="C32" s="135">
        <v>5</v>
      </c>
      <c r="D32" s="135"/>
      <c r="E32" s="135">
        <v>5</v>
      </c>
      <c r="F32" s="135">
        <v>4</v>
      </c>
      <c r="G32" s="135"/>
      <c r="H32" s="135">
        <v>8</v>
      </c>
      <c r="I32" s="135"/>
      <c r="J32" s="135">
        <v>9</v>
      </c>
      <c r="K32" s="135">
        <v>11</v>
      </c>
      <c r="L32" s="136">
        <v>37</v>
      </c>
      <c r="M32" s="22">
        <f t="shared" si="1"/>
        <v>42</v>
      </c>
    </row>
    <row r="33" spans="1:13" s="13" customFormat="1" x14ac:dyDescent="0.25">
      <c r="A33" s="107" t="s">
        <v>146</v>
      </c>
      <c r="B33" s="107" t="s">
        <v>222</v>
      </c>
      <c r="C33" s="134">
        <v>1</v>
      </c>
      <c r="D33" s="135"/>
      <c r="E33" s="135">
        <v>2</v>
      </c>
      <c r="F33" s="135">
        <v>0</v>
      </c>
      <c r="G33" s="135"/>
      <c r="H33" s="135">
        <v>8</v>
      </c>
      <c r="I33" s="135"/>
      <c r="J33" s="135">
        <v>8</v>
      </c>
      <c r="K33" s="135">
        <v>12</v>
      </c>
      <c r="L33" s="136">
        <v>24</v>
      </c>
      <c r="M33" s="22">
        <f t="shared" si="1"/>
        <v>31</v>
      </c>
    </row>
    <row r="34" spans="1:13" s="13" customFormat="1" x14ac:dyDescent="0.25">
      <c r="A34" s="107" t="s">
        <v>386</v>
      </c>
      <c r="B34" s="107" t="s">
        <v>325</v>
      </c>
      <c r="C34" s="135">
        <v>4</v>
      </c>
      <c r="D34" s="135"/>
      <c r="E34" s="135">
        <v>4</v>
      </c>
      <c r="F34" s="135">
        <v>4</v>
      </c>
      <c r="G34" s="135"/>
      <c r="H34" s="135">
        <v>8</v>
      </c>
      <c r="I34" s="135"/>
      <c r="J34" s="135">
        <v>10</v>
      </c>
      <c r="K34" s="135">
        <v>12</v>
      </c>
      <c r="L34" s="136">
        <v>33</v>
      </c>
      <c r="M34" s="22">
        <f t="shared" si="1"/>
        <v>42</v>
      </c>
    </row>
    <row r="35" spans="1:13" s="13" customFormat="1" x14ac:dyDescent="0.25">
      <c r="A35" s="107" t="s">
        <v>147</v>
      </c>
      <c r="B35" s="107" t="s">
        <v>223</v>
      </c>
      <c r="C35" s="134">
        <v>5</v>
      </c>
      <c r="D35" s="135"/>
      <c r="E35" s="135">
        <v>5</v>
      </c>
      <c r="F35" s="135"/>
      <c r="G35" s="135">
        <v>5</v>
      </c>
      <c r="H35" s="135">
        <v>9</v>
      </c>
      <c r="I35" s="135">
        <v>9</v>
      </c>
      <c r="J35" s="135"/>
      <c r="K35" s="135">
        <v>6</v>
      </c>
      <c r="L35" s="136">
        <v>36</v>
      </c>
      <c r="M35" s="22">
        <f t="shared" si="1"/>
        <v>39</v>
      </c>
    </row>
    <row r="36" spans="1:13" s="13" customFormat="1" x14ac:dyDescent="0.25">
      <c r="A36" s="107" t="s">
        <v>288</v>
      </c>
      <c r="B36" s="107" t="s">
        <v>224</v>
      </c>
      <c r="C36" s="134"/>
      <c r="D36" s="135">
        <v>4</v>
      </c>
      <c r="E36" s="135">
        <v>4</v>
      </c>
      <c r="F36" s="135"/>
      <c r="G36" s="135">
        <v>4</v>
      </c>
      <c r="H36" s="135">
        <v>6</v>
      </c>
      <c r="I36" s="135"/>
      <c r="J36" s="135">
        <v>8</v>
      </c>
      <c r="K36" s="135">
        <v>12</v>
      </c>
      <c r="L36" s="136">
        <v>30</v>
      </c>
      <c r="M36" s="22">
        <f t="shared" si="1"/>
        <v>38</v>
      </c>
    </row>
    <row r="37" spans="1:13" s="13" customFormat="1" x14ac:dyDescent="0.25">
      <c r="A37" s="107" t="s">
        <v>387</v>
      </c>
      <c r="B37" s="107" t="s">
        <v>326</v>
      </c>
      <c r="C37" s="134">
        <v>3</v>
      </c>
      <c r="D37" s="135"/>
      <c r="E37" s="135">
        <v>4</v>
      </c>
      <c r="F37" s="135">
        <v>0</v>
      </c>
      <c r="G37" s="135"/>
      <c r="H37" s="135"/>
      <c r="I37" s="135">
        <v>7</v>
      </c>
      <c r="J37" s="135">
        <v>8</v>
      </c>
      <c r="K37" s="135">
        <v>10</v>
      </c>
      <c r="L37" s="136">
        <v>29</v>
      </c>
      <c r="M37" s="22">
        <f t="shared" si="1"/>
        <v>32</v>
      </c>
    </row>
    <row r="38" spans="1:13" s="13" customFormat="1" x14ac:dyDescent="0.25">
      <c r="A38" s="107" t="s">
        <v>289</v>
      </c>
      <c r="B38" s="107" t="s">
        <v>225</v>
      </c>
      <c r="C38" s="134">
        <v>4</v>
      </c>
      <c r="D38" s="135">
        <v>4</v>
      </c>
      <c r="E38" s="135">
        <v>4</v>
      </c>
      <c r="F38" s="135">
        <v>1</v>
      </c>
      <c r="G38" s="135"/>
      <c r="H38" s="135">
        <v>7</v>
      </c>
      <c r="I38" s="135"/>
      <c r="J38" s="135">
        <v>9</v>
      </c>
      <c r="K38" s="135">
        <v>10</v>
      </c>
      <c r="L38" s="136">
        <v>28</v>
      </c>
      <c r="M38" s="22">
        <f t="shared" si="1"/>
        <v>39</v>
      </c>
    </row>
    <row r="39" spans="1:13" s="13" customFormat="1" x14ac:dyDescent="0.25">
      <c r="A39" s="107" t="s">
        <v>148</v>
      </c>
      <c r="B39" s="107" t="s">
        <v>444</v>
      </c>
      <c r="C39" s="135">
        <v>4</v>
      </c>
      <c r="D39" s="135">
        <v>3</v>
      </c>
      <c r="E39" s="135">
        <v>4</v>
      </c>
      <c r="F39" s="135"/>
      <c r="G39" s="135"/>
      <c r="H39" s="135"/>
      <c r="I39" s="135">
        <v>7</v>
      </c>
      <c r="J39" s="135">
        <v>5</v>
      </c>
      <c r="K39" s="135">
        <v>10</v>
      </c>
      <c r="L39" s="136">
        <v>26</v>
      </c>
      <c r="M39" s="22">
        <f t="shared" si="1"/>
        <v>33</v>
      </c>
    </row>
    <row r="40" spans="1:13" s="13" customFormat="1" x14ac:dyDescent="0.25">
      <c r="A40" s="107" t="s">
        <v>388</v>
      </c>
      <c r="B40" s="107" t="s">
        <v>327</v>
      </c>
      <c r="C40" s="134">
        <v>3</v>
      </c>
      <c r="D40" s="135">
        <v>3</v>
      </c>
      <c r="E40" s="135">
        <v>3</v>
      </c>
      <c r="F40" s="135"/>
      <c r="G40" s="135"/>
      <c r="H40" s="135"/>
      <c r="I40" s="135">
        <v>7</v>
      </c>
      <c r="J40" s="135">
        <v>8</v>
      </c>
      <c r="K40" s="135">
        <v>9</v>
      </c>
      <c r="L40" s="136">
        <v>28</v>
      </c>
      <c r="M40" s="22">
        <f t="shared" si="1"/>
        <v>33</v>
      </c>
    </row>
    <row r="41" spans="1:13" s="13" customFormat="1" x14ac:dyDescent="0.25">
      <c r="A41" s="107" t="s">
        <v>290</v>
      </c>
      <c r="B41" s="107" t="s">
        <v>226</v>
      </c>
      <c r="C41" s="135">
        <v>2</v>
      </c>
      <c r="D41" s="135">
        <v>3</v>
      </c>
      <c r="E41" s="135">
        <v>3</v>
      </c>
      <c r="F41" s="135"/>
      <c r="G41" s="135"/>
      <c r="H41" s="135">
        <v>0</v>
      </c>
      <c r="I41" s="135">
        <v>6</v>
      </c>
      <c r="J41" s="135"/>
      <c r="K41" s="135">
        <v>9</v>
      </c>
      <c r="L41" s="136">
        <v>30</v>
      </c>
      <c r="M41" s="22">
        <f t="shared" si="1"/>
        <v>23</v>
      </c>
    </row>
    <row r="42" spans="1:13" s="13" customFormat="1" x14ac:dyDescent="0.25">
      <c r="A42" s="107" t="s">
        <v>389</v>
      </c>
      <c r="B42" s="107" t="s">
        <v>328</v>
      </c>
      <c r="C42" s="134">
        <v>4</v>
      </c>
      <c r="D42" s="135"/>
      <c r="E42" s="135">
        <v>4</v>
      </c>
      <c r="F42" s="135"/>
      <c r="G42" s="135">
        <v>2</v>
      </c>
      <c r="H42" s="135">
        <v>7</v>
      </c>
      <c r="I42" s="135">
        <v>8</v>
      </c>
      <c r="J42" s="135"/>
      <c r="K42" s="135">
        <v>13</v>
      </c>
      <c r="L42" s="136">
        <v>30</v>
      </c>
      <c r="M42" s="22">
        <f t="shared" si="1"/>
        <v>38</v>
      </c>
    </row>
    <row r="43" spans="1:13" s="13" customFormat="1" x14ac:dyDescent="0.25">
      <c r="A43" s="107" t="s">
        <v>390</v>
      </c>
      <c r="B43" s="107" t="s">
        <v>329</v>
      </c>
      <c r="C43" s="135">
        <v>4</v>
      </c>
      <c r="D43" s="135"/>
      <c r="E43" s="135">
        <v>3</v>
      </c>
      <c r="F43" s="135"/>
      <c r="G43" s="135">
        <v>2</v>
      </c>
      <c r="H43" s="135">
        <v>9</v>
      </c>
      <c r="I43" s="135"/>
      <c r="J43" s="135">
        <v>9</v>
      </c>
      <c r="K43" s="135">
        <v>10</v>
      </c>
      <c r="L43" s="136">
        <v>28</v>
      </c>
      <c r="M43" s="22">
        <f t="shared" si="1"/>
        <v>37</v>
      </c>
    </row>
    <row r="44" spans="1:13" s="13" customFormat="1" x14ac:dyDescent="0.25">
      <c r="A44" s="107" t="s">
        <v>391</v>
      </c>
      <c r="B44" s="107" t="s">
        <v>330</v>
      </c>
      <c r="C44" s="135">
        <v>4</v>
      </c>
      <c r="D44" s="135"/>
      <c r="E44" s="135"/>
      <c r="F44" s="135">
        <v>3</v>
      </c>
      <c r="G44" s="135">
        <v>2</v>
      </c>
      <c r="H44" s="135">
        <v>8</v>
      </c>
      <c r="I44" s="135"/>
      <c r="J44" s="135">
        <v>8</v>
      </c>
      <c r="K44" s="135">
        <v>12</v>
      </c>
      <c r="L44" s="136">
        <v>28</v>
      </c>
      <c r="M44" s="22">
        <f t="shared" si="1"/>
        <v>37</v>
      </c>
    </row>
    <row r="45" spans="1:13" s="13" customFormat="1" x14ac:dyDescent="0.25">
      <c r="A45" s="107" t="s">
        <v>149</v>
      </c>
      <c r="B45" s="107" t="s">
        <v>445</v>
      </c>
      <c r="C45" s="135">
        <v>4</v>
      </c>
      <c r="D45" s="135">
        <v>4</v>
      </c>
      <c r="E45" s="135">
        <v>4</v>
      </c>
      <c r="F45" s="135"/>
      <c r="G45" s="135"/>
      <c r="H45" s="135"/>
      <c r="I45" s="135">
        <v>7</v>
      </c>
      <c r="J45" s="135">
        <v>8</v>
      </c>
      <c r="K45" s="135">
        <v>10</v>
      </c>
      <c r="L45" s="136">
        <v>31</v>
      </c>
      <c r="M45" s="22">
        <f t="shared" si="1"/>
        <v>37</v>
      </c>
    </row>
    <row r="46" spans="1:13" s="13" customFormat="1" x14ac:dyDescent="0.25">
      <c r="A46" s="107" t="s">
        <v>150</v>
      </c>
      <c r="B46" s="107" t="s">
        <v>227</v>
      </c>
      <c r="C46" s="135">
        <v>2</v>
      </c>
      <c r="D46" s="135"/>
      <c r="E46" s="135">
        <v>4</v>
      </c>
      <c r="F46" s="135">
        <v>2</v>
      </c>
      <c r="G46" s="135"/>
      <c r="H46" s="135"/>
      <c r="I46" s="135">
        <v>8</v>
      </c>
      <c r="J46" s="135">
        <v>8</v>
      </c>
      <c r="K46" s="135">
        <v>10</v>
      </c>
      <c r="L46" s="136">
        <v>28</v>
      </c>
      <c r="M46" s="22">
        <f t="shared" si="1"/>
        <v>34</v>
      </c>
    </row>
    <row r="47" spans="1:13" s="13" customFormat="1" x14ac:dyDescent="0.25">
      <c r="A47" s="107" t="s">
        <v>291</v>
      </c>
      <c r="B47" s="107" t="s">
        <v>228</v>
      </c>
      <c r="C47" s="134">
        <v>4</v>
      </c>
      <c r="D47" s="135"/>
      <c r="E47" s="135">
        <v>4</v>
      </c>
      <c r="F47" s="135"/>
      <c r="G47" s="135">
        <v>4</v>
      </c>
      <c r="H47" s="135">
        <v>7</v>
      </c>
      <c r="I47" s="135"/>
      <c r="J47" s="135">
        <v>8</v>
      </c>
      <c r="K47" s="135">
        <v>13</v>
      </c>
      <c r="L47" s="136">
        <v>32</v>
      </c>
      <c r="M47" s="22">
        <f t="shared" si="1"/>
        <v>40</v>
      </c>
    </row>
    <row r="48" spans="1:13" s="13" customFormat="1" x14ac:dyDescent="0.25">
      <c r="A48" s="107" t="s">
        <v>392</v>
      </c>
      <c r="B48" s="107" t="s">
        <v>331</v>
      </c>
      <c r="C48" s="135">
        <v>4</v>
      </c>
      <c r="D48" s="135"/>
      <c r="E48" s="135">
        <v>3</v>
      </c>
      <c r="F48" s="135">
        <v>4</v>
      </c>
      <c r="G48" s="135"/>
      <c r="H48" s="135">
        <v>10</v>
      </c>
      <c r="I48" s="135"/>
      <c r="J48" s="135">
        <v>10</v>
      </c>
      <c r="K48" s="135">
        <v>13</v>
      </c>
      <c r="L48" s="136">
        <v>35</v>
      </c>
      <c r="M48" s="22">
        <f t="shared" si="1"/>
        <v>44</v>
      </c>
    </row>
    <row r="49" spans="1:13" s="13" customFormat="1" x14ac:dyDescent="0.25">
      <c r="A49" s="107" t="s">
        <v>151</v>
      </c>
      <c r="B49" s="107" t="s">
        <v>446</v>
      </c>
      <c r="C49" s="135">
        <v>3</v>
      </c>
      <c r="D49" s="135"/>
      <c r="E49" s="135"/>
      <c r="F49" s="135">
        <v>3</v>
      </c>
      <c r="G49" s="135">
        <v>3</v>
      </c>
      <c r="H49" s="135">
        <v>5</v>
      </c>
      <c r="I49" s="135"/>
      <c r="J49" s="135">
        <v>7</v>
      </c>
      <c r="K49" s="135">
        <v>9</v>
      </c>
      <c r="L49" s="136">
        <v>26</v>
      </c>
      <c r="M49" s="22">
        <f t="shared" si="1"/>
        <v>30</v>
      </c>
    </row>
    <row r="50" spans="1:13" s="13" customFormat="1" x14ac:dyDescent="0.25">
      <c r="A50" s="107" t="s">
        <v>153</v>
      </c>
      <c r="B50" s="107" t="s">
        <v>230</v>
      </c>
      <c r="C50" s="134">
        <v>4</v>
      </c>
      <c r="D50" s="135"/>
      <c r="E50" s="135">
        <v>4</v>
      </c>
      <c r="F50" s="135">
        <v>3</v>
      </c>
      <c r="G50" s="135"/>
      <c r="H50" s="135">
        <v>4</v>
      </c>
      <c r="I50" s="135"/>
      <c r="J50" s="135">
        <v>6</v>
      </c>
      <c r="K50" s="135">
        <v>8</v>
      </c>
      <c r="L50" s="136">
        <v>32</v>
      </c>
      <c r="M50" s="22">
        <f t="shared" si="1"/>
        <v>29</v>
      </c>
    </row>
    <row r="51" spans="1:13" s="13" customFormat="1" x14ac:dyDescent="0.25">
      <c r="A51" s="107" t="s">
        <v>455</v>
      </c>
      <c r="B51" s="107" t="s">
        <v>447</v>
      </c>
      <c r="C51" s="134">
        <v>4</v>
      </c>
      <c r="D51" s="135"/>
      <c r="E51" s="135">
        <v>0</v>
      </c>
      <c r="F51" s="135"/>
      <c r="G51" s="135">
        <v>3</v>
      </c>
      <c r="H51" s="135"/>
      <c r="I51" s="135">
        <v>7</v>
      </c>
      <c r="J51" s="135">
        <v>2</v>
      </c>
      <c r="K51" s="135">
        <v>10</v>
      </c>
      <c r="L51" s="136">
        <v>22</v>
      </c>
      <c r="M51" s="22">
        <f t="shared" si="1"/>
        <v>26</v>
      </c>
    </row>
    <row r="52" spans="1:13" s="13" customFormat="1" x14ac:dyDescent="0.25">
      <c r="A52" s="107" t="s">
        <v>393</v>
      </c>
      <c r="B52" s="107" t="s">
        <v>332</v>
      </c>
      <c r="C52" s="134">
        <v>3</v>
      </c>
      <c r="D52" s="135"/>
      <c r="E52" s="135">
        <v>4</v>
      </c>
      <c r="F52" s="135">
        <v>4</v>
      </c>
      <c r="G52" s="135"/>
      <c r="H52" s="135">
        <v>8</v>
      </c>
      <c r="I52" s="135">
        <v>8</v>
      </c>
      <c r="J52" s="135"/>
      <c r="K52" s="135">
        <v>12</v>
      </c>
      <c r="L52" s="136">
        <v>32</v>
      </c>
      <c r="M52" s="22">
        <f t="shared" si="1"/>
        <v>39</v>
      </c>
    </row>
    <row r="53" spans="1:13" s="13" customFormat="1" x14ac:dyDescent="0.25">
      <c r="A53" s="107" t="s">
        <v>394</v>
      </c>
      <c r="B53" s="107" t="s">
        <v>333</v>
      </c>
      <c r="C53" s="134"/>
      <c r="D53" s="135">
        <v>4</v>
      </c>
      <c r="E53" s="135">
        <v>2</v>
      </c>
      <c r="F53" s="135">
        <v>2</v>
      </c>
      <c r="G53" s="135"/>
      <c r="H53" s="135"/>
      <c r="I53" s="135">
        <v>7</v>
      </c>
      <c r="J53" s="135">
        <v>9</v>
      </c>
      <c r="K53" s="135">
        <v>9</v>
      </c>
      <c r="L53" s="136">
        <v>27</v>
      </c>
      <c r="M53" s="22">
        <f t="shared" si="1"/>
        <v>33</v>
      </c>
    </row>
    <row r="54" spans="1:13" s="13" customFormat="1" x14ac:dyDescent="0.25">
      <c r="A54" s="107" t="s">
        <v>395</v>
      </c>
      <c r="B54" s="107" t="s">
        <v>334</v>
      </c>
      <c r="C54" s="134">
        <v>5</v>
      </c>
      <c r="D54" s="135"/>
      <c r="E54" s="135">
        <v>4</v>
      </c>
      <c r="F54" s="135"/>
      <c r="G54" s="135">
        <v>4</v>
      </c>
      <c r="H54" s="135">
        <v>8</v>
      </c>
      <c r="I54" s="135">
        <v>8</v>
      </c>
      <c r="J54" s="135"/>
      <c r="K54" s="135">
        <v>12</v>
      </c>
      <c r="L54" s="136">
        <v>36</v>
      </c>
      <c r="M54" s="22">
        <f t="shared" si="1"/>
        <v>41</v>
      </c>
    </row>
    <row r="55" spans="1:13" s="13" customFormat="1" x14ac:dyDescent="0.25">
      <c r="A55" s="107" t="s">
        <v>396</v>
      </c>
      <c r="B55" s="107" t="s">
        <v>335</v>
      </c>
      <c r="C55" s="134">
        <v>4</v>
      </c>
      <c r="D55" s="135"/>
      <c r="E55" s="135">
        <v>5</v>
      </c>
      <c r="F55" s="135">
        <v>3</v>
      </c>
      <c r="G55" s="135"/>
      <c r="H55" s="135">
        <v>8</v>
      </c>
      <c r="I55" s="135"/>
      <c r="J55" s="135">
        <v>8</v>
      </c>
      <c r="K55" s="135">
        <v>10</v>
      </c>
      <c r="L55" s="136">
        <v>22</v>
      </c>
      <c r="M55" s="22">
        <f t="shared" si="1"/>
        <v>38</v>
      </c>
    </row>
    <row r="56" spans="1:13" s="13" customFormat="1" x14ac:dyDescent="0.25">
      <c r="A56" s="107" t="s">
        <v>397</v>
      </c>
      <c r="B56" s="107" t="s">
        <v>336</v>
      </c>
      <c r="C56" s="134">
        <v>3</v>
      </c>
      <c r="D56" s="135">
        <v>4</v>
      </c>
      <c r="E56" s="135">
        <v>4</v>
      </c>
      <c r="F56" s="135"/>
      <c r="G56" s="135"/>
      <c r="H56" s="135"/>
      <c r="I56" s="135">
        <v>8</v>
      </c>
      <c r="J56" s="135">
        <v>9</v>
      </c>
      <c r="K56" s="135">
        <v>13</v>
      </c>
      <c r="L56" s="136">
        <v>33</v>
      </c>
      <c r="M56" s="22">
        <f t="shared" si="1"/>
        <v>41</v>
      </c>
    </row>
    <row r="57" spans="1:13" s="13" customFormat="1" x14ac:dyDescent="0.25">
      <c r="A57" s="107" t="s">
        <v>398</v>
      </c>
      <c r="B57" s="107" t="s">
        <v>337</v>
      </c>
      <c r="C57" s="134">
        <v>4</v>
      </c>
      <c r="D57" s="135"/>
      <c r="E57" s="135">
        <v>4</v>
      </c>
      <c r="F57" s="135"/>
      <c r="G57" s="135">
        <v>4</v>
      </c>
      <c r="H57" s="135">
        <v>9</v>
      </c>
      <c r="I57" s="135">
        <v>9</v>
      </c>
      <c r="J57" s="135"/>
      <c r="K57" s="135">
        <v>10</v>
      </c>
      <c r="L57" s="136">
        <v>26</v>
      </c>
      <c r="M57" s="22">
        <f t="shared" si="1"/>
        <v>40</v>
      </c>
    </row>
    <row r="58" spans="1:13" s="13" customFormat="1" x14ac:dyDescent="0.25">
      <c r="A58" s="107" t="s">
        <v>399</v>
      </c>
      <c r="B58" s="107" t="s">
        <v>338</v>
      </c>
      <c r="C58" s="134">
        <v>2</v>
      </c>
      <c r="D58" s="135"/>
      <c r="E58" s="135">
        <v>4</v>
      </c>
      <c r="F58" s="135">
        <v>1</v>
      </c>
      <c r="G58" s="135"/>
      <c r="H58" s="135">
        <v>8</v>
      </c>
      <c r="I58" s="135">
        <v>9</v>
      </c>
      <c r="J58" s="135"/>
      <c r="K58" s="135">
        <v>12</v>
      </c>
      <c r="L58" s="136">
        <v>32</v>
      </c>
      <c r="M58" s="22">
        <f t="shared" si="1"/>
        <v>36</v>
      </c>
    </row>
    <row r="59" spans="1:13" s="13" customFormat="1" x14ac:dyDescent="0.25">
      <c r="A59" s="107" t="s">
        <v>401</v>
      </c>
      <c r="B59" s="107" t="s">
        <v>340</v>
      </c>
      <c r="C59" s="134">
        <v>2</v>
      </c>
      <c r="D59" s="135"/>
      <c r="E59" s="135">
        <v>2</v>
      </c>
      <c r="F59" s="135"/>
      <c r="G59" s="135">
        <v>4</v>
      </c>
      <c r="H59" s="135">
        <v>7</v>
      </c>
      <c r="I59" s="135"/>
      <c r="J59" s="135">
        <v>8</v>
      </c>
      <c r="K59" s="135">
        <v>8</v>
      </c>
      <c r="L59" s="136">
        <v>37</v>
      </c>
      <c r="M59" s="22">
        <f t="shared" si="1"/>
        <v>31</v>
      </c>
    </row>
    <row r="60" spans="1:13" s="13" customFormat="1" x14ac:dyDescent="0.25">
      <c r="A60" s="107" t="s">
        <v>155</v>
      </c>
      <c r="B60" s="107" t="s">
        <v>233</v>
      </c>
      <c r="C60" s="134">
        <v>3</v>
      </c>
      <c r="D60" s="135">
        <v>2</v>
      </c>
      <c r="E60" s="135">
        <v>3</v>
      </c>
      <c r="F60" s="135">
        <v>3</v>
      </c>
      <c r="G60" s="135"/>
      <c r="H60" s="135">
        <v>4</v>
      </c>
      <c r="I60" s="135">
        <v>5</v>
      </c>
      <c r="J60" s="135">
        <v>7</v>
      </c>
      <c r="K60" s="135">
        <v>9</v>
      </c>
      <c r="L60" s="136">
        <v>33</v>
      </c>
      <c r="M60" s="22">
        <f t="shared" si="1"/>
        <v>36</v>
      </c>
    </row>
    <row r="61" spans="1:13" s="13" customFormat="1" x14ac:dyDescent="0.25">
      <c r="A61" s="107" t="s">
        <v>405</v>
      </c>
      <c r="B61" s="107" t="s">
        <v>344</v>
      </c>
      <c r="C61" s="134">
        <v>4</v>
      </c>
      <c r="D61" s="135">
        <v>4</v>
      </c>
      <c r="E61" s="135">
        <v>5</v>
      </c>
      <c r="F61" s="135"/>
      <c r="G61" s="135"/>
      <c r="H61" s="135">
        <v>5</v>
      </c>
      <c r="I61" s="135">
        <v>7</v>
      </c>
      <c r="J61" s="135"/>
      <c r="K61" s="135">
        <v>10</v>
      </c>
      <c r="L61" s="136">
        <v>26</v>
      </c>
      <c r="M61" s="22">
        <f t="shared" si="1"/>
        <v>35</v>
      </c>
    </row>
    <row r="62" spans="1:13" s="13" customFormat="1" x14ac:dyDescent="0.25">
      <c r="A62" s="107" t="s">
        <v>156</v>
      </c>
      <c r="B62" s="107" t="s">
        <v>235</v>
      </c>
      <c r="C62" s="135">
        <v>4</v>
      </c>
      <c r="D62" s="135"/>
      <c r="E62" s="135">
        <v>4</v>
      </c>
      <c r="F62" s="135">
        <v>3</v>
      </c>
      <c r="G62" s="135"/>
      <c r="H62" s="135">
        <v>6</v>
      </c>
      <c r="I62" s="135">
        <v>7</v>
      </c>
      <c r="J62" s="135"/>
      <c r="K62" s="135">
        <v>7</v>
      </c>
      <c r="L62" s="136">
        <v>27</v>
      </c>
      <c r="M62" s="22">
        <f t="shared" si="1"/>
        <v>31</v>
      </c>
    </row>
    <row r="63" spans="1:13" s="13" customFormat="1" x14ac:dyDescent="0.25">
      <c r="A63" s="107" t="s">
        <v>456</v>
      </c>
      <c r="B63" s="107" t="s">
        <v>448</v>
      </c>
      <c r="C63" s="135">
        <v>3</v>
      </c>
      <c r="D63" s="135">
        <v>4</v>
      </c>
      <c r="E63" s="135">
        <v>5</v>
      </c>
      <c r="F63" s="135"/>
      <c r="G63" s="135"/>
      <c r="H63" s="135">
        <v>5</v>
      </c>
      <c r="I63" s="135"/>
      <c r="J63" s="135">
        <v>5</v>
      </c>
      <c r="K63" s="135">
        <v>12</v>
      </c>
      <c r="L63" s="136">
        <v>31</v>
      </c>
      <c r="M63" s="22">
        <f t="shared" si="1"/>
        <v>34</v>
      </c>
    </row>
    <row r="64" spans="1:13" s="13" customFormat="1" x14ac:dyDescent="0.25">
      <c r="A64" s="107" t="s">
        <v>406</v>
      </c>
      <c r="B64" s="107" t="s">
        <v>345</v>
      </c>
      <c r="C64" s="134">
        <v>4</v>
      </c>
      <c r="D64" s="135">
        <v>4</v>
      </c>
      <c r="E64" s="135"/>
      <c r="F64" s="135">
        <v>2</v>
      </c>
      <c r="G64" s="135"/>
      <c r="H64" s="135">
        <v>8</v>
      </c>
      <c r="I64" s="135">
        <v>5</v>
      </c>
      <c r="J64" s="135"/>
      <c r="K64" s="135">
        <v>8</v>
      </c>
      <c r="L64" s="136">
        <v>30</v>
      </c>
      <c r="M64" s="22">
        <f t="shared" si="1"/>
        <v>31</v>
      </c>
    </row>
    <row r="65" spans="1:13" s="13" customFormat="1" x14ac:dyDescent="0.25">
      <c r="A65" s="107" t="s">
        <v>157</v>
      </c>
      <c r="B65" s="107" t="s">
        <v>236</v>
      </c>
      <c r="C65" s="134"/>
      <c r="D65" s="135">
        <v>4</v>
      </c>
      <c r="E65" s="135">
        <v>4</v>
      </c>
      <c r="F65" s="135">
        <v>4</v>
      </c>
      <c r="G65" s="135"/>
      <c r="H65" s="135">
        <v>8</v>
      </c>
      <c r="I65" s="135"/>
      <c r="J65" s="135">
        <v>8</v>
      </c>
      <c r="K65" s="135">
        <v>5</v>
      </c>
      <c r="L65" s="136">
        <v>28</v>
      </c>
      <c r="M65" s="22">
        <f t="shared" si="1"/>
        <v>33</v>
      </c>
    </row>
    <row r="66" spans="1:13" s="13" customFormat="1" x14ac:dyDescent="0.25">
      <c r="A66" s="107" t="s">
        <v>407</v>
      </c>
      <c r="B66" s="107" t="s">
        <v>346</v>
      </c>
      <c r="C66" s="134">
        <v>3</v>
      </c>
      <c r="D66" s="135">
        <v>3</v>
      </c>
      <c r="E66" s="135">
        <v>1</v>
      </c>
      <c r="F66" s="135"/>
      <c r="G66" s="135"/>
      <c r="H66" s="135">
        <v>7</v>
      </c>
      <c r="I66" s="135"/>
      <c r="J66" s="135">
        <v>7</v>
      </c>
      <c r="K66" s="135">
        <v>4</v>
      </c>
      <c r="L66" s="136">
        <v>31</v>
      </c>
      <c r="M66" s="22">
        <f t="shared" si="1"/>
        <v>25</v>
      </c>
    </row>
    <row r="67" spans="1:13" s="13" customFormat="1" x14ac:dyDescent="0.25">
      <c r="A67" s="107" t="s">
        <v>158</v>
      </c>
      <c r="B67" s="107" t="s">
        <v>449</v>
      </c>
      <c r="C67" s="135"/>
      <c r="D67" s="135">
        <v>4</v>
      </c>
      <c r="E67" s="135">
        <v>5</v>
      </c>
      <c r="F67" s="135">
        <v>4</v>
      </c>
      <c r="G67" s="135"/>
      <c r="H67" s="135"/>
      <c r="I67" s="135">
        <v>6</v>
      </c>
      <c r="J67" s="135">
        <v>0</v>
      </c>
      <c r="K67" s="135">
        <v>8</v>
      </c>
      <c r="L67" s="136">
        <v>34</v>
      </c>
      <c r="M67" s="22">
        <f t="shared" si="1"/>
        <v>27</v>
      </c>
    </row>
    <row r="68" spans="1:13" s="13" customFormat="1" x14ac:dyDescent="0.25">
      <c r="A68" s="107" t="s">
        <v>408</v>
      </c>
      <c r="B68" s="107" t="s">
        <v>347</v>
      </c>
      <c r="C68" s="134">
        <v>4</v>
      </c>
      <c r="D68" s="135"/>
      <c r="E68" s="135">
        <v>5</v>
      </c>
      <c r="F68" s="135">
        <v>5</v>
      </c>
      <c r="G68" s="135"/>
      <c r="H68" s="135">
        <v>8</v>
      </c>
      <c r="I68" s="135">
        <v>10</v>
      </c>
      <c r="J68" s="135"/>
      <c r="K68" s="135">
        <v>12</v>
      </c>
      <c r="L68" s="136">
        <v>34</v>
      </c>
      <c r="M68" s="22">
        <f t="shared" si="1"/>
        <v>44</v>
      </c>
    </row>
    <row r="69" spans="1:13" s="13" customFormat="1" x14ac:dyDescent="0.25">
      <c r="A69" s="107" t="s">
        <v>409</v>
      </c>
      <c r="B69" s="107" t="s">
        <v>348</v>
      </c>
      <c r="C69" s="135"/>
      <c r="D69" s="135"/>
      <c r="E69" s="135">
        <v>5</v>
      </c>
      <c r="F69" s="135">
        <v>4</v>
      </c>
      <c r="G69" s="135">
        <v>5</v>
      </c>
      <c r="H69" s="135">
        <v>8</v>
      </c>
      <c r="I69" s="135"/>
      <c r="J69" s="135">
        <v>8</v>
      </c>
      <c r="K69" s="135">
        <v>12</v>
      </c>
      <c r="L69" s="136">
        <v>24</v>
      </c>
      <c r="M69" s="22">
        <f t="shared" si="1"/>
        <v>42</v>
      </c>
    </row>
    <row r="70" spans="1:13" s="13" customFormat="1" x14ac:dyDescent="0.25">
      <c r="A70" s="107" t="s">
        <v>410</v>
      </c>
      <c r="B70" s="107" t="s">
        <v>349</v>
      </c>
      <c r="C70" s="135">
        <v>3</v>
      </c>
      <c r="D70" s="135">
        <v>3</v>
      </c>
      <c r="E70" s="135">
        <v>4</v>
      </c>
      <c r="F70" s="135"/>
      <c r="G70" s="135">
        <v>1</v>
      </c>
      <c r="H70" s="135">
        <v>6</v>
      </c>
      <c r="I70" s="135">
        <v>8</v>
      </c>
      <c r="J70" s="135"/>
      <c r="K70" s="135">
        <v>11</v>
      </c>
      <c r="L70" s="136">
        <v>27</v>
      </c>
      <c r="M70" s="22">
        <f t="shared" si="1"/>
        <v>36</v>
      </c>
    </row>
    <row r="71" spans="1:13" s="13" customFormat="1" x14ac:dyDescent="0.25">
      <c r="A71" s="107" t="s">
        <v>159</v>
      </c>
      <c r="B71" s="107" t="s">
        <v>450</v>
      </c>
      <c r="C71" s="134">
        <v>4</v>
      </c>
      <c r="D71" s="135"/>
      <c r="E71" s="135">
        <v>4</v>
      </c>
      <c r="F71" s="135"/>
      <c r="G71" s="135">
        <v>3</v>
      </c>
      <c r="H71" s="135"/>
      <c r="I71" s="135">
        <v>6</v>
      </c>
      <c r="J71" s="135">
        <v>7</v>
      </c>
      <c r="K71" s="135">
        <v>12</v>
      </c>
      <c r="L71" s="136">
        <v>26</v>
      </c>
      <c r="M71" s="22">
        <f t="shared" si="1"/>
        <v>36</v>
      </c>
    </row>
    <row r="72" spans="1:13" s="13" customFormat="1" x14ac:dyDescent="0.25">
      <c r="A72" s="107" t="s">
        <v>160</v>
      </c>
      <c r="B72" s="107" t="s">
        <v>451</v>
      </c>
      <c r="C72" s="134">
        <v>3</v>
      </c>
      <c r="D72" s="135">
        <v>3</v>
      </c>
      <c r="E72" s="135"/>
      <c r="F72" s="135">
        <v>3</v>
      </c>
      <c r="G72" s="135"/>
      <c r="H72" s="135">
        <v>6</v>
      </c>
      <c r="I72" s="135">
        <v>8</v>
      </c>
      <c r="J72" s="135"/>
      <c r="K72" s="135">
        <v>11</v>
      </c>
      <c r="L72" s="136">
        <v>29</v>
      </c>
      <c r="M72" s="22">
        <f t="shared" si="1"/>
        <v>34</v>
      </c>
    </row>
    <row r="73" spans="1:13" s="13" customFormat="1" x14ac:dyDescent="0.25">
      <c r="A73" s="107" t="s">
        <v>295</v>
      </c>
      <c r="B73" s="107" t="s">
        <v>238</v>
      </c>
      <c r="C73" s="134">
        <v>3</v>
      </c>
      <c r="D73" s="135"/>
      <c r="E73" s="135">
        <v>4</v>
      </c>
      <c r="F73" s="135">
        <v>3</v>
      </c>
      <c r="G73" s="135"/>
      <c r="H73" s="135">
        <v>7</v>
      </c>
      <c r="I73" s="135">
        <v>6</v>
      </c>
      <c r="J73" s="135"/>
      <c r="K73" s="135">
        <v>12</v>
      </c>
      <c r="L73" s="136">
        <v>31</v>
      </c>
      <c r="M73" s="22">
        <f t="shared" si="1"/>
        <v>35</v>
      </c>
    </row>
    <row r="74" spans="1:13" s="13" customFormat="1" x14ac:dyDescent="0.25">
      <c r="A74" s="107" t="s">
        <v>296</v>
      </c>
      <c r="B74" s="107" t="s">
        <v>239</v>
      </c>
      <c r="C74" s="135">
        <v>5</v>
      </c>
      <c r="D74" s="135"/>
      <c r="E74" s="135">
        <v>4</v>
      </c>
      <c r="F74" s="135">
        <v>3</v>
      </c>
      <c r="G74" s="135"/>
      <c r="H74" s="135">
        <v>8</v>
      </c>
      <c r="I74" s="135">
        <v>7</v>
      </c>
      <c r="J74" s="135"/>
      <c r="K74" s="135">
        <v>10</v>
      </c>
      <c r="L74" s="136">
        <v>23</v>
      </c>
      <c r="M74" s="22">
        <f t="shared" si="1"/>
        <v>37</v>
      </c>
    </row>
    <row r="75" spans="1:13" s="13" customFormat="1" x14ac:dyDescent="0.25">
      <c r="A75" s="107" t="s">
        <v>292</v>
      </c>
      <c r="B75" s="107" t="s">
        <v>231</v>
      </c>
      <c r="C75" s="134"/>
      <c r="D75" s="135">
        <v>3</v>
      </c>
      <c r="E75" s="135">
        <v>3</v>
      </c>
      <c r="F75" s="135">
        <v>2</v>
      </c>
      <c r="G75" s="135"/>
      <c r="H75" s="135"/>
      <c r="I75" s="135">
        <v>6</v>
      </c>
      <c r="J75" s="135">
        <v>0</v>
      </c>
      <c r="K75" s="135">
        <v>11</v>
      </c>
      <c r="L75" s="136">
        <v>23</v>
      </c>
      <c r="M75" s="22">
        <f t="shared" si="1"/>
        <v>25</v>
      </c>
    </row>
    <row r="76" spans="1:13" s="13" customFormat="1" x14ac:dyDescent="0.25">
      <c r="A76" s="107" t="s">
        <v>154</v>
      </c>
      <c r="B76" s="107" t="s">
        <v>232</v>
      </c>
      <c r="C76" s="135">
        <v>4</v>
      </c>
      <c r="D76" s="135"/>
      <c r="E76" s="135">
        <v>4</v>
      </c>
      <c r="F76" s="135">
        <v>4</v>
      </c>
      <c r="G76" s="135"/>
      <c r="H76" s="135">
        <v>9</v>
      </c>
      <c r="I76" s="135"/>
      <c r="J76" s="135">
        <v>8</v>
      </c>
      <c r="K76" s="135">
        <v>11</v>
      </c>
      <c r="L76" s="136">
        <v>37</v>
      </c>
      <c r="M76" s="22">
        <f t="shared" si="1"/>
        <v>40</v>
      </c>
    </row>
    <row r="77" spans="1:13" s="13" customFormat="1" x14ac:dyDescent="0.25">
      <c r="A77" s="107" t="s">
        <v>400</v>
      </c>
      <c r="B77" s="107" t="s">
        <v>339</v>
      </c>
      <c r="C77" s="134"/>
      <c r="D77" s="135"/>
      <c r="E77" s="135">
        <v>3</v>
      </c>
      <c r="F77" s="135">
        <v>3</v>
      </c>
      <c r="G77" s="135">
        <v>3</v>
      </c>
      <c r="H77" s="135">
        <v>7</v>
      </c>
      <c r="I77" s="135"/>
      <c r="J77" s="135">
        <v>7</v>
      </c>
      <c r="K77" s="135">
        <v>9</v>
      </c>
      <c r="L77" s="136">
        <v>30</v>
      </c>
      <c r="M77" s="22">
        <f t="shared" si="1"/>
        <v>32</v>
      </c>
    </row>
    <row r="78" spans="1:13" s="13" customFormat="1" x14ac:dyDescent="0.25">
      <c r="A78" s="108" t="s">
        <v>402</v>
      </c>
      <c r="B78" s="108" t="s">
        <v>341</v>
      </c>
      <c r="C78" s="137">
        <v>4</v>
      </c>
      <c r="D78" s="137"/>
      <c r="E78" s="137"/>
      <c r="F78" s="137">
        <v>3</v>
      </c>
      <c r="G78" s="137">
        <v>4</v>
      </c>
      <c r="H78" s="135">
        <v>8</v>
      </c>
      <c r="I78" s="135"/>
      <c r="J78" s="135">
        <v>8</v>
      </c>
      <c r="K78" s="135">
        <v>12</v>
      </c>
      <c r="L78" s="136">
        <v>25</v>
      </c>
      <c r="M78" s="22">
        <f t="shared" si="1"/>
        <v>39</v>
      </c>
    </row>
    <row r="79" spans="1:13" s="13" customFormat="1" x14ac:dyDescent="0.25">
      <c r="A79" s="107" t="s">
        <v>403</v>
      </c>
      <c r="B79" s="107" t="s">
        <v>342</v>
      </c>
      <c r="C79" s="137">
        <v>3</v>
      </c>
      <c r="D79" s="137">
        <v>3</v>
      </c>
      <c r="E79" s="137"/>
      <c r="F79" s="137">
        <v>2</v>
      </c>
      <c r="G79" s="137"/>
      <c r="H79" s="135">
        <v>7</v>
      </c>
      <c r="I79" s="135">
        <v>7</v>
      </c>
      <c r="J79" s="135"/>
      <c r="K79" s="135">
        <v>11</v>
      </c>
      <c r="L79" s="136">
        <v>31</v>
      </c>
      <c r="M79" s="22">
        <f t="shared" si="1"/>
        <v>33</v>
      </c>
    </row>
    <row r="80" spans="1:13" s="13" customFormat="1" x14ac:dyDescent="0.25">
      <c r="A80" s="107" t="s">
        <v>404</v>
      </c>
      <c r="B80" s="107" t="s">
        <v>343</v>
      </c>
      <c r="C80" s="135">
        <v>3</v>
      </c>
      <c r="D80" s="135"/>
      <c r="E80" s="135">
        <v>3</v>
      </c>
      <c r="F80" s="135">
        <v>4</v>
      </c>
      <c r="G80" s="135"/>
      <c r="H80" s="135">
        <v>7</v>
      </c>
      <c r="I80" s="135">
        <v>7</v>
      </c>
      <c r="J80" s="135"/>
      <c r="K80" s="135">
        <v>9</v>
      </c>
      <c r="L80" s="136">
        <v>26</v>
      </c>
      <c r="M80" s="22">
        <f t="shared" si="1"/>
        <v>33</v>
      </c>
    </row>
    <row r="81" spans="1:13" s="13" customFormat="1" x14ac:dyDescent="0.25">
      <c r="A81" s="107" t="s">
        <v>293</v>
      </c>
      <c r="B81" s="107" t="s">
        <v>234</v>
      </c>
      <c r="C81" s="134">
        <v>4</v>
      </c>
      <c r="D81" s="135"/>
      <c r="E81" s="135">
        <v>5</v>
      </c>
      <c r="F81" s="135">
        <v>4</v>
      </c>
      <c r="G81" s="135"/>
      <c r="H81" s="135">
        <v>8</v>
      </c>
      <c r="I81" s="135"/>
      <c r="J81" s="135">
        <v>9</v>
      </c>
      <c r="K81" s="135">
        <v>11</v>
      </c>
      <c r="L81" s="136">
        <v>28</v>
      </c>
      <c r="M81" s="22">
        <f t="shared" ref="M81:M144" si="2">SUM(C81:K81)</f>
        <v>41</v>
      </c>
    </row>
    <row r="82" spans="1:13" s="13" customFormat="1" x14ac:dyDescent="0.25">
      <c r="A82" s="107" t="s">
        <v>294</v>
      </c>
      <c r="B82" s="107" t="s">
        <v>237</v>
      </c>
      <c r="C82" s="135">
        <v>3</v>
      </c>
      <c r="D82" s="135"/>
      <c r="E82" s="135">
        <v>4</v>
      </c>
      <c r="F82" s="135"/>
      <c r="G82" s="135">
        <v>3</v>
      </c>
      <c r="H82" s="135">
        <v>8</v>
      </c>
      <c r="I82" s="135"/>
      <c r="J82" s="135">
        <v>7</v>
      </c>
      <c r="K82" s="135">
        <v>9</v>
      </c>
      <c r="L82" s="136">
        <v>27</v>
      </c>
      <c r="M82" s="22">
        <f t="shared" si="2"/>
        <v>34</v>
      </c>
    </row>
    <row r="83" spans="1:13" s="13" customFormat="1" x14ac:dyDescent="0.25">
      <c r="A83" s="107" t="s">
        <v>411</v>
      </c>
      <c r="B83" s="107" t="s">
        <v>350</v>
      </c>
      <c r="C83" s="135">
        <v>3</v>
      </c>
      <c r="D83" s="135">
        <v>4</v>
      </c>
      <c r="E83" s="135">
        <v>4</v>
      </c>
      <c r="F83" s="135"/>
      <c r="G83" s="135"/>
      <c r="H83" s="135"/>
      <c r="I83" s="135">
        <v>8</v>
      </c>
      <c r="J83" s="135">
        <v>8</v>
      </c>
      <c r="K83" s="135">
        <v>11</v>
      </c>
      <c r="L83" s="136">
        <v>32</v>
      </c>
      <c r="M83" s="22">
        <f t="shared" si="2"/>
        <v>38</v>
      </c>
    </row>
    <row r="84" spans="1:13" s="13" customFormat="1" x14ac:dyDescent="0.25">
      <c r="A84" s="107" t="s">
        <v>297</v>
      </c>
      <c r="B84" s="107" t="s">
        <v>240</v>
      </c>
      <c r="C84" s="135">
        <v>3</v>
      </c>
      <c r="D84" s="135"/>
      <c r="E84" s="135">
        <v>2</v>
      </c>
      <c r="F84" s="135">
        <v>1</v>
      </c>
      <c r="G84" s="135"/>
      <c r="H84" s="135">
        <v>7</v>
      </c>
      <c r="I84" s="135"/>
      <c r="J84" s="135">
        <v>7</v>
      </c>
      <c r="K84" s="135">
        <v>11</v>
      </c>
      <c r="L84" s="136">
        <v>26</v>
      </c>
      <c r="M84" s="22">
        <f t="shared" si="2"/>
        <v>31</v>
      </c>
    </row>
    <row r="85" spans="1:13" s="13" customFormat="1" x14ac:dyDescent="0.25">
      <c r="A85" s="107" t="s">
        <v>298</v>
      </c>
      <c r="B85" s="107" t="s">
        <v>241</v>
      </c>
      <c r="C85" s="134">
        <v>4</v>
      </c>
      <c r="D85" s="135"/>
      <c r="E85" s="135">
        <v>4</v>
      </c>
      <c r="F85" s="135">
        <v>3</v>
      </c>
      <c r="G85" s="135"/>
      <c r="H85" s="135"/>
      <c r="I85" s="135">
        <v>4</v>
      </c>
      <c r="J85" s="135">
        <v>8</v>
      </c>
      <c r="K85" s="135">
        <v>11</v>
      </c>
      <c r="L85" s="136">
        <v>31</v>
      </c>
      <c r="M85" s="22">
        <f t="shared" si="2"/>
        <v>34</v>
      </c>
    </row>
    <row r="86" spans="1:13" s="13" customFormat="1" x14ac:dyDescent="0.25">
      <c r="A86" s="107" t="s">
        <v>412</v>
      </c>
      <c r="B86" s="107" t="s">
        <v>351</v>
      </c>
      <c r="C86" s="135">
        <v>4</v>
      </c>
      <c r="D86" s="135"/>
      <c r="E86" s="135">
        <v>4</v>
      </c>
      <c r="F86" s="135">
        <v>4</v>
      </c>
      <c r="G86" s="135"/>
      <c r="H86" s="135">
        <v>8</v>
      </c>
      <c r="I86" s="135"/>
      <c r="J86" s="135">
        <v>8</v>
      </c>
      <c r="K86" s="135">
        <v>10</v>
      </c>
      <c r="L86" s="136">
        <v>37</v>
      </c>
      <c r="M86" s="22">
        <f t="shared" si="2"/>
        <v>38</v>
      </c>
    </row>
    <row r="87" spans="1:13" s="13" customFormat="1" x14ac:dyDescent="0.25">
      <c r="A87" s="107" t="s">
        <v>471</v>
      </c>
      <c r="B87" s="107" t="s">
        <v>457</v>
      </c>
      <c r="C87" s="135">
        <v>4</v>
      </c>
      <c r="D87" s="135">
        <v>4</v>
      </c>
      <c r="E87" s="135">
        <v>4</v>
      </c>
      <c r="F87" s="135"/>
      <c r="G87" s="135"/>
      <c r="H87" s="135">
        <v>8</v>
      </c>
      <c r="I87" s="135">
        <v>8</v>
      </c>
      <c r="J87" s="135"/>
      <c r="K87" s="135">
        <v>10</v>
      </c>
      <c r="L87" s="136">
        <v>32</v>
      </c>
      <c r="M87" s="22">
        <f t="shared" si="2"/>
        <v>38</v>
      </c>
    </row>
    <row r="88" spans="1:13" s="13" customFormat="1" x14ac:dyDescent="0.25">
      <c r="A88" s="107" t="s">
        <v>413</v>
      </c>
      <c r="B88" s="107" t="s">
        <v>352</v>
      </c>
      <c r="C88" s="135">
        <v>4</v>
      </c>
      <c r="D88" s="135"/>
      <c r="E88" s="135">
        <v>5</v>
      </c>
      <c r="F88" s="135"/>
      <c r="G88" s="135">
        <v>3</v>
      </c>
      <c r="H88" s="135">
        <v>8</v>
      </c>
      <c r="I88" s="135"/>
      <c r="J88" s="135">
        <v>8</v>
      </c>
      <c r="K88" s="135">
        <v>11</v>
      </c>
      <c r="L88" s="136">
        <v>35</v>
      </c>
      <c r="M88" s="22">
        <f t="shared" si="2"/>
        <v>39</v>
      </c>
    </row>
    <row r="89" spans="1:13" s="13" customFormat="1" x14ac:dyDescent="0.25">
      <c r="A89" s="107" t="s">
        <v>161</v>
      </c>
      <c r="B89" s="107" t="s">
        <v>242</v>
      </c>
      <c r="C89" s="135">
        <v>4</v>
      </c>
      <c r="D89" s="135">
        <v>4</v>
      </c>
      <c r="E89" s="135">
        <v>4</v>
      </c>
      <c r="F89" s="135"/>
      <c r="G89" s="135"/>
      <c r="H89" s="135"/>
      <c r="I89" s="135">
        <v>8</v>
      </c>
      <c r="J89" s="135">
        <v>8</v>
      </c>
      <c r="K89" s="135">
        <v>12</v>
      </c>
      <c r="L89" s="136">
        <v>33</v>
      </c>
      <c r="M89" s="22">
        <f t="shared" si="2"/>
        <v>40</v>
      </c>
    </row>
    <row r="90" spans="1:13" s="13" customFormat="1" x14ac:dyDescent="0.25">
      <c r="A90" s="107" t="s">
        <v>162</v>
      </c>
      <c r="B90" s="107" t="s">
        <v>243</v>
      </c>
      <c r="C90" s="134">
        <v>4</v>
      </c>
      <c r="D90" s="135"/>
      <c r="E90" s="135">
        <v>3</v>
      </c>
      <c r="F90" s="135">
        <v>3</v>
      </c>
      <c r="G90" s="135"/>
      <c r="H90" s="135">
        <v>8</v>
      </c>
      <c r="I90" s="135"/>
      <c r="J90" s="135">
        <v>8</v>
      </c>
      <c r="K90" s="135">
        <v>9</v>
      </c>
      <c r="L90" s="136">
        <v>32</v>
      </c>
      <c r="M90" s="22">
        <f t="shared" si="2"/>
        <v>35</v>
      </c>
    </row>
    <row r="91" spans="1:13" s="13" customFormat="1" x14ac:dyDescent="0.25">
      <c r="A91" s="107" t="s">
        <v>163</v>
      </c>
      <c r="B91" s="107" t="s">
        <v>244</v>
      </c>
      <c r="C91" s="135">
        <v>3</v>
      </c>
      <c r="D91" s="135"/>
      <c r="E91" s="135">
        <v>3</v>
      </c>
      <c r="F91" s="135"/>
      <c r="G91" s="135">
        <v>4</v>
      </c>
      <c r="H91" s="135">
        <v>7</v>
      </c>
      <c r="I91" s="135">
        <v>7</v>
      </c>
      <c r="J91" s="135"/>
      <c r="K91" s="135">
        <v>10</v>
      </c>
      <c r="L91" s="136">
        <v>31</v>
      </c>
      <c r="M91" s="22">
        <f t="shared" si="2"/>
        <v>34</v>
      </c>
    </row>
    <row r="92" spans="1:13" s="13" customFormat="1" x14ac:dyDescent="0.25">
      <c r="A92" s="107" t="s">
        <v>164</v>
      </c>
      <c r="B92" s="107" t="s">
        <v>245</v>
      </c>
      <c r="C92" s="134">
        <v>3</v>
      </c>
      <c r="D92" s="135"/>
      <c r="E92" s="135">
        <v>3</v>
      </c>
      <c r="F92" s="135">
        <v>2</v>
      </c>
      <c r="G92" s="135"/>
      <c r="H92" s="135">
        <v>7</v>
      </c>
      <c r="I92" s="135"/>
      <c r="J92" s="135">
        <v>8</v>
      </c>
      <c r="K92" s="135">
        <v>10</v>
      </c>
      <c r="L92" s="136">
        <v>29</v>
      </c>
      <c r="M92" s="22">
        <f t="shared" si="2"/>
        <v>33</v>
      </c>
    </row>
    <row r="93" spans="1:13" s="13" customFormat="1" x14ac:dyDescent="0.25">
      <c r="A93" s="107" t="s">
        <v>165</v>
      </c>
      <c r="B93" s="107" t="s">
        <v>246</v>
      </c>
      <c r="C93" s="135">
        <v>2</v>
      </c>
      <c r="D93" s="135"/>
      <c r="E93" s="135">
        <v>3</v>
      </c>
      <c r="F93" s="135"/>
      <c r="G93" s="135">
        <v>3</v>
      </c>
      <c r="H93" s="135">
        <v>7</v>
      </c>
      <c r="I93" s="135">
        <v>7</v>
      </c>
      <c r="J93" s="135"/>
      <c r="K93" s="135">
        <v>11</v>
      </c>
      <c r="L93" s="136">
        <v>32</v>
      </c>
      <c r="M93" s="22">
        <f t="shared" si="2"/>
        <v>33</v>
      </c>
    </row>
    <row r="94" spans="1:13" s="13" customFormat="1" x14ac:dyDescent="0.25">
      <c r="A94" s="107" t="s">
        <v>166</v>
      </c>
      <c r="B94" s="107" t="s">
        <v>458</v>
      </c>
      <c r="C94" s="134">
        <v>2</v>
      </c>
      <c r="D94" s="135">
        <v>3</v>
      </c>
      <c r="E94" s="135">
        <v>3</v>
      </c>
      <c r="F94" s="135"/>
      <c r="G94" s="135"/>
      <c r="H94" s="135">
        <v>4</v>
      </c>
      <c r="I94" s="135">
        <v>6</v>
      </c>
      <c r="J94" s="135"/>
      <c r="K94" s="135">
        <v>9</v>
      </c>
      <c r="L94" s="136">
        <v>26</v>
      </c>
      <c r="M94" s="22">
        <f t="shared" si="2"/>
        <v>27</v>
      </c>
    </row>
    <row r="95" spans="1:13" s="13" customFormat="1" x14ac:dyDescent="0.25">
      <c r="A95" s="107" t="s">
        <v>299</v>
      </c>
      <c r="B95" s="107" t="s">
        <v>247</v>
      </c>
      <c r="C95" s="134">
        <v>4</v>
      </c>
      <c r="D95" s="135"/>
      <c r="E95" s="135">
        <v>5</v>
      </c>
      <c r="F95" s="135">
        <v>5</v>
      </c>
      <c r="G95" s="135"/>
      <c r="H95" s="135"/>
      <c r="I95" s="135">
        <v>8</v>
      </c>
      <c r="J95" s="135">
        <v>8</v>
      </c>
      <c r="K95" s="135">
        <v>10</v>
      </c>
      <c r="L95" s="136">
        <v>31</v>
      </c>
      <c r="M95" s="22">
        <f t="shared" si="2"/>
        <v>40</v>
      </c>
    </row>
    <row r="96" spans="1:13" s="13" customFormat="1" x14ac:dyDescent="0.25">
      <c r="A96" s="107" t="s">
        <v>167</v>
      </c>
      <c r="B96" s="107" t="s">
        <v>248</v>
      </c>
      <c r="C96" s="134">
        <v>3</v>
      </c>
      <c r="D96" s="135"/>
      <c r="E96" s="135">
        <v>4</v>
      </c>
      <c r="F96" s="135"/>
      <c r="G96" s="135">
        <v>3</v>
      </c>
      <c r="H96" s="135">
        <v>7</v>
      </c>
      <c r="I96" s="135"/>
      <c r="J96" s="135">
        <v>6</v>
      </c>
      <c r="K96" s="135">
        <v>10</v>
      </c>
      <c r="L96" s="136">
        <v>30</v>
      </c>
      <c r="M96" s="22">
        <f t="shared" si="2"/>
        <v>33</v>
      </c>
    </row>
    <row r="97" spans="1:13" s="13" customFormat="1" x14ac:dyDescent="0.25">
      <c r="A97" s="107" t="s">
        <v>168</v>
      </c>
      <c r="B97" s="107" t="s">
        <v>459</v>
      </c>
      <c r="C97" s="134">
        <v>3</v>
      </c>
      <c r="D97" s="135"/>
      <c r="E97" s="135"/>
      <c r="F97" s="135">
        <v>3</v>
      </c>
      <c r="G97" s="135">
        <v>4</v>
      </c>
      <c r="H97" s="135"/>
      <c r="I97" s="135">
        <v>8</v>
      </c>
      <c r="J97" s="135">
        <v>6</v>
      </c>
      <c r="K97" s="135">
        <v>10</v>
      </c>
      <c r="L97" s="136">
        <v>30</v>
      </c>
      <c r="M97" s="22">
        <f t="shared" si="2"/>
        <v>34</v>
      </c>
    </row>
    <row r="98" spans="1:13" s="13" customFormat="1" x14ac:dyDescent="0.25">
      <c r="A98" s="107" t="s">
        <v>300</v>
      </c>
      <c r="B98" s="107" t="s">
        <v>249</v>
      </c>
      <c r="C98" s="135">
        <v>3</v>
      </c>
      <c r="D98" s="135"/>
      <c r="E98" s="135">
        <v>5</v>
      </c>
      <c r="F98" s="135">
        <v>4</v>
      </c>
      <c r="G98" s="135"/>
      <c r="H98" s="135"/>
      <c r="I98" s="135">
        <v>8</v>
      </c>
      <c r="J98" s="135">
        <v>8</v>
      </c>
      <c r="K98" s="135">
        <v>9</v>
      </c>
      <c r="L98" s="136">
        <v>28</v>
      </c>
      <c r="M98" s="22">
        <f t="shared" si="2"/>
        <v>37</v>
      </c>
    </row>
    <row r="99" spans="1:13" s="13" customFormat="1" x14ac:dyDescent="0.25">
      <c r="A99" s="107" t="s">
        <v>169</v>
      </c>
      <c r="B99" s="107" t="s">
        <v>460</v>
      </c>
      <c r="C99" s="134">
        <v>3</v>
      </c>
      <c r="D99" s="135"/>
      <c r="E99" s="135">
        <v>3</v>
      </c>
      <c r="F99" s="135"/>
      <c r="G99" s="135">
        <v>2</v>
      </c>
      <c r="H99" s="135">
        <v>8</v>
      </c>
      <c r="I99" s="135"/>
      <c r="J99" s="135">
        <v>6</v>
      </c>
      <c r="K99" s="135">
        <v>9</v>
      </c>
      <c r="L99" s="136">
        <v>25</v>
      </c>
      <c r="M99" s="22">
        <f t="shared" si="2"/>
        <v>31</v>
      </c>
    </row>
    <row r="100" spans="1:13" s="13" customFormat="1" x14ac:dyDescent="0.25">
      <c r="A100" s="107" t="s">
        <v>414</v>
      </c>
      <c r="B100" s="107" t="s">
        <v>353</v>
      </c>
      <c r="C100" s="135">
        <v>4</v>
      </c>
      <c r="D100" s="135"/>
      <c r="E100" s="135">
        <v>3</v>
      </c>
      <c r="F100" s="135">
        <v>4</v>
      </c>
      <c r="G100" s="135"/>
      <c r="H100" s="135">
        <v>4</v>
      </c>
      <c r="I100" s="135"/>
      <c r="J100" s="135">
        <v>8</v>
      </c>
      <c r="K100" s="135">
        <v>10</v>
      </c>
      <c r="L100" s="136">
        <v>28</v>
      </c>
      <c r="M100" s="22">
        <f t="shared" si="2"/>
        <v>33</v>
      </c>
    </row>
    <row r="101" spans="1:13" s="13" customFormat="1" x14ac:dyDescent="0.25">
      <c r="A101" s="107" t="s">
        <v>415</v>
      </c>
      <c r="B101" s="107" t="s">
        <v>354</v>
      </c>
      <c r="C101" s="134">
        <v>4</v>
      </c>
      <c r="D101" s="135">
        <v>3</v>
      </c>
      <c r="E101" s="135">
        <v>3</v>
      </c>
      <c r="F101" s="135"/>
      <c r="G101" s="135"/>
      <c r="H101" s="135"/>
      <c r="I101" s="135">
        <v>5</v>
      </c>
      <c r="J101" s="135">
        <v>5</v>
      </c>
      <c r="K101" s="135">
        <v>7</v>
      </c>
      <c r="L101" s="136">
        <v>31</v>
      </c>
      <c r="M101" s="22">
        <f t="shared" si="2"/>
        <v>27</v>
      </c>
    </row>
    <row r="102" spans="1:13" s="13" customFormat="1" x14ac:dyDescent="0.25">
      <c r="A102" s="107" t="s">
        <v>416</v>
      </c>
      <c r="B102" s="107" t="s">
        <v>355</v>
      </c>
      <c r="C102" s="135">
        <v>4</v>
      </c>
      <c r="D102" s="135"/>
      <c r="E102" s="135">
        <v>5</v>
      </c>
      <c r="F102" s="135">
        <v>5</v>
      </c>
      <c r="G102" s="135"/>
      <c r="H102" s="135">
        <v>8</v>
      </c>
      <c r="I102" s="135">
        <v>8</v>
      </c>
      <c r="J102" s="135"/>
      <c r="K102" s="135">
        <v>11</v>
      </c>
      <c r="L102" s="136">
        <v>34</v>
      </c>
      <c r="M102" s="22">
        <f t="shared" si="2"/>
        <v>41</v>
      </c>
    </row>
    <row r="103" spans="1:13" s="13" customFormat="1" x14ac:dyDescent="0.25">
      <c r="A103" s="107" t="s">
        <v>472</v>
      </c>
      <c r="B103" s="107" t="s">
        <v>461</v>
      </c>
      <c r="C103" s="135">
        <v>4</v>
      </c>
      <c r="D103" s="135"/>
      <c r="E103" s="135">
        <v>5</v>
      </c>
      <c r="F103" s="135">
        <v>5</v>
      </c>
      <c r="G103" s="135"/>
      <c r="H103" s="135">
        <v>8</v>
      </c>
      <c r="I103" s="135">
        <v>8</v>
      </c>
      <c r="J103" s="135"/>
      <c r="K103" s="135">
        <v>11</v>
      </c>
      <c r="L103" s="136">
        <v>32</v>
      </c>
      <c r="M103" s="22">
        <f t="shared" si="2"/>
        <v>41</v>
      </c>
    </row>
    <row r="104" spans="1:13" s="13" customFormat="1" x14ac:dyDescent="0.25">
      <c r="A104" s="107" t="s">
        <v>417</v>
      </c>
      <c r="B104" s="107" t="s">
        <v>356</v>
      </c>
      <c r="C104" s="135">
        <v>2</v>
      </c>
      <c r="D104" s="135">
        <v>3</v>
      </c>
      <c r="E104" s="135">
        <v>4</v>
      </c>
      <c r="F104" s="135"/>
      <c r="G104" s="135"/>
      <c r="H104" s="135"/>
      <c r="I104" s="135">
        <v>5</v>
      </c>
      <c r="J104" s="135">
        <v>3</v>
      </c>
      <c r="K104" s="135">
        <v>6</v>
      </c>
      <c r="L104" s="136">
        <v>27</v>
      </c>
      <c r="M104" s="22">
        <f t="shared" si="2"/>
        <v>23</v>
      </c>
    </row>
    <row r="105" spans="1:13" s="13" customFormat="1" x14ac:dyDescent="0.25">
      <c r="A105" s="107" t="s">
        <v>418</v>
      </c>
      <c r="B105" s="107" t="s">
        <v>357</v>
      </c>
      <c r="C105" s="135">
        <v>3</v>
      </c>
      <c r="D105" s="135">
        <v>3</v>
      </c>
      <c r="E105" s="135"/>
      <c r="F105" s="135">
        <v>3</v>
      </c>
      <c r="G105" s="135"/>
      <c r="H105" s="135">
        <v>6</v>
      </c>
      <c r="I105" s="135">
        <v>6</v>
      </c>
      <c r="J105" s="135"/>
      <c r="K105" s="135">
        <v>8</v>
      </c>
      <c r="L105" s="136">
        <v>29</v>
      </c>
      <c r="M105" s="22">
        <f t="shared" si="2"/>
        <v>29</v>
      </c>
    </row>
    <row r="106" spans="1:13" s="13" customFormat="1" x14ac:dyDescent="0.25">
      <c r="A106" s="107" t="s">
        <v>170</v>
      </c>
      <c r="B106" s="107" t="s">
        <v>462</v>
      </c>
      <c r="C106" s="134">
        <v>3</v>
      </c>
      <c r="D106" s="135"/>
      <c r="E106" s="135">
        <v>1</v>
      </c>
      <c r="F106" s="135">
        <v>2</v>
      </c>
      <c r="G106" s="135"/>
      <c r="H106" s="135">
        <v>5</v>
      </c>
      <c r="I106" s="135"/>
      <c r="J106" s="135">
        <v>5</v>
      </c>
      <c r="K106" s="135">
        <v>8</v>
      </c>
      <c r="L106" s="136">
        <v>31</v>
      </c>
      <c r="M106" s="22">
        <f t="shared" si="2"/>
        <v>24</v>
      </c>
    </row>
    <row r="107" spans="1:13" s="13" customFormat="1" x14ac:dyDescent="0.25">
      <c r="A107" s="107" t="s">
        <v>419</v>
      </c>
      <c r="B107" s="107" t="s">
        <v>358</v>
      </c>
      <c r="C107" s="135">
        <v>4</v>
      </c>
      <c r="D107" s="135"/>
      <c r="E107" s="135">
        <v>3</v>
      </c>
      <c r="F107" s="135">
        <v>4</v>
      </c>
      <c r="G107" s="135"/>
      <c r="H107" s="135">
        <v>5</v>
      </c>
      <c r="I107" s="135"/>
      <c r="J107" s="135">
        <v>7</v>
      </c>
      <c r="K107" s="135">
        <v>7</v>
      </c>
      <c r="L107" s="136">
        <v>31</v>
      </c>
      <c r="M107" s="22">
        <f t="shared" si="2"/>
        <v>30</v>
      </c>
    </row>
    <row r="108" spans="1:13" s="13" customFormat="1" x14ac:dyDescent="0.25">
      <c r="A108" s="107" t="s">
        <v>420</v>
      </c>
      <c r="B108" s="107" t="s">
        <v>359</v>
      </c>
      <c r="C108" s="135">
        <v>2</v>
      </c>
      <c r="D108" s="135"/>
      <c r="E108" s="135">
        <v>3</v>
      </c>
      <c r="F108" s="135">
        <v>2</v>
      </c>
      <c r="G108" s="135"/>
      <c r="H108" s="135">
        <v>6</v>
      </c>
      <c r="I108" s="135"/>
      <c r="J108" s="135">
        <v>5</v>
      </c>
      <c r="K108" s="135">
        <v>10</v>
      </c>
      <c r="L108" s="136">
        <v>21</v>
      </c>
      <c r="M108" s="22">
        <f t="shared" si="2"/>
        <v>28</v>
      </c>
    </row>
    <row r="109" spans="1:13" s="13" customFormat="1" x14ac:dyDescent="0.25">
      <c r="A109" s="107" t="s">
        <v>473</v>
      </c>
      <c r="B109" s="107" t="s">
        <v>463</v>
      </c>
      <c r="C109" s="134">
        <v>3</v>
      </c>
      <c r="D109" s="135">
        <v>3</v>
      </c>
      <c r="E109" s="135">
        <v>3</v>
      </c>
      <c r="F109" s="135"/>
      <c r="G109" s="135"/>
      <c r="H109" s="135">
        <v>7</v>
      </c>
      <c r="I109" s="135">
        <v>7</v>
      </c>
      <c r="J109" s="135"/>
      <c r="K109" s="135">
        <v>9</v>
      </c>
      <c r="L109" s="136">
        <v>35</v>
      </c>
      <c r="M109" s="22">
        <f t="shared" si="2"/>
        <v>32</v>
      </c>
    </row>
    <row r="110" spans="1:13" s="13" customFormat="1" x14ac:dyDescent="0.25">
      <c r="A110" s="107" t="s">
        <v>171</v>
      </c>
      <c r="B110" s="107" t="s">
        <v>250</v>
      </c>
      <c r="C110" s="134">
        <v>3</v>
      </c>
      <c r="D110" s="135"/>
      <c r="E110" s="135">
        <v>4</v>
      </c>
      <c r="F110" s="135">
        <v>3</v>
      </c>
      <c r="G110" s="135"/>
      <c r="H110" s="135"/>
      <c r="I110" s="135">
        <v>7</v>
      </c>
      <c r="J110" s="135">
        <v>5</v>
      </c>
      <c r="K110" s="135">
        <v>10</v>
      </c>
      <c r="L110" s="136">
        <v>31</v>
      </c>
      <c r="M110" s="22">
        <f t="shared" si="2"/>
        <v>32</v>
      </c>
    </row>
    <row r="111" spans="1:13" s="13" customFormat="1" x14ac:dyDescent="0.25">
      <c r="A111" s="107" t="s">
        <v>172</v>
      </c>
      <c r="B111" s="107" t="s">
        <v>251</v>
      </c>
      <c r="C111" s="134">
        <v>3</v>
      </c>
      <c r="D111" s="135">
        <v>3</v>
      </c>
      <c r="E111" s="135">
        <v>4</v>
      </c>
      <c r="F111" s="135"/>
      <c r="G111" s="135"/>
      <c r="H111" s="135">
        <v>8</v>
      </c>
      <c r="I111" s="135">
        <v>7</v>
      </c>
      <c r="J111" s="135"/>
      <c r="K111" s="135">
        <v>8</v>
      </c>
      <c r="L111" s="136">
        <v>34</v>
      </c>
      <c r="M111" s="22">
        <f t="shared" si="2"/>
        <v>33</v>
      </c>
    </row>
    <row r="112" spans="1:13" s="13" customFormat="1" x14ac:dyDescent="0.25">
      <c r="A112" s="107" t="s">
        <v>301</v>
      </c>
      <c r="B112" s="107" t="s">
        <v>252</v>
      </c>
      <c r="C112" s="134">
        <v>3</v>
      </c>
      <c r="D112" s="135"/>
      <c r="E112" s="135">
        <v>3</v>
      </c>
      <c r="F112" s="135"/>
      <c r="G112" s="135">
        <v>0</v>
      </c>
      <c r="H112" s="135">
        <v>5</v>
      </c>
      <c r="I112" s="135"/>
      <c r="J112" s="135">
        <v>6</v>
      </c>
      <c r="K112" s="135">
        <v>8</v>
      </c>
      <c r="L112" s="136">
        <v>35</v>
      </c>
      <c r="M112" s="22">
        <f t="shared" si="2"/>
        <v>25</v>
      </c>
    </row>
    <row r="113" spans="1:13" s="13" customFormat="1" x14ac:dyDescent="0.25">
      <c r="A113" s="107" t="s">
        <v>302</v>
      </c>
      <c r="B113" s="107" t="s">
        <v>253</v>
      </c>
      <c r="C113" s="134">
        <v>4</v>
      </c>
      <c r="D113" s="135">
        <v>4</v>
      </c>
      <c r="E113" s="135">
        <v>4</v>
      </c>
      <c r="F113" s="135"/>
      <c r="G113" s="135"/>
      <c r="H113" s="135">
        <v>8</v>
      </c>
      <c r="I113" s="135"/>
      <c r="J113" s="135">
        <v>8</v>
      </c>
      <c r="K113" s="135">
        <v>10</v>
      </c>
      <c r="L113" s="136">
        <v>36</v>
      </c>
      <c r="M113" s="22">
        <f t="shared" si="2"/>
        <v>38</v>
      </c>
    </row>
    <row r="114" spans="1:13" s="13" customFormat="1" x14ac:dyDescent="0.25">
      <c r="A114" s="107" t="s">
        <v>173</v>
      </c>
      <c r="B114" s="107" t="s">
        <v>254</v>
      </c>
      <c r="C114" s="134"/>
      <c r="D114" s="135"/>
      <c r="E114" s="135">
        <v>0</v>
      </c>
      <c r="F114" s="135">
        <v>2</v>
      </c>
      <c r="G114" s="135">
        <v>2</v>
      </c>
      <c r="H114" s="135"/>
      <c r="I114" s="135">
        <v>5</v>
      </c>
      <c r="J114" s="135">
        <v>1</v>
      </c>
      <c r="K114" s="135">
        <v>10</v>
      </c>
      <c r="L114" s="136">
        <v>23</v>
      </c>
      <c r="M114" s="22">
        <f t="shared" si="2"/>
        <v>20</v>
      </c>
    </row>
    <row r="115" spans="1:13" s="13" customFormat="1" x14ac:dyDescent="0.25">
      <c r="A115" s="107" t="s">
        <v>174</v>
      </c>
      <c r="B115" s="107" t="s">
        <v>464</v>
      </c>
      <c r="C115" s="134">
        <v>3</v>
      </c>
      <c r="D115" s="135">
        <v>3</v>
      </c>
      <c r="E115" s="135">
        <v>1</v>
      </c>
      <c r="F115" s="135"/>
      <c r="G115" s="135"/>
      <c r="H115" s="135">
        <v>3</v>
      </c>
      <c r="I115" s="135">
        <v>3</v>
      </c>
      <c r="J115" s="135"/>
      <c r="K115" s="135">
        <v>11</v>
      </c>
      <c r="L115" s="136">
        <v>28</v>
      </c>
      <c r="M115" s="22">
        <f t="shared" si="2"/>
        <v>24</v>
      </c>
    </row>
    <row r="116" spans="1:13" s="13" customFormat="1" x14ac:dyDescent="0.25">
      <c r="A116" s="107" t="s">
        <v>421</v>
      </c>
      <c r="B116" s="107" t="s">
        <v>360</v>
      </c>
      <c r="C116" s="134">
        <v>4</v>
      </c>
      <c r="D116" s="135">
        <v>4</v>
      </c>
      <c r="E116" s="135"/>
      <c r="F116" s="135">
        <v>3</v>
      </c>
      <c r="G116" s="135"/>
      <c r="H116" s="135">
        <v>6</v>
      </c>
      <c r="I116" s="135"/>
      <c r="J116" s="135">
        <v>6</v>
      </c>
      <c r="K116" s="135">
        <v>8</v>
      </c>
      <c r="L116" s="136">
        <v>26</v>
      </c>
      <c r="M116" s="22">
        <f t="shared" si="2"/>
        <v>31</v>
      </c>
    </row>
    <row r="117" spans="1:13" s="13" customFormat="1" x14ac:dyDescent="0.25">
      <c r="A117" s="107" t="s">
        <v>422</v>
      </c>
      <c r="B117" s="107" t="s">
        <v>465</v>
      </c>
      <c r="C117" s="134"/>
      <c r="D117" s="135"/>
      <c r="E117" s="135">
        <v>3</v>
      </c>
      <c r="F117" s="135">
        <v>4</v>
      </c>
      <c r="G117" s="135">
        <v>4</v>
      </c>
      <c r="H117" s="135">
        <v>8</v>
      </c>
      <c r="I117" s="135"/>
      <c r="J117" s="135">
        <v>7</v>
      </c>
      <c r="K117" s="135">
        <v>11</v>
      </c>
      <c r="L117" s="136">
        <v>39</v>
      </c>
      <c r="M117" s="22">
        <f t="shared" si="2"/>
        <v>37</v>
      </c>
    </row>
    <row r="118" spans="1:13" s="13" customFormat="1" x14ac:dyDescent="0.25">
      <c r="A118" s="107" t="s">
        <v>423</v>
      </c>
      <c r="B118" s="107" t="s">
        <v>362</v>
      </c>
      <c r="C118" s="134">
        <v>4</v>
      </c>
      <c r="D118" s="135"/>
      <c r="E118" s="135">
        <v>2</v>
      </c>
      <c r="F118" s="135">
        <v>4</v>
      </c>
      <c r="G118" s="135"/>
      <c r="H118" s="135">
        <v>7</v>
      </c>
      <c r="I118" s="135"/>
      <c r="J118" s="135">
        <v>9</v>
      </c>
      <c r="K118" s="135">
        <v>11</v>
      </c>
      <c r="L118" s="136">
        <v>39</v>
      </c>
      <c r="M118" s="22">
        <f t="shared" si="2"/>
        <v>37</v>
      </c>
    </row>
    <row r="119" spans="1:13" s="13" customFormat="1" x14ac:dyDescent="0.25">
      <c r="A119" s="107" t="s">
        <v>424</v>
      </c>
      <c r="B119" s="107" t="s">
        <v>363</v>
      </c>
      <c r="C119" s="134">
        <v>4</v>
      </c>
      <c r="D119" s="135">
        <v>4</v>
      </c>
      <c r="E119" s="135">
        <v>4</v>
      </c>
      <c r="F119" s="135"/>
      <c r="G119" s="135"/>
      <c r="H119" s="135">
        <v>6</v>
      </c>
      <c r="I119" s="135">
        <v>8</v>
      </c>
      <c r="J119" s="135"/>
      <c r="K119" s="135">
        <v>12</v>
      </c>
      <c r="L119" s="136">
        <v>38</v>
      </c>
      <c r="M119" s="22">
        <f t="shared" si="2"/>
        <v>38</v>
      </c>
    </row>
    <row r="120" spans="1:13" s="13" customFormat="1" x14ac:dyDescent="0.25">
      <c r="A120" s="107" t="s">
        <v>474</v>
      </c>
      <c r="B120" s="107" t="s">
        <v>466</v>
      </c>
      <c r="C120" s="134">
        <v>3</v>
      </c>
      <c r="D120" s="135"/>
      <c r="E120" s="135">
        <v>3</v>
      </c>
      <c r="F120" s="135">
        <v>3</v>
      </c>
      <c r="G120" s="135"/>
      <c r="H120" s="135">
        <v>8</v>
      </c>
      <c r="I120" s="135">
        <v>7</v>
      </c>
      <c r="J120" s="135"/>
      <c r="K120" s="135">
        <v>10</v>
      </c>
      <c r="L120" s="136">
        <v>31</v>
      </c>
      <c r="M120" s="22">
        <f t="shared" si="2"/>
        <v>34</v>
      </c>
    </row>
    <row r="121" spans="1:13" s="13" customFormat="1" x14ac:dyDescent="0.25">
      <c r="A121" s="107" t="s">
        <v>175</v>
      </c>
      <c r="B121" s="107" t="s">
        <v>255</v>
      </c>
      <c r="C121" s="134">
        <v>4</v>
      </c>
      <c r="D121" s="135">
        <v>3</v>
      </c>
      <c r="E121" s="135"/>
      <c r="F121" s="135"/>
      <c r="G121" s="135">
        <v>2</v>
      </c>
      <c r="H121" s="135">
        <v>8</v>
      </c>
      <c r="I121" s="135"/>
      <c r="J121" s="135">
        <v>6</v>
      </c>
      <c r="K121" s="135">
        <v>9</v>
      </c>
      <c r="L121" s="136">
        <v>31</v>
      </c>
      <c r="M121" s="22">
        <f t="shared" si="2"/>
        <v>32</v>
      </c>
    </row>
    <row r="122" spans="1:13" s="13" customFormat="1" x14ac:dyDescent="0.25">
      <c r="A122" s="107" t="s">
        <v>176</v>
      </c>
      <c r="B122" s="107" t="s">
        <v>467</v>
      </c>
      <c r="C122" s="135"/>
      <c r="D122" s="135"/>
      <c r="E122" s="135">
        <v>3</v>
      </c>
      <c r="F122" s="135">
        <v>4</v>
      </c>
      <c r="G122" s="135">
        <v>4</v>
      </c>
      <c r="H122" s="135">
        <v>6</v>
      </c>
      <c r="I122" s="135"/>
      <c r="J122" s="135">
        <v>8</v>
      </c>
      <c r="K122" s="135">
        <v>10</v>
      </c>
      <c r="L122" s="136">
        <v>37</v>
      </c>
      <c r="M122" s="22">
        <f t="shared" si="2"/>
        <v>35</v>
      </c>
    </row>
    <row r="123" spans="1:13" s="13" customFormat="1" x14ac:dyDescent="0.25">
      <c r="A123" s="107" t="s">
        <v>177</v>
      </c>
      <c r="B123" s="107" t="s">
        <v>256</v>
      </c>
      <c r="C123" s="135">
        <v>3</v>
      </c>
      <c r="D123" s="135"/>
      <c r="E123" s="135">
        <v>3</v>
      </c>
      <c r="F123" s="135">
        <v>3</v>
      </c>
      <c r="G123" s="135"/>
      <c r="H123" s="135">
        <v>6</v>
      </c>
      <c r="I123" s="135">
        <v>6</v>
      </c>
      <c r="J123" s="135"/>
      <c r="K123" s="135">
        <v>10</v>
      </c>
      <c r="L123" s="136">
        <v>34</v>
      </c>
      <c r="M123" s="22">
        <f t="shared" si="2"/>
        <v>31</v>
      </c>
    </row>
    <row r="124" spans="1:13" s="13" customFormat="1" x14ac:dyDescent="0.25">
      <c r="A124" s="107" t="s">
        <v>425</v>
      </c>
      <c r="B124" s="107" t="s">
        <v>364</v>
      </c>
      <c r="C124" s="134">
        <v>3</v>
      </c>
      <c r="D124" s="135">
        <v>3</v>
      </c>
      <c r="E124" s="135"/>
      <c r="F124" s="135">
        <v>3</v>
      </c>
      <c r="G124" s="135"/>
      <c r="H124" s="135"/>
      <c r="I124" s="135">
        <v>4</v>
      </c>
      <c r="J124" s="135">
        <v>7</v>
      </c>
      <c r="K124" s="135">
        <v>9</v>
      </c>
      <c r="L124" s="136">
        <v>29</v>
      </c>
      <c r="M124" s="22">
        <f t="shared" si="2"/>
        <v>29</v>
      </c>
    </row>
    <row r="125" spans="1:13" s="13" customFormat="1" x14ac:dyDescent="0.25">
      <c r="A125" s="107" t="s">
        <v>179</v>
      </c>
      <c r="B125" s="107" t="s">
        <v>468</v>
      </c>
      <c r="C125" s="134"/>
      <c r="D125" s="135">
        <v>3</v>
      </c>
      <c r="E125" s="135">
        <v>3</v>
      </c>
      <c r="F125" s="135">
        <v>3</v>
      </c>
      <c r="G125" s="135"/>
      <c r="H125" s="135"/>
      <c r="I125" s="135">
        <v>4</v>
      </c>
      <c r="J125" s="135">
        <v>1</v>
      </c>
      <c r="K125" s="135">
        <v>9</v>
      </c>
      <c r="L125" s="136">
        <v>34</v>
      </c>
      <c r="M125" s="22">
        <f t="shared" si="2"/>
        <v>23</v>
      </c>
    </row>
    <row r="126" spans="1:13" s="13" customFormat="1" x14ac:dyDescent="0.25">
      <c r="A126" s="107" t="s">
        <v>180</v>
      </c>
      <c r="B126" s="107" t="s">
        <v>257</v>
      </c>
      <c r="C126" s="134">
        <v>3</v>
      </c>
      <c r="D126" s="135">
        <v>3</v>
      </c>
      <c r="E126" s="135"/>
      <c r="F126" s="135"/>
      <c r="G126" s="135">
        <v>4</v>
      </c>
      <c r="H126" s="135"/>
      <c r="I126" s="135">
        <v>8</v>
      </c>
      <c r="J126" s="135">
        <v>7</v>
      </c>
      <c r="K126" s="135">
        <v>8</v>
      </c>
      <c r="L126" s="136">
        <v>30</v>
      </c>
      <c r="M126" s="22">
        <f t="shared" si="2"/>
        <v>33</v>
      </c>
    </row>
    <row r="127" spans="1:13" s="13" customFormat="1" x14ac:dyDescent="0.25">
      <c r="A127" s="107" t="s">
        <v>182</v>
      </c>
      <c r="B127" s="107" t="s">
        <v>469</v>
      </c>
      <c r="C127" s="135">
        <v>3</v>
      </c>
      <c r="D127" s="135"/>
      <c r="E127" s="135">
        <v>3</v>
      </c>
      <c r="F127" s="135"/>
      <c r="G127" s="135">
        <v>3</v>
      </c>
      <c r="H127" s="135">
        <v>8</v>
      </c>
      <c r="I127" s="135">
        <v>8</v>
      </c>
      <c r="J127" s="135"/>
      <c r="K127" s="135">
        <v>10</v>
      </c>
      <c r="L127" s="136">
        <v>33</v>
      </c>
      <c r="M127" s="22">
        <f t="shared" si="2"/>
        <v>35</v>
      </c>
    </row>
    <row r="128" spans="1:13" s="13" customFormat="1" x14ac:dyDescent="0.25">
      <c r="A128" s="107" t="s">
        <v>183</v>
      </c>
      <c r="B128" s="107" t="s">
        <v>259</v>
      </c>
      <c r="C128" s="134">
        <v>1</v>
      </c>
      <c r="D128" s="135"/>
      <c r="E128" s="135">
        <v>3</v>
      </c>
      <c r="F128" s="135">
        <v>2</v>
      </c>
      <c r="G128" s="135"/>
      <c r="H128" s="135">
        <v>6</v>
      </c>
      <c r="I128" s="135"/>
      <c r="J128" s="135">
        <v>5</v>
      </c>
      <c r="K128" s="135">
        <v>7</v>
      </c>
      <c r="L128" s="136">
        <v>32</v>
      </c>
      <c r="M128" s="22">
        <f t="shared" si="2"/>
        <v>24</v>
      </c>
    </row>
    <row r="129" spans="1:13" s="13" customFormat="1" x14ac:dyDescent="0.25">
      <c r="A129" s="107" t="s">
        <v>184</v>
      </c>
      <c r="B129" s="107" t="s">
        <v>260</v>
      </c>
      <c r="C129" s="135">
        <v>3</v>
      </c>
      <c r="D129" s="135">
        <v>3</v>
      </c>
      <c r="E129" s="135">
        <v>2</v>
      </c>
      <c r="F129" s="135"/>
      <c r="G129" s="135"/>
      <c r="H129" s="135"/>
      <c r="I129" s="135">
        <v>4</v>
      </c>
      <c r="J129" s="135">
        <v>5</v>
      </c>
      <c r="K129" s="135">
        <v>9</v>
      </c>
      <c r="L129" s="136">
        <v>36</v>
      </c>
      <c r="M129" s="22">
        <f t="shared" si="2"/>
        <v>26</v>
      </c>
    </row>
    <row r="130" spans="1:13" s="13" customFormat="1" x14ac:dyDescent="0.25">
      <c r="A130" s="107" t="s">
        <v>185</v>
      </c>
      <c r="B130" s="107" t="s">
        <v>261</v>
      </c>
      <c r="C130" s="135">
        <v>3</v>
      </c>
      <c r="D130" s="135">
        <v>3</v>
      </c>
      <c r="E130" s="135"/>
      <c r="F130" s="135"/>
      <c r="G130" s="135">
        <v>3</v>
      </c>
      <c r="H130" s="135">
        <v>6</v>
      </c>
      <c r="I130" s="135"/>
      <c r="J130" s="135">
        <v>8</v>
      </c>
      <c r="K130" s="135">
        <v>9</v>
      </c>
      <c r="L130" s="136">
        <v>39</v>
      </c>
      <c r="M130" s="22">
        <f t="shared" si="2"/>
        <v>32</v>
      </c>
    </row>
    <row r="131" spans="1:13" s="13" customFormat="1" x14ac:dyDescent="0.25">
      <c r="A131" s="107" t="s">
        <v>303</v>
      </c>
      <c r="B131" s="107" t="s">
        <v>263</v>
      </c>
      <c r="C131" s="134">
        <v>3</v>
      </c>
      <c r="D131" s="135"/>
      <c r="E131" s="135">
        <v>4</v>
      </c>
      <c r="F131" s="135"/>
      <c r="G131" s="135">
        <v>0</v>
      </c>
      <c r="H131" s="135">
        <v>8</v>
      </c>
      <c r="I131" s="135"/>
      <c r="J131" s="135">
        <v>7</v>
      </c>
      <c r="K131" s="135">
        <v>9</v>
      </c>
      <c r="L131" s="136">
        <v>41</v>
      </c>
      <c r="M131" s="22">
        <f t="shared" si="2"/>
        <v>31</v>
      </c>
    </row>
    <row r="132" spans="1:13" s="13" customFormat="1" x14ac:dyDescent="0.25">
      <c r="A132" s="107" t="s">
        <v>429</v>
      </c>
      <c r="B132" s="107" t="s">
        <v>368</v>
      </c>
      <c r="C132" s="134">
        <v>4</v>
      </c>
      <c r="D132" s="135">
        <v>5</v>
      </c>
      <c r="E132" s="135">
        <v>4</v>
      </c>
      <c r="F132" s="135"/>
      <c r="G132" s="135"/>
      <c r="H132" s="135">
        <v>8</v>
      </c>
      <c r="I132" s="135"/>
      <c r="J132" s="135">
        <v>8</v>
      </c>
      <c r="K132" s="135">
        <v>11</v>
      </c>
      <c r="L132" s="136">
        <v>21</v>
      </c>
      <c r="M132" s="22">
        <f t="shared" si="2"/>
        <v>40</v>
      </c>
    </row>
    <row r="133" spans="1:13" s="13" customFormat="1" x14ac:dyDescent="0.25">
      <c r="A133" s="107" t="s">
        <v>189</v>
      </c>
      <c r="B133" s="107" t="s">
        <v>265</v>
      </c>
      <c r="C133" s="134">
        <v>4</v>
      </c>
      <c r="D133" s="135"/>
      <c r="E133" s="135">
        <v>4</v>
      </c>
      <c r="F133" s="135">
        <v>3</v>
      </c>
      <c r="G133" s="135"/>
      <c r="H133" s="135">
        <v>6</v>
      </c>
      <c r="I133" s="135"/>
      <c r="J133" s="135">
        <v>6</v>
      </c>
      <c r="K133" s="135">
        <v>9</v>
      </c>
      <c r="L133" s="136">
        <v>32</v>
      </c>
      <c r="M133" s="22">
        <f t="shared" si="2"/>
        <v>32</v>
      </c>
    </row>
    <row r="134" spans="1:13" s="13" customFormat="1" x14ac:dyDescent="0.25">
      <c r="A134" s="107" t="s">
        <v>190</v>
      </c>
      <c r="B134" s="107" t="s">
        <v>470</v>
      </c>
      <c r="C134" s="135">
        <v>0</v>
      </c>
      <c r="D134" s="135">
        <v>0</v>
      </c>
      <c r="E134" s="135">
        <v>0</v>
      </c>
      <c r="F134" s="135"/>
      <c r="G134" s="135"/>
      <c r="H134" s="135">
        <v>7</v>
      </c>
      <c r="I134" s="135">
        <v>5</v>
      </c>
      <c r="J134" s="135"/>
      <c r="K134" s="135">
        <v>10</v>
      </c>
      <c r="L134" s="136">
        <v>32</v>
      </c>
      <c r="M134" s="22">
        <f t="shared" si="2"/>
        <v>22</v>
      </c>
    </row>
    <row r="135" spans="1:13" s="13" customFormat="1" x14ac:dyDescent="0.25">
      <c r="A135" s="107" t="s">
        <v>178</v>
      </c>
      <c r="B135" s="126" t="s">
        <v>475</v>
      </c>
      <c r="C135" s="134">
        <v>3</v>
      </c>
      <c r="D135" s="135">
        <v>3</v>
      </c>
      <c r="E135" s="135"/>
      <c r="F135" s="135">
        <v>4</v>
      </c>
      <c r="G135" s="135"/>
      <c r="H135" s="135">
        <v>7</v>
      </c>
      <c r="I135" s="135">
        <v>0</v>
      </c>
      <c r="J135" s="135"/>
      <c r="K135" s="135">
        <v>13</v>
      </c>
      <c r="L135" s="136">
        <v>35</v>
      </c>
      <c r="M135" s="22">
        <f t="shared" si="2"/>
        <v>30</v>
      </c>
    </row>
    <row r="136" spans="1:13" s="13" customFormat="1" x14ac:dyDescent="0.25">
      <c r="A136" s="107" t="s">
        <v>501</v>
      </c>
      <c r="B136" s="126" t="s">
        <v>476</v>
      </c>
      <c r="C136" s="135"/>
      <c r="D136" s="135">
        <v>4</v>
      </c>
      <c r="E136" s="135">
        <v>5</v>
      </c>
      <c r="F136" s="135">
        <v>3</v>
      </c>
      <c r="G136" s="135"/>
      <c r="H136" s="135">
        <v>7</v>
      </c>
      <c r="I136" s="135"/>
      <c r="J136" s="135">
        <v>8</v>
      </c>
      <c r="K136" s="135">
        <v>12</v>
      </c>
      <c r="L136" s="136">
        <v>32</v>
      </c>
      <c r="M136" s="22">
        <f t="shared" si="2"/>
        <v>39</v>
      </c>
    </row>
    <row r="137" spans="1:13" s="13" customFormat="1" x14ac:dyDescent="0.25">
      <c r="A137" s="107" t="s">
        <v>181</v>
      </c>
      <c r="B137" s="126" t="s">
        <v>258</v>
      </c>
      <c r="C137" s="134">
        <v>4</v>
      </c>
      <c r="D137" s="135">
        <v>2</v>
      </c>
      <c r="E137" s="135">
        <v>1</v>
      </c>
      <c r="F137" s="135"/>
      <c r="G137" s="135"/>
      <c r="H137" s="135"/>
      <c r="I137" s="135">
        <v>6</v>
      </c>
      <c r="J137" s="135">
        <v>5</v>
      </c>
      <c r="K137" s="135">
        <v>12</v>
      </c>
      <c r="L137" s="136">
        <v>27</v>
      </c>
      <c r="M137" s="22">
        <f t="shared" si="2"/>
        <v>30</v>
      </c>
    </row>
    <row r="138" spans="1:13" s="13" customFormat="1" x14ac:dyDescent="0.25">
      <c r="A138" s="108" t="s">
        <v>426</v>
      </c>
      <c r="B138" s="127" t="s">
        <v>365</v>
      </c>
      <c r="C138" s="137">
        <v>5</v>
      </c>
      <c r="D138" s="137"/>
      <c r="E138" s="137">
        <v>5</v>
      </c>
      <c r="F138" s="137">
        <v>5</v>
      </c>
      <c r="G138" s="137"/>
      <c r="H138" s="135">
        <v>8.5</v>
      </c>
      <c r="I138" s="135"/>
      <c r="J138" s="135">
        <v>8.5</v>
      </c>
      <c r="K138" s="135">
        <v>13</v>
      </c>
      <c r="L138" s="136">
        <v>27</v>
      </c>
      <c r="M138" s="22">
        <f t="shared" si="2"/>
        <v>45</v>
      </c>
    </row>
    <row r="139" spans="1:13" s="13" customFormat="1" x14ac:dyDescent="0.25">
      <c r="A139" s="107" t="s">
        <v>186</v>
      </c>
      <c r="B139" s="126" t="s">
        <v>262</v>
      </c>
      <c r="C139" s="137">
        <v>4</v>
      </c>
      <c r="D139" s="137"/>
      <c r="E139" s="137">
        <v>5</v>
      </c>
      <c r="F139" s="137">
        <v>5</v>
      </c>
      <c r="G139" s="137"/>
      <c r="H139" s="135">
        <v>8</v>
      </c>
      <c r="I139" s="135">
        <v>8</v>
      </c>
      <c r="J139" s="135"/>
      <c r="K139" s="135">
        <v>12</v>
      </c>
      <c r="L139" s="136">
        <v>33</v>
      </c>
      <c r="M139" s="22">
        <f t="shared" si="2"/>
        <v>42</v>
      </c>
    </row>
    <row r="140" spans="1:13" s="13" customFormat="1" x14ac:dyDescent="0.25">
      <c r="A140" s="107" t="s">
        <v>427</v>
      </c>
      <c r="B140" s="126" t="s">
        <v>366</v>
      </c>
      <c r="C140" s="135">
        <v>5</v>
      </c>
      <c r="D140" s="135"/>
      <c r="E140" s="135">
        <v>3</v>
      </c>
      <c r="F140" s="135"/>
      <c r="G140" s="135">
        <v>2</v>
      </c>
      <c r="H140" s="135"/>
      <c r="I140" s="135">
        <v>5</v>
      </c>
      <c r="J140" s="135">
        <v>7</v>
      </c>
      <c r="K140" s="135">
        <v>12</v>
      </c>
      <c r="L140" s="136">
        <v>34</v>
      </c>
      <c r="M140" s="22">
        <f t="shared" si="2"/>
        <v>34</v>
      </c>
    </row>
    <row r="141" spans="1:13" s="13" customFormat="1" x14ac:dyDescent="0.25">
      <c r="A141" s="107" t="s">
        <v>428</v>
      </c>
      <c r="B141" s="126" t="s">
        <v>367</v>
      </c>
      <c r="C141" s="134">
        <v>5</v>
      </c>
      <c r="D141" s="135">
        <v>3</v>
      </c>
      <c r="E141" s="135">
        <v>4</v>
      </c>
      <c r="F141" s="135"/>
      <c r="G141" s="135"/>
      <c r="H141" s="135">
        <v>7</v>
      </c>
      <c r="I141" s="135"/>
      <c r="J141" s="135">
        <v>6</v>
      </c>
      <c r="K141" s="135">
        <v>10</v>
      </c>
      <c r="L141" s="136">
        <v>37</v>
      </c>
      <c r="M141" s="22">
        <f t="shared" si="2"/>
        <v>35</v>
      </c>
    </row>
    <row r="142" spans="1:13" s="13" customFormat="1" x14ac:dyDescent="0.25">
      <c r="A142" s="107" t="s">
        <v>187</v>
      </c>
      <c r="B142" s="126" t="s">
        <v>477</v>
      </c>
      <c r="C142" s="135">
        <v>2</v>
      </c>
      <c r="D142" s="135">
        <v>4.5</v>
      </c>
      <c r="E142" s="135">
        <v>3.5</v>
      </c>
      <c r="F142" s="135"/>
      <c r="G142" s="135"/>
      <c r="H142" s="135">
        <v>8.5</v>
      </c>
      <c r="I142" s="135">
        <v>8.5</v>
      </c>
      <c r="J142" s="135"/>
      <c r="K142" s="135">
        <v>13</v>
      </c>
      <c r="L142" s="136">
        <v>39</v>
      </c>
      <c r="M142" s="22">
        <f t="shared" si="2"/>
        <v>40</v>
      </c>
    </row>
    <row r="143" spans="1:13" s="13" customFormat="1" x14ac:dyDescent="0.25">
      <c r="A143" s="107" t="s">
        <v>188</v>
      </c>
      <c r="B143" s="126" t="s">
        <v>264</v>
      </c>
      <c r="C143" s="135">
        <v>5</v>
      </c>
      <c r="D143" s="135"/>
      <c r="E143" s="135">
        <v>5</v>
      </c>
      <c r="F143" s="135"/>
      <c r="G143" s="135">
        <v>4</v>
      </c>
      <c r="H143" s="135">
        <v>9</v>
      </c>
      <c r="I143" s="135"/>
      <c r="J143" s="135">
        <v>9</v>
      </c>
      <c r="K143" s="135">
        <v>12</v>
      </c>
      <c r="L143" s="136">
        <v>25</v>
      </c>
      <c r="M143" s="22">
        <f t="shared" si="2"/>
        <v>44</v>
      </c>
    </row>
    <row r="144" spans="1:13" s="13" customFormat="1" x14ac:dyDescent="0.25">
      <c r="A144" s="107" t="s">
        <v>304</v>
      </c>
      <c r="B144" s="126" t="s">
        <v>266</v>
      </c>
      <c r="C144" s="135">
        <v>5</v>
      </c>
      <c r="D144" s="135"/>
      <c r="E144" s="135">
        <v>5</v>
      </c>
      <c r="F144" s="135">
        <v>0</v>
      </c>
      <c r="G144" s="135"/>
      <c r="H144" s="135">
        <v>7</v>
      </c>
      <c r="I144" s="135">
        <v>3</v>
      </c>
      <c r="J144" s="135"/>
      <c r="K144" s="135">
        <v>10</v>
      </c>
      <c r="L144" s="136">
        <v>22</v>
      </c>
      <c r="M144" s="22">
        <f t="shared" si="2"/>
        <v>30</v>
      </c>
    </row>
    <row r="145" spans="1:13" s="13" customFormat="1" x14ac:dyDescent="0.25">
      <c r="A145" s="107" t="s">
        <v>191</v>
      </c>
      <c r="B145" s="126" t="s">
        <v>267</v>
      </c>
      <c r="C145" s="134">
        <v>4</v>
      </c>
      <c r="D145" s="135">
        <v>4</v>
      </c>
      <c r="E145" s="135"/>
      <c r="F145" s="135">
        <v>4</v>
      </c>
      <c r="G145" s="135"/>
      <c r="H145" s="135">
        <v>6</v>
      </c>
      <c r="I145" s="135">
        <v>5</v>
      </c>
      <c r="J145" s="135">
        <v>7</v>
      </c>
      <c r="K145" s="135">
        <v>10</v>
      </c>
      <c r="L145" s="136">
        <v>24</v>
      </c>
      <c r="M145" s="22">
        <f t="shared" ref="M145:M192" si="3">SUM(C145:K145)</f>
        <v>40</v>
      </c>
    </row>
    <row r="146" spans="1:13" s="13" customFormat="1" x14ac:dyDescent="0.25">
      <c r="A146" s="107" t="s">
        <v>430</v>
      </c>
      <c r="B146" s="126" t="s">
        <v>369</v>
      </c>
      <c r="C146" s="135"/>
      <c r="D146" s="135">
        <v>3</v>
      </c>
      <c r="E146" s="135">
        <v>5</v>
      </c>
      <c r="F146" s="135">
        <v>5</v>
      </c>
      <c r="G146" s="135"/>
      <c r="H146" s="135"/>
      <c r="I146" s="135">
        <v>8</v>
      </c>
      <c r="J146" s="135">
        <v>8</v>
      </c>
      <c r="K146" s="135">
        <v>12</v>
      </c>
      <c r="L146" s="136">
        <v>38</v>
      </c>
      <c r="M146" s="22">
        <f t="shared" si="3"/>
        <v>41</v>
      </c>
    </row>
    <row r="147" spans="1:13" s="13" customFormat="1" x14ac:dyDescent="0.25">
      <c r="A147" s="107" t="s">
        <v>431</v>
      </c>
      <c r="B147" s="126" t="s">
        <v>370</v>
      </c>
      <c r="C147" s="135">
        <v>5</v>
      </c>
      <c r="D147" s="135">
        <v>5</v>
      </c>
      <c r="E147" s="135">
        <v>5</v>
      </c>
      <c r="F147" s="135"/>
      <c r="G147" s="135"/>
      <c r="H147" s="135"/>
      <c r="I147" s="135">
        <v>8</v>
      </c>
      <c r="J147" s="135">
        <v>6</v>
      </c>
      <c r="K147" s="135">
        <v>12</v>
      </c>
      <c r="L147" s="136">
        <v>33</v>
      </c>
      <c r="M147" s="22">
        <f t="shared" si="3"/>
        <v>41</v>
      </c>
    </row>
    <row r="148" spans="1:13" s="13" customFormat="1" x14ac:dyDescent="0.25">
      <c r="A148" s="107" t="s">
        <v>305</v>
      </c>
      <c r="B148" s="126" t="s">
        <v>268</v>
      </c>
      <c r="C148" s="135">
        <v>4</v>
      </c>
      <c r="D148" s="135">
        <v>5</v>
      </c>
      <c r="E148" s="135">
        <v>5</v>
      </c>
      <c r="F148" s="135"/>
      <c r="G148" s="135"/>
      <c r="H148" s="135"/>
      <c r="I148" s="135">
        <v>8</v>
      </c>
      <c r="J148" s="135">
        <v>8</v>
      </c>
      <c r="K148" s="135">
        <v>11</v>
      </c>
      <c r="L148" s="136">
        <v>32</v>
      </c>
      <c r="M148" s="22">
        <f t="shared" si="3"/>
        <v>41</v>
      </c>
    </row>
    <row r="149" spans="1:13" s="13" customFormat="1" x14ac:dyDescent="0.25">
      <c r="A149" s="107" t="s">
        <v>502</v>
      </c>
      <c r="B149" s="126" t="s">
        <v>478</v>
      </c>
      <c r="C149" s="135">
        <v>5</v>
      </c>
      <c r="D149" s="135"/>
      <c r="E149" s="135">
        <v>5</v>
      </c>
      <c r="F149" s="135">
        <v>0</v>
      </c>
      <c r="G149" s="135"/>
      <c r="H149" s="135">
        <v>8</v>
      </c>
      <c r="I149" s="135">
        <v>7</v>
      </c>
      <c r="J149" s="135"/>
      <c r="K149" s="135">
        <v>12</v>
      </c>
      <c r="L149" s="136">
        <v>35</v>
      </c>
      <c r="M149" s="22">
        <f t="shared" si="3"/>
        <v>37</v>
      </c>
    </row>
    <row r="150" spans="1:13" s="13" customFormat="1" x14ac:dyDescent="0.25">
      <c r="A150" s="107" t="s">
        <v>306</v>
      </c>
      <c r="B150" s="126" t="s">
        <v>269</v>
      </c>
      <c r="C150" s="134">
        <v>2</v>
      </c>
      <c r="D150" s="135">
        <v>1</v>
      </c>
      <c r="E150" s="135">
        <v>2</v>
      </c>
      <c r="F150" s="135"/>
      <c r="G150" s="135"/>
      <c r="H150" s="135">
        <v>2</v>
      </c>
      <c r="I150" s="135">
        <v>5</v>
      </c>
      <c r="J150" s="135"/>
      <c r="K150" s="135">
        <v>11</v>
      </c>
      <c r="L150" s="136">
        <v>25</v>
      </c>
      <c r="M150" s="22">
        <f t="shared" si="3"/>
        <v>23</v>
      </c>
    </row>
    <row r="151" spans="1:13" s="13" customFormat="1" x14ac:dyDescent="0.25">
      <c r="A151" s="107" t="s">
        <v>307</v>
      </c>
      <c r="B151" s="126" t="s">
        <v>270</v>
      </c>
      <c r="C151" s="135">
        <v>5</v>
      </c>
      <c r="D151" s="135"/>
      <c r="E151" s="135">
        <v>5</v>
      </c>
      <c r="F151" s="135">
        <v>4</v>
      </c>
      <c r="G151" s="135"/>
      <c r="H151" s="135">
        <v>8</v>
      </c>
      <c r="I151" s="135">
        <v>8</v>
      </c>
      <c r="J151" s="135"/>
      <c r="K151" s="135">
        <v>10.5</v>
      </c>
      <c r="L151" s="136">
        <v>31</v>
      </c>
      <c r="M151" s="22">
        <f t="shared" si="3"/>
        <v>40.5</v>
      </c>
    </row>
    <row r="152" spans="1:13" s="13" customFormat="1" x14ac:dyDescent="0.25">
      <c r="A152" s="107" t="s">
        <v>192</v>
      </c>
      <c r="B152" s="126" t="s">
        <v>479</v>
      </c>
      <c r="C152" s="134">
        <v>3</v>
      </c>
      <c r="D152" s="135">
        <v>2</v>
      </c>
      <c r="E152" s="135"/>
      <c r="F152" s="135">
        <v>2</v>
      </c>
      <c r="G152" s="135"/>
      <c r="H152" s="135"/>
      <c r="I152" s="135">
        <v>5</v>
      </c>
      <c r="J152" s="135">
        <v>9</v>
      </c>
      <c r="K152" s="135">
        <v>11</v>
      </c>
      <c r="L152" s="136">
        <v>33</v>
      </c>
      <c r="M152" s="22">
        <f t="shared" si="3"/>
        <v>32</v>
      </c>
    </row>
    <row r="153" spans="1:13" s="13" customFormat="1" x14ac:dyDescent="0.25">
      <c r="A153" s="107" t="s">
        <v>193</v>
      </c>
      <c r="B153" s="126" t="s">
        <v>480</v>
      </c>
      <c r="C153" s="135">
        <v>4</v>
      </c>
      <c r="D153" s="135">
        <v>2</v>
      </c>
      <c r="E153" s="135"/>
      <c r="F153" s="135">
        <v>2</v>
      </c>
      <c r="G153" s="135"/>
      <c r="H153" s="135"/>
      <c r="I153" s="135">
        <v>6</v>
      </c>
      <c r="J153" s="135">
        <v>8</v>
      </c>
      <c r="K153" s="135">
        <v>11</v>
      </c>
      <c r="L153" s="136">
        <v>31</v>
      </c>
      <c r="M153" s="22">
        <f t="shared" si="3"/>
        <v>33</v>
      </c>
    </row>
    <row r="154" spans="1:13" s="13" customFormat="1" x14ac:dyDescent="0.25">
      <c r="A154" s="107" t="s">
        <v>194</v>
      </c>
      <c r="B154" s="126" t="s">
        <v>481</v>
      </c>
      <c r="C154" s="134">
        <v>4</v>
      </c>
      <c r="D154" s="135">
        <v>4</v>
      </c>
      <c r="E154" s="135">
        <v>5</v>
      </c>
      <c r="F154" s="135"/>
      <c r="G154" s="135"/>
      <c r="H154" s="135">
        <v>7.5</v>
      </c>
      <c r="I154" s="135"/>
      <c r="J154" s="135">
        <v>7.5</v>
      </c>
      <c r="K154" s="135">
        <v>10</v>
      </c>
      <c r="L154" s="136">
        <v>29</v>
      </c>
      <c r="M154" s="22">
        <f t="shared" si="3"/>
        <v>38</v>
      </c>
    </row>
    <row r="155" spans="1:13" s="13" customFormat="1" x14ac:dyDescent="0.25">
      <c r="A155" s="107" t="s">
        <v>195</v>
      </c>
      <c r="B155" s="126" t="s">
        <v>271</v>
      </c>
      <c r="C155" s="134">
        <v>5</v>
      </c>
      <c r="D155" s="135">
        <v>5</v>
      </c>
      <c r="E155" s="135">
        <v>4</v>
      </c>
      <c r="F155" s="135"/>
      <c r="G155" s="135"/>
      <c r="H155" s="135"/>
      <c r="I155" s="135">
        <v>7</v>
      </c>
      <c r="J155" s="135">
        <v>4</v>
      </c>
      <c r="K155" s="135">
        <v>10</v>
      </c>
      <c r="L155" s="136">
        <v>35</v>
      </c>
      <c r="M155" s="22">
        <f t="shared" si="3"/>
        <v>35</v>
      </c>
    </row>
    <row r="156" spans="1:13" s="13" customFormat="1" x14ac:dyDescent="0.25">
      <c r="A156" s="107" t="s">
        <v>308</v>
      </c>
      <c r="B156" s="126" t="s">
        <v>272</v>
      </c>
      <c r="C156" s="134">
        <v>5</v>
      </c>
      <c r="D156" s="135">
        <v>4</v>
      </c>
      <c r="E156" s="135"/>
      <c r="F156" s="135"/>
      <c r="G156" s="135">
        <v>3</v>
      </c>
      <c r="H156" s="135">
        <v>8</v>
      </c>
      <c r="I156" s="135">
        <v>8</v>
      </c>
      <c r="J156" s="135"/>
      <c r="K156" s="135">
        <v>12</v>
      </c>
      <c r="L156" s="136">
        <v>24</v>
      </c>
      <c r="M156" s="22">
        <f t="shared" si="3"/>
        <v>40</v>
      </c>
    </row>
    <row r="157" spans="1:13" s="13" customFormat="1" x14ac:dyDescent="0.25">
      <c r="A157" s="107" t="s">
        <v>309</v>
      </c>
      <c r="B157" s="126" t="s">
        <v>273</v>
      </c>
      <c r="C157" s="134"/>
      <c r="D157" s="135"/>
      <c r="E157" s="135">
        <v>5</v>
      </c>
      <c r="F157" s="135">
        <v>5</v>
      </c>
      <c r="G157" s="135">
        <v>4</v>
      </c>
      <c r="H157" s="135">
        <v>8</v>
      </c>
      <c r="I157" s="135">
        <v>8</v>
      </c>
      <c r="J157" s="135"/>
      <c r="K157" s="135">
        <v>12</v>
      </c>
      <c r="L157" s="136">
        <v>34</v>
      </c>
      <c r="M157" s="22">
        <f t="shared" si="3"/>
        <v>42</v>
      </c>
    </row>
    <row r="158" spans="1:13" s="13" customFormat="1" x14ac:dyDescent="0.25">
      <c r="A158" s="107" t="s">
        <v>432</v>
      </c>
      <c r="B158" s="126" t="s">
        <v>371</v>
      </c>
      <c r="C158" s="135">
        <v>5</v>
      </c>
      <c r="D158" s="135">
        <v>5</v>
      </c>
      <c r="E158" s="135">
        <v>5</v>
      </c>
      <c r="F158" s="135"/>
      <c r="G158" s="135"/>
      <c r="H158" s="135">
        <v>8</v>
      </c>
      <c r="I158" s="135"/>
      <c r="J158" s="135">
        <v>7</v>
      </c>
      <c r="K158" s="135">
        <v>11</v>
      </c>
      <c r="L158" s="136">
        <v>34</v>
      </c>
      <c r="M158" s="22">
        <f t="shared" si="3"/>
        <v>41</v>
      </c>
    </row>
    <row r="159" spans="1:13" s="13" customFormat="1" x14ac:dyDescent="0.25">
      <c r="A159" s="107" t="s">
        <v>196</v>
      </c>
      <c r="B159" s="126" t="s">
        <v>482</v>
      </c>
      <c r="C159" s="134">
        <v>2</v>
      </c>
      <c r="D159" s="135"/>
      <c r="E159" s="135">
        <v>2</v>
      </c>
      <c r="F159" s="135">
        <v>0</v>
      </c>
      <c r="G159" s="135"/>
      <c r="H159" s="135">
        <v>8</v>
      </c>
      <c r="I159" s="135">
        <v>5</v>
      </c>
      <c r="J159" s="135"/>
      <c r="K159" s="135">
        <v>11</v>
      </c>
      <c r="L159" s="136">
        <v>24</v>
      </c>
      <c r="M159" s="22">
        <f t="shared" si="3"/>
        <v>28</v>
      </c>
    </row>
    <row r="160" spans="1:13" s="13" customFormat="1" x14ac:dyDescent="0.25">
      <c r="A160" s="107" t="s">
        <v>433</v>
      </c>
      <c r="B160" s="126" t="s">
        <v>372</v>
      </c>
      <c r="C160" s="135">
        <v>5</v>
      </c>
      <c r="D160" s="135"/>
      <c r="E160" s="135">
        <v>4.5</v>
      </c>
      <c r="F160" s="135">
        <v>5</v>
      </c>
      <c r="G160" s="135"/>
      <c r="H160" s="135">
        <v>8</v>
      </c>
      <c r="I160" s="135"/>
      <c r="J160" s="135">
        <v>8</v>
      </c>
      <c r="K160" s="135">
        <v>11</v>
      </c>
      <c r="L160" s="136">
        <v>35</v>
      </c>
      <c r="M160" s="22">
        <f t="shared" si="3"/>
        <v>41.5</v>
      </c>
    </row>
    <row r="161" spans="1:13" s="13" customFormat="1" x14ac:dyDescent="0.25">
      <c r="A161" s="107" t="s">
        <v>310</v>
      </c>
      <c r="B161" s="126" t="s">
        <v>274</v>
      </c>
      <c r="C161" s="134">
        <v>3</v>
      </c>
      <c r="D161" s="135">
        <v>2</v>
      </c>
      <c r="E161" s="135">
        <v>5</v>
      </c>
      <c r="F161" s="135"/>
      <c r="G161" s="135"/>
      <c r="H161" s="135"/>
      <c r="I161" s="135">
        <v>8</v>
      </c>
      <c r="J161" s="135">
        <v>6</v>
      </c>
      <c r="K161" s="135">
        <v>10</v>
      </c>
      <c r="L161" s="136">
        <v>28</v>
      </c>
      <c r="M161" s="22">
        <f t="shared" si="3"/>
        <v>34</v>
      </c>
    </row>
    <row r="162" spans="1:13" s="13" customFormat="1" x14ac:dyDescent="0.25">
      <c r="A162" s="107" t="s">
        <v>197</v>
      </c>
      <c r="B162" s="126" t="s">
        <v>483</v>
      </c>
      <c r="C162" s="135">
        <v>0</v>
      </c>
      <c r="D162" s="135"/>
      <c r="E162" s="135">
        <v>5</v>
      </c>
      <c r="F162" s="135"/>
      <c r="G162" s="135">
        <v>4</v>
      </c>
      <c r="H162" s="135">
        <v>8</v>
      </c>
      <c r="I162" s="135">
        <v>6</v>
      </c>
      <c r="J162" s="135"/>
      <c r="K162" s="135">
        <v>11</v>
      </c>
      <c r="L162" s="136">
        <v>28</v>
      </c>
      <c r="M162" s="22">
        <f t="shared" si="3"/>
        <v>34</v>
      </c>
    </row>
    <row r="163" spans="1:13" s="13" customFormat="1" x14ac:dyDescent="0.25">
      <c r="A163" s="107" t="s">
        <v>434</v>
      </c>
      <c r="B163" s="126" t="s">
        <v>373</v>
      </c>
      <c r="C163" s="135">
        <v>5</v>
      </c>
      <c r="D163" s="135">
        <v>5</v>
      </c>
      <c r="E163" s="135"/>
      <c r="F163" s="135">
        <v>5</v>
      </c>
      <c r="G163" s="135"/>
      <c r="H163" s="135"/>
      <c r="I163" s="135">
        <v>8</v>
      </c>
      <c r="J163" s="135">
        <v>8</v>
      </c>
      <c r="K163" s="135">
        <v>12</v>
      </c>
      <c r="L163" s="136">
        <v>32</v>
      </c>
      <c r="M163" s="22">
        <f t="shared" si="3"/>
        <v>43</v>
      </c>
    </row>
    <row r="164" spans="1:13" s="13" customFormat="1" x14ac:dyDescent="0.25">
      <c r="A164" s="107" t="s">
        <v>198</v>
      </c>
      <c r="B164" s="126" t="s">
        <v>484</v>
      </c>
      <c r="C164" s="135"/>
      <c r="D164" s="135">
        <v>3</v>
      </c>
      <c r="E164" s="135"/>
      <c r="F164" s="135">
        <v>3</v>
      </c>
      <c r="G164" s="135">
        <v>3</v>
      </c>
      <c r="H164" s="135">
        <v>2</v>
      </c>
      <c r="I164" s="135"/>
      <c r="J164" s="135">
        <v>0</v>
      </c>
      <c r="K164" s="135">
        <v>10</v>
      </c>
      <c r="L164" s="136">
        <v>24</v>
      </c>
      <c r="M164" s="22">
        <f t="shared" si="3"/>
        <v>21</v>
      </c>
    </row>
    <row r="165" spans="1:13" s="13" customFormat="1" x14ac:dyDescent="0.25">
      <c r="A165" s="107" t="s">
        <v>199</v>
      </c>
      <c r="B165" s="126" t="s">
        <v>485</v>
      </c>
      <c r="C165" s="134">
        <v>5</v>
      </c>
      <c r="D165" s="135"/>
      <c r="E165" s="135"/>
      <c r="F165" s="135">
        <v>5</v>
      </c>
      <c r="G165" s="135">
        <v>5</v>
      </c>
      <c r="H165" s="135"/>
      <c r="I165" s="135">
        <v>6</v>
      </c>
      <c r="J165" s="135">
        <v>7</v>
      </c>
      <c r="K165" s="135">
        <v>11</v>
      </c>
      <c r="L165" s="136">
        <v>31</v>
      </c>
      <c r="M165" s="22">
        <f t="shared" si="3"/>
        <v>39</v>
      </c>
    </row>
    <row r="166" spans="1:13" s="13" customFormat="1" x14ac:dyDescent="0.25">
      <c r="A166" s="107" t="s">
        <v>435</v>
      </c>
      <c r="B166" s="126" t="s">
        <v>374</v>
      </c>
      <c r="C166" s="135">
        <v>5</v>
      </c>
      <c r="D166" s="135"/>
      <c r="E166" s="135">
        <v>5</v>
      </c>
      <c r="F166" s="135">
        <v>5</v>
      </c>
      <c r="G166" s="135"/>
      <c r="H166" s="135">
        <v>5</v>
      </c>
      <c r="I166" s="135"/>
      <c r="J166" s="135">
        <v>6</v>
      </c>
      <c r="K166" s="135">
        <v>12</v>
      </c>
      <c r="L166" s="136">
        <v>28</v>
      </c>
      <c r="M166" s="22">
        <f t="shared" si="3"/>
        <v>38</v>
      </c>
    </row>
    <row r="167" spans="1:13" s="13" customFormat="1" x14ac:dyDescent="0.25">
      <c r="A167" s="107" t="s">
        <v>200</v>
      </c>
      <c r="B167" s="126" t="s">
        <v>486</v>
      </c>
      <c r="C167" s="135">
        <v>5</v>
      </c>
      <c r="D167" s="135"/>
      <c r="E167" s="135">
        <v>5</v>
      </c>
      <c r="F167" s="135"/>
      <c r="G167" s="135">
        <v>5</v>
      </c>
      <c r="H167" s="135"/>
      <c r="I167" s="135">
        <v>3</v>
      </c>
      <c r="J167" s="135">
        <v>8</v>
      </c>
      <c r="K167" s="135">
        <v>11</v>
      </c>
      <c r="L167" s="136">
        <v>30</v>
      </c>
      <c r="M167" s="22">
        <f t="shared" si="3"/>
        <v>37</v>
      </c>
    </row>
    <row r="168" spans="1:13" s="13" customFormat="1" x14ac:dyDescent="0.25">
      <c r="A168" s="107" t="s">
        <v>201</v>
      </c>
      <c r="B168" s="126" t="s">
        <v>487</v>
      </c>
      <c r="C168" s="134">
        <v>5</v>
      </c>
      <c r="D168" s="135"/>
      <c r="E168" s="135">
        <v>4</v>
      </c>
      <c r="F168" s="135">
        <v>3</v>
      </c>
      <c r="G168" s="135"/>
      <c r="H168" s="135">
        <v>8</v>
      </c>
      <c r="I168" s="135"/>
      <c r="J168" s="135">
        <v>8</v>
      </c>
      <c r="K168" s="135">
        <v>10</v>
      </c>
      <c r="L168" s="136">
        <v>32</v>
      </c>
      <c r="M168" s="22">
        <f t="shared" si="3"/>
        <v>38</v>
      </c>
    </row>
    <row r="169" spans="1:13" s="13" customFormat="1" x14ac:dyDescent="0.25">
      <c r="A169" s="107" t="s">
        <v>202</v>
      </c>
      <c r="B169" s="126" t="s">
        <v>275</v>
      </c>
      <c r="C169" s="134">
        <v>5</v>
      </c>
      <c r="D169" s="135"/>
      <c r="E169" s="135">
        <v>5</v>
      </c>
      <c r="F169" s="135">
        <v>5</v>
      </c>
      <c r="G169" s="135"/>
      <c r="H169" s="135">
        <v>8</v>
      </c>
      <c r="I169" s="135"/>
      <c r="J169" s="135">
        <v>8</v>
      </c>
      <c r="K169" s="135">
        <v>11</v>
      </c>
      <c r="L169" s="136">
        <v>33</v>
      </c>
      <c r="M169" s="22">
        <f t="shared" si="3"/>
        <v>42</v>
      </c>
    </row>
    <row r="170" spans="1:13" s="13" customFormat="1" x14ac:dyDescent="0.25">
      <c r="A170" s="107" t="s">
        <v>203</v>
      </c>
      <c r="B170" s="126" t="s">
        <v>488</v>
      </c>
      <c r="C170" s="134">
        <v>5</v>
      </c>
      <c r="D170" s="135"/>
      <c r="E170" s="135">
        <v>4</v>
      </c>
      <c r="F170" s="135">
        <v>4</v>
      </c>
      <c r="G170" s="135"/>
      <c r="H170" s="135">
        <v>7</v>
      </c>
      <c r="I170" s="135"/>
      <c r="J170" s="135">
        <v>6</v>
      </c>
      <c r="K170" s="135">
        <v>10</v>
      </c>
      <c r="L170" s="136">
        <v>26</v>
      </c>
      <c r="M170" s="22">
        <f t="shared" si="3"/>
        <v>36</v>
      </c>
    </row>
    <row r="171" spans="1:13" s="13" customFormat="1" x14ac:dyDescent="0.25">
      <c r="A171" s="107" t="s">
        <v>204</v>
      </c>
      <c r="B171" s="126" t="s">
        <v>489</v>
      </c>
      <c r="C171" s="134">
        <v>5</v>
      </c>
      <c r="D171" s="135"/>
      <c r="E171" s="135"/>
      <c r="F171" s="135">
        <v>2</v>
      </c>
      <c r="G171" s="135">
        <v>5</v>
      </c>
      <c r="H171" s="135">
        <v>8</v>
      </c>
      <c r="I171" s="135"/>
      <c r="J171" s="135">
        <v>7</v>
      </c>
      <c r="K171" s="135">
        <v>11</v>
      </c>
      <c r="L171" s="136">
        <v>28</v>
      </c>
      <c r="M171" s="22">
        <f t="shared" si="3"/>
        <v>38</v>
      </c>
    </row>
    <row r="172" spans="1:13" s="13" customFormat="1" x14ac:dyDescent="0.25">
      <c r="A172" s="107" t="s">
        <v>205</v>
      </c>
      <c r="B172" s="126" t="s">
        <v>276</v>
      </c>
      <c r="C172" s="134">
        <v>3</v>
      </c>
      <c r="D172" s="135">
        <v>1</v>
      </c>
      <c r="E172" s="135">
        <v>3</v>
      </c>
      <c r="F172" s="135"/>
      <c r="G172" s="135"/>
      <c r="H172" s="135">
        <v>2</v>
      </c>
      <c r="I172" s="135">
        <v>2</v>
      </c>
      <c r="J172" s="135"/>
      <c r="K172" s="135">
        <v>11</v>
      </c>
      <c r="L172" s="136">
        <v>25</v>
      </c>
      <c r="M172" s="22">
        <f t="shared" si="3"/>
        <v>22</v>
      </c>
    </row>
    <row r="173" spans="1:13" s="13" customFormat="1" x14ac:dyDescent="0.25">
      <c r="A173" s="107" t="s">
        <v>311</v>
      </c>
      <c r="B173" s="126" t="s">
        <v>277</v>
      </c>
      <c r="C173" s="134">
        <v>1</v>
      </c>
      <c r="D173" s="135"/>
      <c r="E173" s="135"/>
      <c r="F173" s="135">
        <v>0</v>
      </c>
      <c r="G173" s="135">
        <v>5</v>
      </c>
      <c r="H173" s="135">
        <v>7</v>
      </c>
      <c r="I173" s="135"/>
      <c r="J173" s="135">
        <v>7</v>
      </c>
      <c r="K173" s="135">
        <v>10</v>
      </c>
      <c r="L173" s="136">
        <v>26</v>
      </c>
      <c r="M173" s="22">
        <f t="shared" si="3"/>
        <v>30</v>
      </c>
    </row>
    <row r="174" spans="1:13" s="13" customFormat="1" x14ac:dyDescent="0.25">
      <c r="A174" s="107" t="s">
        <v>503</v>
      </c>
      <c r="B174" s="126" t="s">
        <v>490</v>
      </c>
      <c r="C174" s="134">
        <v>5</v>
      </c>
      <c r="D174" s="135"/>
      <c r="E174" s="135">
        <v>5</v>
      </c>
      <c r="F174" s="135"/>
      <c r="G174" s="135">
        <v>4</v>
      </c>
      <c r="H174" s="135">
        <v>9</v>
      </c>
      <c r="I174" s="135">
        <v>8</v>
      </c>
      <c r="J174" s="135"/>
      <c r="K174" s="135">
        <v>9</v>
      </c>
      <c r="L174" s="136">
        <v>29</v>
      </c>
      <c r="M174" s="22">
        <f t="shared" si="3"/>
        <v>40</v>
      </c>
    </row>
    <row r="175" spans="1:13" s="13" customFormat="1" x14ac:dyDescent="0.25">
      <c r="A175" s="107" t="s">
        <v>206</v>
      </c>
      <c r="B175" s="126" t="s">
        <v>491</v>
      </c>
      <c r="C175" s="134">
        <v>5</v>
      </c>
      <c r="D175" s="135"/>
      <c r="E175" s="135">
        <v>5</v>
      </c>
      <c r="F175" s="135">
        <v>4</v>
      </c>
      <c r="G175" s="135"/>
      <c r="H175" s="135"/>
      <c r="I175" s="135">
        <v>8</v>
      </c>
      <c r="J175" s="135">
        <v>8</v>
      </c>
      <c r="K175" s="135">
        <v>7</v>
      </c>
      <c r="L175" s="136">
        <v>30</v>
      </c>
      <c r="M175" s="22">
        <f t="shared" si="3"/>
        <v>37</v>
      </c>
    </row>
    <row r="176" spans="1:13" s="13" customFormat="1" x14ac:dyDescent="0.25">
      <c r="A176" s="107" t="s">
        <v>312</v>
      </c>
      <c r="B176" s="126" t="s">
        <v>278</v>
      </c>
      <c r="C176" s="134"/>
      <c r="D176" s="135">
        <v>4</v>
      </c>
      <c r="E176" s="135">
        <v>2</v>
      </c>
      <c r="F176" s="135"/>
      <c r="G176" s="135">
        <v>2</v>
      </c>
      <c r="H176" s="135"/>
      <c r="I176" s="135">
        <v>5</v>
      </c>
      <c r="J176" s="135">
        <v>7</v>
      </c>
      <c r="K176" s="135">
        <v>11</v>
      </c>
      <c r="L176" s="136">
        <v>7</v>
      </c>
      <c r="M176" s="22">
        <f t="shared" si="3"/>
        <v>31</v>
      </c>
    </row>
    <row r="177" spans="1:13" s="13" customFormat="1" x14ac:dyDescent="0.25">
      <c r="A177" s="107" t="s">
        <v>504</v>
      </c>
      <c r="B177" s="126" t="s">
        <v>492</v>
      </c>
      <c r="C177" s="134">
        <v>5</v>
      </c>
      <c r="D177" s="135"/>
      <c r="E177" s="135"/>
      <c r="F177" s="135">
        <v>2</v>
      </c>
      <c r="G177" s="135">
        <v>4</v>
      </c>
      <c r="H177" s="135">
        <v>8</v>
      </c>
      <c r="I177" s="135"/>
      <c r="J177" s="135">
        <v>8</v>
      </c>
      <c r="K177" s="135">
        <v>10</v>
      </c>
      <c r="L177" s="136">
        <v>28</v>
      </c>
      <c r="M177" s="22">
        <f t="shared" si="3"/>
        <v>37</v>
      </c>
    </row>
    <row r="178" spans="1:13" s="13" customFormat="1" x14ac:dyDescent="0.25">
      <c r="A178" s="107" t="s">
        <v>207</v>
      </c>
      <c r="B178" s="126" t="s">
        <v>493</v>
      </c>
      <c r="C178" s="134">
        <v>5</v>
      </c>
      <c r="D178" s="135"/>
      <c r="E178" s="135"/>
      <c r="F178" s="135">
        <v>4</v>
      </c>
      <c r="G178" s="135">
        <v>3</v>
      </c>
      <c r="H178" s="135"/>
      <c r="I178" s="135">
        <v>5</v>
      </c>
      <c r="J178" s="135">
        <v>4</v>
      </c>
      <c r="K178" s="135">
        <v>10</v>
      </c>
      <c r="L178" s="136">
        <v>20</v>
      </c>
      <c r="M178" s="22">
        <f t="shared" si="3"/>
        <v>31</v>
      </c>
    </row>
    <row r="179" spans="1:13" s="13" customFormat="1" x14ac:dyDescent="0.25">
      <c r="A179" s="107" t="s">
        <v>208</v>
      </c>
      <c r="B179" s="126" t="s">
        <v>494</v>
      </c>
      <c r="C179" s="134">
        <v>2</v>
      </c>
      <c r="D179" s="135"/>
      <c r="E179" s="135"/>
      <c r="F179" s="135">
        <v>0</v>
      </c>
      <c r="G179" s="135">
        <v>4</v>
      </c>
      <c r="H179" s="135"/>
      <c r="I179" s="135">
        <v>2</v>
      </c>
      <c r="J179" s="135">
        <v>0</v>
      </c>
      <c r="K179" s="135">
        <v>12</v>
      </c>
      <c r="L179" s="136">
        <v>21</v>
      </c>
      <c r="M179" s="22">
        <f t="shared" si="3"/>
        <v>20</v>
      </c>
    </row>
    <row r="180" spans="1:13" s="13" customFormat="1" x14ac:dyDescent="0.25">
      <c r="A180" s="107" t="s">
        <v>209</v>
      </c>
      <c r="B180" s="126" t="s">
        <v>495</v>
      </c>
      <c r="C180" s="134">
        <v>3</v>
      </c>
      <c r="D180" s="135">
        <v>2</v>
      </c>
      <c r="E180" s="135">
        <v>4</v>
      </c>
      <c r="F180" s="135"/>
      <c r="G180" s="135"/>
      <c r="H180" s="135"/>
      <c r="I180" s="135">
        <v>0</v>
      </c>
      <c r="J180" s="135">
        <v>0</v>
      </c>
      <c r="K180" s="135">
        <v>11</v>
      </c>
      <c r="L180" s="136">
        <v>21</v>
      </c>
      <c r="M180" s="22">
        <f t="shared" si="3"/>
        <v>20</v>
      </c>
    </row>
    <row r="181" spans="1:13" s="13" customFormat="1" x14ac:dyDescent="0.25">
      <c r="A181" s="107" t="s">
        <v>210</v>
      </c>
      <c r="B181" s="126" t="s">
        <v>496</v>
      </c>
      <c r="C181" s="135">
        <v>5</v>
      </c>
      <c r="D181" s="135">
        <v>3</v>
      </c>
      <c r="E181" s="135"/>
      <c r="F181" s="135"/>
      <c r="G181" s="135">
        <v>4</v>
      </c>
      <c r="H181" s="135"/>
      <c r="I181" s="135">
        <v>8</v>
      </c>
      <c r="J181" s="135">
        <v>2</v>
      </c>
      <c r="K181" s="135">
        <v>8</v>
      </c>
      <c r="L181" s="136">
        <v>24</v>
      </c>
      <c r="M181" s="22">
        <f t="shared" si="3"/>
        <v>30</v>
      </c>
    </row>
    <row r="182" spans="1:13" s="13" customFormat="1" x14ac:dyDescent="0.25">
      <c r="A182" s="107" t="s">
        <v>313</v>
      </c>
      <c r="B182" s="126" t="s">
        <v>279</v>
      </c>
      <c r="C182" s="135">
        <v>5</v>
      </c>
      <c r="D182" s="135">
        <v>5</v>
      </c>
      <c r="E182" s="135"/>
      <c r="F182" s="135"/>
      <c r="G182" s="135">
        <v>5</v>
      </c>
      <c r="H182" s="135">
        <v>8</v>
      </c>
      <c r="I182" s="135">
        <v>8</v>
      </c>
      <c r="J182" s="135"/>
      <c r="K182" s="135">
        <v>11</v>
      </c>
      <c r="L182" s="136">
        <v>32</v>
      </c>
      <c r="M182" s="22">
        <f t="shared" si="3"/>
        <v>42</v>
      </c>
    </row>
    <row r="183" spans="1:13" s="13" customFormat="1" x14ac:dyDescent="0.25">
      <c r="A183" s="107" t="s">
        <v>211</v>
      </c>
      <c r="B183" s="126" t="s">
        <v>280</v>
      </c>
      <c r="C183" s="134"/>
      <c r="D183" s="135"/>
      <c r="E183" s="135">
        <v>3</v>
      </c>
      <c r="F183" s="135">
        <v>0</v>
      </c>
      <c r="G183" s="135">
        <v>0</v>
      </c>
      <c r="H183" s="135">
        <v>8</v>
      </c>
      <c r="I183" s="135">
        <v>8</v>
      </c>
      <c r="J183" s="135"/>
      <c r="K183" s="135">
        <v>7</v>
      </c>
      <c r="L183" s="136">
        <v>24</v>
      </c>
      <c r="M183" s="22">
        <f t="shared" si="3"/>
        <v>26</v>
      </c>
    </row>
    <row r="184" spans="1:13" s="13" customFormat="1" x14ac:dyDescent="0.25">
      <c r="A184" s="107" t="s">
        <v>212</v>
      </c>
      <c r="B184" s="126" t="s">
        <v>497</v>
      </c>
      <c r="C184" s="134"/>
      <c r="D184" s="135"/>
      <c r="E184" s="135">
        <v>5</v>
      </c>
      <c r="F184" s="135">
        <v>0</v>
      </c>
      <c r="G184" s="135">
        <v>2</v>
      </c>
      <c r="H184" s="135"/>
      <c r="I184" s="135">
        <v>3</v>
      </c>
      <c r="J184" s="135">
        <v>8</v>
      </c>
      <c r="K184" s="135">
        <v>12</v>
      </c>
      <c r="L184" s="136">
        <v>24</v>
      </c>
      <c r="M184" s="22">
        <f t="shared" si="3"/>
        <v>30</v>
      </c>
    </row>
    <row r="185" spans="1:13" s="13" customFormat="1" x14ac:dyDescent="0.25">
      <c r="A185" s="107" t="s">
        <v>505</v>
      </c>
      <c r="B185" s="126" t="s">
        <v>498</v>
      </c>
      <c r="C185" s="134">
        <v>4</v>
      </c>
      <c r="D185" s="135">
        <v>3</v>
      </c>
      <c r="E185" s="135">
        <v>4</v>
      </c>
      <c r="F185" s="135"/>
      <c r="G185" s="135"/>
      <c r="H185" s="135">
        <v>8</v>
      </c>
      <c r="I185" s="135">
        <v>8</v>
      </c>
      <c r="J185" s="135"/>
      <c r="K185" s="135">
        <v>13</v>
      </c>
      <c r="L185" s="136">
        <v>31</v>
      </c>
      <c r="M185" s="22">
        <f t="shared" si="3"/>
        <v>40</v>
      </c>
    </row>
    <row r="186" spans="1:13" s="13" customFormat="1" x14ac:dyDescent="0.25">
      <c r="A186" s="107" t="s">
        <v>213</v>
      </c>
      <c r="B186" s="126" t="s">
        <v>499</v>
      </c>
      <c r="C186" s="135">
        <v>5</v>
      </c>
      <c r="D186" s="135">
        <v>4</v>
      </c>
      <c r="E186" s="135">
        <v>3</v>
      </c>
      <c r="F186" s="135"/>
      <c r="G186" s="135"/>
      <c r="H186" s="135">
        <v>6</v>
      </c>
      <c r="I186" s="135"/>
      <c r="J186" s="135">
        <v>8</v>
      </c>
      <c r="K186" s="135">
        <v>11</v>
      </c>
      <c r="L186" s="136">
        <v>28</v>
      </c>
      <c r="M186" s="22">
        <f t="shared" si="3"/>
        <v>37</v>
      </c>
    </row>
    <row r="187" spans="1:13" s="13" customFormat="1" x14ac:dyDescent="0.25">
      <c r="A187" s="107" t="s">
        <v>214</v>
      </c>
      <c r="B187" s="126" t="s">
        <v>281</v>
      </c>
      <c r="C187" s="134">
        <v>5</v>
      </c>
      <c r="D187" s="135"/>
      <c r="E187" s="135">
        <v>4</v>
      </c>
      <c r="F187" s="135"/>
      <c r="G187" s="135">
        <v>4</v>
      </c>
      <c r="H187" s="135">
        <v>7</v>
      </c>
      <c r="I187" s="135"/>
      <c r="J187" s="135">
        <v>8</v>
      </c>
      <c r="K187" s="135">
        <v>10</v>
      </c>
      <c r="L187" s="136">
        <v>27</v>
      </c>
      <c r="M187" s="22">
        <f t="shared" si="3"/>
        <v>38</v>
      </c>
    </row>
    <row r="188" spans="1:13" s="13" customFormat="1" x14ac:dyDescent="0.25">
      <c r="A188" s="107" t="s">
        <v>215</v>
      </c>
      <c r="B188" s="126" t="s">
        <v>500</v>
      </c>
      <c r="C188" s="135"/>
      <c r="D188" s="135"/>
      <c r="E188" s="135"/>
      <c r="F188" s="135"/>
      <c r="G188" s="135"/>
      <c r="H188" s="135"/>
      <c r="I188" s="135"/>
      <c r="J188" s="135"/>
      <c r="K188" s="135"/>
      <c r="L188" s="138">
        <v>0</v>
      </c>
      <c r="M188" s="22">
        <f t="shared" si="3"/>
        <v>0</v>
      </c>
    </row>
    <row r="189" spans="1:13" s="13" customFormat="1" x14ac:dyDescent="0.25">
      <c r="A189" s="107" t="s">
        <v>216</v>
      </c>
      <c r="B189" s="126" t="s">
        <v>282</v>
      </c>
      <c r="C189" s="135">
        <v>5</v>
      </c>
      <c r="D189" s="135">
        <v>5</v>
      </c>
      <c r="E189" s="135"/>
      <c r="F189" s="135"/>
      <c r="G189" s="135">
        <v>5</v>
      </c>
      <c r="H189" s="135">
        <v>6</v>
      </c>
      <c r="I189" s="135">
        <v>8</v>
      </c>
      <c r="J189" s="135"/>
      <c r="K189" s="135">
        <v>11</v>
      </c>
      <c r="L189" s="136">
        <v>30</v>
      </c>
      <c r="M189" s="22">
        <f t="shared" si="3"/>
        <v>40</v>
      </c>
    </row>
    <row r="190" spans="1:13" s="13" customFormat="1" x14ac:dyDescent="0.25">
      <c r="A190" s="107" t="s">
        <v>314</v>
      </c>
      <c r="B190" s="126" t="s">
        <v>283</v>
      </c>
      <c r="C190" s="134">
        <v>4</v>
      </c>
      <c r="D190" s="135">
        <v>0</v>
      </c>
      <c r="E190" s="135"/>
      <c r="F190" s="135"/>
      <c r="G190" s="135">
        <v>5</v>
      </c>
      <c r="H190" s="135"/>
      <c r="I190" s="135">
        <v>8</v>
      </c>
      <c r="J190" s="135">
        <v>7</v>
      </c>
      <c r="K190" s="135">
        <v>11</v>
      </c>
      <c r="L190" s="136">
        <v>25</v>
      </c>
      <c r="M190" s="22">
        <f t="shared" si="3"/>
        <v>35</v>
      </c>
    </row>
    <row r="191" spans="1:13" s="13" customFormat="1" x14ac:dyDescent="0.25">
      <c r="A191" s="107" t="s">
        <v>436</v>
      </c>
      <c r="B191" s="126" t="s">
        <v>375</v>
      </c>
      <c r="C191" s="134">
        <v>5</v>
      </c>
      <c r="D191" s="135">
        <v>5</v>
      </c>
      <c r="E191" s="135">
        <v>4</v>
      </c>
      <c r="F191" s="135"/>
      <c r="G191" s="135"/>
      <c r="H191" s="135">
        <v>8</v>
      </c>
      <c r="I191" s="135">
        <v>8</v>
      </c>
      <c r="J191" s="135"/>
      <c r="K191" s="135">
        <v>11</v>
      </c>
      <c r="L191" s="136">
        <v>33</v>
      </c>
      <c r="M191" s="22">
        <f t="shared" si="3"/>
        <v>41</v>
      </c>
    </row>
    <row r="192" spans="1:13" s="13" customFormat="1" x14ac:dyDescent="0.25">
      <c r="A192" s="107" t="s">
        <v>217</v>
      </c>
      <c r="B192" s="126" t="s">
        <v>284</v>
      </c>
      <c r="C192" s="134">
        <v>4</v>
      </c>
      <c r="D192" s="135"/>
      <c r="E192" s="135">
        <v>5</v>
      </c>
      <c r="F192" s="135">
        <v>5</v>
      </c>
      <c r="G192" s="135"/>
      <c r="H192" s="135"/>
      <c r="I192" s="135">
        <v>8</v>
      </c>
      <c r="J192" s="135">
        <v>8</v>
      </c>
      <c r="K192" s="135">
        <v>12</v>
      </c>
      <c r="L192" s="136">
        <v>32</v>
      </c>
      <c r="M192" s="22">
        <f t="shared" si="3"/>
        <v>42</v>
      </c>
    </row>
    <row r="193" spans="1:13" s="13" customFormat="1" ht="15.75" x14ac:dyDescent="0.25">
      <c r="A193" s="172" t="s">
        <v>43</v>
      </c>
      <c r="B193" s="173"/>
      <c r="C193" s="29">
        <f t="shared" ref="C193:K193" si="4">COUNTA(C16:C192)</f>
        <v>157</v>
      </c>
      <c r="D193" s="30">
        <f t="shared" si="4"/>
        <v>77</v>
      </c>
      <c r="E193" s="30">
        <f t="shared" si="4"/>
        <v>146</v>
      </c>
      <c r="F193" s="30">
        <f t="shared" si="4"/>
        <v>95</v>
      </c>
      <c r="G193" s="30">
        <f t="shared" si="4"/>
        <v>57</v>
      </c>
      <c r="H193" s="30">
        <f t="shared" si="4"/>
        <v>125</v>
      </c>
      <c r="I193" s="30">
        <f t="shared" si="4"/>
        <v>108</v>
      </c>
      <c r="J193" s="30">
        <f t="shared" si="4"/>
        <v>121</v>
      </c>
      <c r="K193" s="30">
        <f t="shared" si="4"/>
        <v>176</v>
      </c>
      <c r="L193" s="31">
        <f>COUNT(L16:L192)</f>
        <v>177</v>
      </c>
      <c r="M193" s="22"/>
    </row>
    <row r="194" spans="1:13" s="13" customFormat="1" ht="15.75" x14ac:dyDescent="0.25">
      <c r="A194" s="153" t="s">
        <v>4</v>
      </c>
      <c r="B194" s="154"/>
      <c r="C194" s="40">
        <f>COUNTIF(C16:C192,"&gt;="&amp;C15)</f>
        <v>140</v>
      </c>
      <c r="D194" s="131">
        <f t="shared" ref="D194:L194" si="5">COUNTIF(D16:D192,"&gt;="&amp;D15)</f>
        <v>67</v>
      </c>
      <c r="E194" s="131">
        <f t="shared" si="5"/>
        <v>130</v>
      </c>
      <c r="F194" s="131">
        <f t="shared" si="5"/>
        <v>69</v>
      </c>
      <c r="G194" s="131">
        <f t="shared" si="5"/>
        <v>43</v>
      </c>
      <c r="H194" s="131">
        <f t="shared" si="5"/>
        <v>109</v>
      </c>
      <c r="I194" s="131">
        <f t="shared" si="5"/>
        <v>82</v>
      </c>
      <c r="J194" s="131">
        <f t="shared" si="5"/>
        <v>100</v>
      </c>
      <c r="K194" s="131">
        <f t="shared" si="5"/>
        <v>153</v>
      </c>
      <c r="L194" s="131">
        <f t="shared" si="5"/>
        <v>175</v>
      </c>
      <c r="M194" s="22"/>
    </row>
    <row r="195" spans="1:13" s="13" customFormat="1" ht="15.75" x14ac:dyDescent="0.25">
      <c r="A195" s="153" t="s">
        <v>48</v>
      </c>
      <c r="B195" s="154"/>
      <c r="C195" s="40">
        <f t="shared" ref="C195:K195" si="6">ROUND(C194*100/C193,0)</f>
        <v>89</v>
      </c>
      <c r="D195" s="40">
        <f t="shared" si="6"/>
        <v>87</v>
      </c>
      <c r="E195" s="41">
        <f t="shared" si="6"/>
        <v>89</v>
      </c>
      <c r="F195" s="41">
        <f t="shared" si="6"/>
        <v>73</v>
      </c>
      <c r="G195" s="41">
        <f t="shared" si="6"/>
        <v>75</v>
      </c>
      <c r="H195" s="41">
        <f t="shared" si="6"/>
        <v>87</v>
      </c>
      <c r="I195" s="41">
        <f t="shared" si="6"/>
        <v>76</v>
      </c>
      <c r="J195" s="41">
        <f t="shared" si="6"/>
        <v>83</v>
      </c>
      <c r="K195" s="41">
        <f t="shared" si="6"/>
        <v>87</v>
      </c>
      <c r="L195" s="23">
        <f>ROUND(L194*100/L193,0)</f>
        <v>99</v>
      </c>
      <c r="M195" s="22"/>
    </row>
    <row r="196" spans="1:13" s="13" customFormat="1" x14ac:dyDescent="0.25">
      <c r="A196" s="157" t="s">
        <v>14</v>
      </c>
      <c r="B196" s="158"/>
      <c r="C196" s="40" t="str">
        <f>IF(C195&gt;=70,"3",IF(C195&gt;=60,"2",IF(C195&gt;=50,"1","-")))</f>
        <v>3</v>
      </c>
      <c r="D196" s="131" t="str">
        <f t="shared" ref="D196:L196" si="7">IF(D195&gt;=70,"3",IF(D195&gt;=60,"2",IF(D195&gt;=50,"1","-")))</f>
        <v>3</v>
      </c>
      <c r="E196" s="131" t="str">
        <f t="shared" si="7"/>
        <v>3</v>
      </c>
      <c r="F196" s="131" t="str">
        <f t="shared" si="7"/>
        <v>3</v>
      </c>
      <c r="G196" s="131" t="str">
        <f t="shared" si="7"/>
        <v>3</v>
      </c>
      <c r="H196" s="131" t="str">
        <f t="shared" si="7"/>
        <v>3</v>
      </c>
      <c r="I196" s="131" t="str">
        <f t="shared" si="7"/>
        <v>3</v>
      </c>
      <c r="J196" s="131" t="str">
        <f t="shared" si="7"/>
        <v>3</v>
      </c>
      <c r="K196" s="131" t="str">
        <f t="shared" si="7"/>
        <v>3</v>
      </c>
      <c r="L196" s="131" t="str">
        <f t="shared" si="7"/>
        <v>3</v>
      </c>
      <c r="M196" s="22"/>
    </row>
    <row r="197" spans="1:13" s="13" customFormat="1" x14ac:dyDescent="0.25">
      <c r="A197" s="9"/>
      <c r="B197" s="9"/>
      <c r="C197" s="18" t="s">
        <v>0</v>
      </c>
      <c r="D197" s="18" t="s">
        <v>0</v>
      </c>
      <c r="E197" s="18" t="s">
        <v>1</v>
      </c>
      <c r="F197" s="18" t="s">
        <v>2</v>
      </c>
      <c r="G197" s="18" t="s">
        <v>2</v>
      </c>
      <c r="H197" s="18" t="s">
        <v>0</v>
      </c>
      <c r="I197" s="18" t="s">
        <v>1</v>
      </c>
      <c r="J197" s="18" t="s">
        <v>2</v>
      </c>
      <c r="K197" s="18" t="s">
        <v>2</v>
      </c>
      <c r="M197" s="22"/>
    </row>
    <row r="198" spans="1:13" s="13" customFormat="1" ht="18.75" x14ac:dyDescent="0.3">
      <c r="A198" s="9"/>
      <c r="B198" s="9"/>
      <c r="C198" s="10"/>
      <c r="D198" s="10"/>
      <c r="E198" s="11"/>
      <c r="F198" s="174"/>
      <c r="G198" s="171"/>
      <c r="H198" s="175" t="s">
        <v>15</v>
      </c>
      <c r="I198" s="175"/>
      <c r="J198" s="14" t="s">
        <v>18</v>
      </c>
      <c r="K198" s="14"/>
      <c r="M198" s="22"/>
    </row>
    <row r="199" spans="1:13" s="13" customFormat="1" ht="20.25" x14ac:dyDescent="0.3">
      <c r="A199" s="9"/>
      <c r="B199" s="9"/>
      <c r="C199" s="15"/>
      <c r="D199" s="16"/>
      <c r="E199" s="12"/>
      <c r="F199" s="170" t="s">
        <v>16</v>
      </c>
      <c r="G199" s="171"/>
      <c r="H199" s="17" t="s">
        <v>35</v>
      </c>
      <c r="I199" s="17" t="s">
        <v>14</v>
      </c>
      <c r="J199" s="17" t="s">
        <v>35</v>
      </c>
      <c r="K199" s="17" t="s">
        <v>14</v>
      </c>
      <c r="M199" s="22"/>
    </row>
    <row r="200" spans="1:13" s="13" customFormat="1" ht="20.25" x14ac:dyDescent="0.3">
      <c r="A200" s="9"/>
      <c r="B200" s="9"/>
      <c r="C200" s="15"/>
      <c r="D200" s="15"/>
      <c r="E200" s="12"/>
      <c r="F200" s="170" t="s">
        <v>31</v>
      </c>
      <c r="G200" s="171"/>
      <c r="H200" s="44">
        <f>AVERAGE(C195,D195,H195)</f>
        <v>87.666666666666671</v>
      </c>
      <c r="I200" s="41" t="str">
        <f>IF(H200&gt;=70,"3",IF(H200&gt;=60,"2",IF(H200&gt;=50,"1",IF(H200&lt;49,"-"))))</f>
        <v>3</v>
      </c>
      <c r="J200" s="41">
        <f>(H200*0.5)+($L$195*0.5)</f>
        <v>93.333333333333343</v>
      </c>
      <c r="K200" s="41" t="str">
        <f>IF(J200&gt;=70,"3",IF(J200&gt;=60,"2",IF(J200&gt;=50,"1",IF(J200&lt;49,"-"))))</f>
        <v>3</v>
      </c>
      <c r="M200" s="22"/>
    </row>
    <row r="201" spans="1:13" s="13" customFormat="1" ht="20.25" x14ac:dyDescent="0.3">
      <c r="A201" s="9"/>
      <c r="B201" s="9"/>
      <c r="C201" s="10"/>
      <c r="D201" s="10"/>
      <c r="E201" s="11"/>
      <c r="F201" s="170" t="s">
        <v>32</v>
      </c>
      <c r="G201" s="171"/>
      <c r="H201" s="44">
        <f>AVERAGE(E195,I195)</f>
        <v>82.5</v>
      </c>
      <c r="I201" s="44" t="str">
        <f t="shared" ref="I201:I204" si="8">IF(H201&gt;=70,"3",IF(H201&gt;=60,"2",IF(H201&gt;=50,"1",IF(H201&lt;49,"-"))))</f>
        <v>3</v>
      </c>
      <c r="J201" s="44">
        <f t="shared" ref="J201:J202" si="9">(H201*0.5)+($L$195*0.5)</f>
        <v>90.75</v>
      </c>
      <c r="K201" s="44" t="str">
        <f t="shared" ref="K201:K204" si="10">IF(J201&gt;=70,"3",IF(J201&gt;=60,"2",IF(J201&gt;=50,"1",IF(J201&lt;49,"-"))))</f>
        <v>3</v>
      </c>
      <c r="M201" s="22"/>
    </row>
    <row r="202" spans="1:13" s="13" customFormat="1" ht="20.25" x14ac:dyDescent="0.3">
      <c r="A202" s="9"/>
      <c r="B202" s="9"/>
      <c r="C202" s="10"/>
      <c r="D202" s="10"/>
      <c r="E202" s="11"/>
      <c r="F202" s="170" t="s">
        <v>33</v>
      </c>
      <c r="G202" s="171"/>
      <c r="H202" s="44">
        <f>AVERAGE(F195,G195,J195,K195)</f>
        <v>79.5</v>
      </c>
      <c r="I202" s="44" t="str">
        <f t="shared" si="8"/>
        <v>3</v>
      </c>
      <c r="J202" s="44">
        <f t="shared" si="9"/>
        <v>89.25</v>
      </c>
      <c r="K202" s="44" t="str">
        <f t="shared" si="10"/>
        <v>3</v>
      </c>
      <c r="M202" s="22"/>
    </row>
    <row r="203" spans="1:13" s="13" customFormat="1" ht="20.25" x14ac:dyDescent="0.3">
      <c r="A203" s="9"/>
      <c r="B203" s="9"/>
      <c r="C203" s="10"/>
      <c r="D203" s="10"/>
      <c r="E203" s="11"/>
      <c r="F203" s="170" t="s">
        <v>34</v>
      </c>
      <c r="G203" s="171"/>
      <c r="H203" s="44"/>
      <c r="I203" s="44" t="str">
        <f t="shared" si="8"/>
        <v>-</v>
      </c>
      <c r="J203" s="41">
        <f>(H203*0)+($L$195*1)</f>
        <v>99</v>
      </c>
      <c r="K203" s="44" t="str">
        <f t="shared" si="10"/>
        <v>3</v>
      </c>
      <c r="M203" s="22"/>
    </row>
    <row r="204" spans="1:13" s="13" customFormat="1" ht="20.25" x14ac:dyDescent="0.3">
      <c r="A204" s="9"/>
      <c r="B204" s="9"/>
      <c r="C204" s="10"/>
      <c r="D204" s="10"/>
      <c r="E204" s="11"/>
      <c r="F204" s="170" t="s">
        <v>55</v>
      </c>
      <c r="G204" s="171"/>
      <c r="H204" s="44"/>
      <c r="I204" s="44" t="str">
        <f t="shared" si="8"/>
        <v>-</v>
      </c>
      <c r="J204" s="44">
        <f>(H204*0)+($L$195*1)</f>
        <v>99</v>
      </c>
      <c r="K204" s="44" t="str">
        <f t="shared" si="10"/>
        <v>3</v>
      </c>
      <c r="M204" s="22"/>
    </row>
    <row r="205" spans="1:13" s="13" customFormat="1" x14ac:dyDescent="0.25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M205" s="10"/>
    </row>
  </sheetData>
  <mergeCells count="28">
    <mergeCell ref="A1:M1"/>
    <mergeCell ref="A2:M2"/>
    <mergeCell ref="A3:M3"/>
    <mergeCell ref="A4:M4"/>
    <mergeCell ref="H198:I198"/>
    <mergeCell ref="A11:B11"/>
    <mergeCell ref="C11:I11"/>
    <mergeCell ref="J11:K11"/>
    <mergeCell ref="A12:B12"/>
    <mergeCell ref="A13:B13"/>
    <mergeCell ref="A14:B14"/>
    <mergeCell ref="D9:I9"/>
    <mergeCell ref="A5:M5"/>
    <mergeCell ref="A6:B6"/>
    <mergeCell ref="I6:K6"/>
    <mergeCell ref="A7:D7"/>
    <mergeCell ref="D8:I8"/>
    <mergeCell ref="F204:G204"/>
    <mergeCell ref="A193:B193"/>
    <mergeCell ref="A194:B194"/>
    <mergeCell ref="A195:B195"/>
    <mergeCell ref="A196:B196"/>
    <mergeCell ref="F198:G198"/>
    <mergeCell ref="F199:G199"/>
    <mergeCell ref="F200:G200"/>
    <mergeCell ref="F201:G201"/>
    <mergeCell ref="F202:G202"/>
    <mergeCell ref="F203:G203"/>
  </mergeCells>
  <conditionalFormatting sqref="B16:B47">
    <cfRule type="duplicateValues" dxfId="10" priority="3"/>
  </conditionalFormatting>
  <conditionalFormatting sqref="B75:B106">
    <cfRule type="duplicateValues" dxfId="9" priority="2"/>
  </conditionalFormatting>
  <conditionalFormatting sqref="B135:B165">
    <cfRule type="duplicateValues" dxfId="8" priority="1"/>
  </conditionalFormatting>
  <dataValidations count="3">
    <dataValidation type="decimal" allowBlank="1" showInputMessage="1" showErrorMessage="1" sqref="C16:G192">
      <formula1>0</formula1>
      <formula2>5.01</formula2>
    </dataValidation>
    <dataValidation type="decimal" allowBlank="1" showInputMessage="1" showErrorMessage="1" sqref="H16:J192">
      <formula1>0</formula1>
      <formula2>10.01</formula2>
    </dataValidation>
    <dataValidation type="decimal" allowBlank="1" showInputMessage="1" showErrorMessage="1" sqref="K16:K192">
      <formula1>0</formula1>
      <formula2>15.01</formula2>
    </dataValidation>
  </dataValidations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21MBA141</vt:lpstr>
      <vt:lpstr>21MBA141- Attainment</vt:lpstr>
      <vt:lpstr>21MBA142</vt:lpstr>
      <vt:lpstr>21MBA142-Attainment</vt:lpstr>
      <vt:lpstr>21MBA342</vt:lpstr>
      <vt:lpstr>21MBA342-Attainment</vt:lpstr>
      <vt:lpstr>21MBA333</vt:lpstr>
      <vt:lpstr>21MBA333-Attainment</vt:lpstr>
      <vt:lpstr>21MBA241</vt:lpstr>
      <vt:lpstr>21MBA241-Attainment</vt:lpstr>
      <vt:lpstr>21MBA242</vt:lpstr>
      <vt:lpstr>21MBA242 - Attainment</vt:lpstr>
      <vt:lpstr>21MBA442</vt:lpstr>
      <vt:lpstr>21MBA442 - Attainment</vt:lpstr>
      <vt:lpstr>21MBA444</vt:lpstr>
      <vt:lpstr>21MBA444 - Attainment</vt:lpstr>
      <vt:lpstr>21MBA541</vt:lpstr>
      <vt:lpstr>21MBA541 - Attainment</vt:lpstr>
      <vt:lpstr>21MBA642</vt:lpstr>
      <vt:lpstr>21MBA642 - Attainment</vt:lpstr>
      <vt:lpstr>Final Attainment Level</vt:lpstr>
      <vt:lpstr>CO Attainment for all Subjects</vt:lpstr>
      <vt:lpstr>'21MBA333'!Print_Area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prabhakaran.anjali@gmail.com</dc:creator>
  <cp:lastModifiedBy>Admin</cp:lastModifiedBy>
  <cp:lastPrinted>2021-03-14T07:44:35Z</cp:lastPrinted>
  <dcterms:created xsi:type="dcterms:W3CDTF">2017-09-09T14:50:20Z</dcterms:created>
  <dcterms:modified xsi:type="dcterms:W3CDTF">2024-12-30T06:30:24Z</dcterms:modified>
</cp:coreProperties>
</file>