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AQAR 2023 - 2024 v2\CRITERIA II 2023 - 2024\2.6.2 Attainment of Programme Outcomes and Course Outcomes\"/>
    </mc:Choice>
  </mc:AlternateContent>
  <bookViews>
    <workbookView xWindow="0" yWindow="0" windowWidth="20490" windowHeight="7650" tabRatio="991" firstSheet="1" activeTab="9"/>
  </bookViews>
  <sheets>
    <sheet name="23MBA111 " sheetId="9" state="hidden" r:id="rId1"/>
    <sheet name="23MBA111 - Attainment" sheetId="10" r:id="rId2"/>
    <sheet name="23MBA211" sheetId="11" state="hidden" r:id="rId3"/>
    <sheet name="23MBA211-Attainment" sheetId="12" r:id="rId4"/>
    <sheet name="23MBA212" sheetId="13" state="hidden" r:id="rId5"/>
    <sheet name="23MBA212-Attainment" sheetId="14" r:id="rId6"/>
    <sheet name="23MBA213" sheetId="15" state="hidden" r:id="rId7"/>
    <sheet name="23MBA213-Attainment" sheetId="16" r:id="rId8"/>
    <sheet name="23MBA311" sheetId="1" state="hidden" r:id="rId9"/>
    <sheet name="23MBA311-Attainment" sheetId="5" r:id="rId10"/>
    <sheet name="23MBA611" sheetId="24" state="hidden" r:id="rId11"/>
    <sheet name="23MBA611 - Attainment" sheetId="25" r:id="rId12"/>
    <sheet name="Final Attainment Level" sheetId="22" r:id="rId13"/>
    <sheet name="CO Attainment for all Subjects" sheetId="23" r:id="rId14"/>
  </sheets>
  <definedNames>
    <definedName name="_xlnm._FilterDatabase" localSheetId="8" hidden="1">'23MBA311'!#REF!</definedName>
    <definedName name="_xlnm.Print_Area" localSheetId="8">'23MBA311'!$A$11:$M$207</definedName>
  </definedNames>
  <calcPr calcId="162913"/>
</workbook>
</file>

<file path=xl/calcChain.xml><?xml version="1.0" encoding="utf-8"?>
<calcChain xmlns="http://schemas.openxmlformats.org/spreadsheetml/2006/main">
  <c r="J207" i="24" l="1"/>
  <c r="J206" i="24"/>
  <c r="H205" i="24"/>
  <c r="H204" i="24"/>
  <c r="H203" i="24"/>
  <c r="J207" i="1"/>
  <c r="J206" i="1"/>
  <c r="H205" i="1"/>
  <c r="H204" i="1"/>
  <c r="H203" i="1"/>
  <c r="J207" i="15"/>
  <c r="J206" i="15"/>
  <c r="H205" i="15"/>
  <c r="H204" i="15"/>
  <c r="H203" i="15"/>
  <c r="J207" i="13"/>
  <c r="J206" i="13"/>
  <c r="H204" i="13"/>
  <c r="H203" i="13"/>
  <c r="J205" i="11"/>
  <c r="J204" i="11"/>
  <c r="J207" i="9"/>
  <c r="J206" i="9"/>
  <c r="H205" i="9"/>
  <c r="H204" i="9"/>
  <c r="H203" i="9"/>
  <c r="F7" i="25" l="1"/>
  <c r="F9" i="25"/>
  <c r="D6" i="25"/>
  <c r="D7" i="25"/>
  <c r="D8" i="25"/>
  <c r="D9" i="25"/>
  <c r="D5" i="25"/>
  <c r="J204" i="24"/>
  <c r="F6" i="25" s="1"/>
  <c r="J205" i="24"/>
  <c r="K205" i="24" s="1"/>
  <c r="G7" i="25" s="1"/>
  <c r="F8" i="25"/>
  <c r="K207" i="24"/>
  <c r="G9" i="25" s="1"/>
  <c r="J203" i="24"/>
  <c r="K203" i="24" s="1"/>
  <c r="G5" i="25" s="1"/>
  <c r="I204" i="24"/>
  <c r="E6" i="25" s="1"/>
  <c r="I205" i="24"/>
  <c r="E7" i="25" s="1"/>
  <c r="I206" i="24"/>
  <c r="E8" i="25" s="1"/>
  <c r="I207" i="24"/>
  <c r="E9" i="25" s="1"/>
  <c r="I203" i="24"/>
  <c r="E5" i="25" s="1"/>
  <c r="D199" i="24"/>
  <c r="E199" i="24"/>
  <c r="F199" i="24"/>
  <c r="G199" i="24"/>
  <c r="H199" i="24"/>
  <c r="I199" i="24"/>
  <c r="J199" i="24"/>
  <c r="K199" i="24"/>
  <c r="L199" i="24"/>
  <c r="C199" i="24"/>
  <c r="J204" i="1"/>
  <c r="K204" i="1" s="1"/>
  <c r="J205" i="1"/>
  <c r="K205" i="1" s="1"/>
  <c r="K206" i="1"/>
  <c r="K207" i="1"/>
  <c r="J203" i="1"/>
  <c r="K203" i="1" s="1"/>
  <c r="I204" i="1"/>
  <c r="I205" i="1"/>
  <c r="I206" i="1"/>
  <c r="I207" i="1"/>
  <c r="I203" i="1"/>
  <c r="D199" i="1"/>
  <c r="E199" i="1"/>
  <c r="F199" i="1"/>
  <c r="G199" i="1"/>
  <c r="H199" i="1"/>
  <c r="I199" i="1"/>
  <c r="J199" i="1"/>
  <c r="K199" i="1"/>
  <c r="L199" i="1"/>
  <c r="C199" i="1"/>
  <c r="D198" i="1"/>
  <c r="E198" i="1"/>
  <c r="F198" i="1"/>
  <c r="G198" i="1"/>
  <c r="H198" i="1"/>
  <c r="I198" i="1"/>
  <c r="J198" i="1"/>
  <c r="K198" i="1"/>
  <c r="L198" i="1"/>
  <c r="L197" i="1"/>
  <c r="L196" i="1"/>
  <c r="L15" i="1"/>
  <c r="J204" i="15"/>
  <c r="K204" i="15" s="1"/>
  <c r="J205" i="15"/>
  <c r="K205" i="15" s="1"/>
  <c r="K206" i="15"/>
  <c r="K207" i="15"/>
  <c r="J203" i="15"/>
  <c r="K203" i="15" s="1"/>
  <c r="I204" i="15"/>
  <c r="I205" i="15"/>
  <c r="I206" i="15"/>
  <c r="I207" i="15"/>
  <c r="I203" i="15"/>
  <c r="D199" i="15"/>
  <c r="E199" i="15"/>
  <c r="F199" i="15"/>
  <c r="G199" i="15"/>
  <c r="H199" i="15"/>
  <c r="I199" i="15"/>
  <c r="J199" i="15"/>
  <c r="K199" i="15"/>
  <c r="L199" i="15"/>
  <c r="C199" i="15"/>
  <c r="K204" i="13"/>
  <c r="K203" i="13"/>
  <c r="J204" i="13"/>
  <c r="J205" i="13"/>
  <c r="K205" i="13" s="1"/>
  <c r="K206" i="13"/>
  <c r="K207" i="13"/>
  <c r="J203" i="13"/>
  <c r="I204" i="13"/>
  <c r="I205" i="13"/>
  <c r="I206" i="13"/>
  <c r="I207" i="13"/>
  <c r="I203" i="13"/>
  <c r="D199" i="13"/>
  <c r="E199" i="13"/>
  <c r="F199" i="13"/>
  <c r="G199" i="13"/>
  <c r="H199" i="13"/>
  <c r="I199" i="13"/>
  <c r="J199" i="13"/>
  <c r="K199" i="13"/>
  <c r="L199" i="13"/>
  <c r="C199" i="13"/>
  <c r="L14" i="11"/>
  <c r="D196" i="9"/>
  <c r="D198" i="9" s="1"/>
  <c r="D199" i="9" s="1"/>
  <c r="E196" i="9"/>
  <c r="F196" i="9"/>
  <c r="G196" i="9"/>
  <c r="H196" i="9"/>
  <c r="I196" i="9"/>
  <c r="J196" i="9"/>
  <c r="K196" i="9"/>
  <c r="L196" i="9"/>
  <c r="D197" i="9"/>
  <c r="E197" i="9"/>
  <c r="F197" i="9"/>
  <c r="F198" i="9" s="1"/>
  <c r="F199" i="9" s="1"/>
  <c r="G197" i="9"/>
  <c r="H197" i="9"/>
  <c r="I197" i="9"/>
  <c r="J197" i="9"/>
  <c r="J198" i="9" s="1"/>
  <c r="J199" i="9" s="1"/>
  <c r="K197" i="9"/>
  <c r="L197" i="9"/>
  <c r="E198" i="9"/>
  <c r="E199" i="9" s="1"/>
  <c r="I198" i="9"/>
  <c r="I199" i="9" s="1"/>
  <c r="I15" i="9"/>
  <c r="H15" i="9"/>
  <c r="G15" i="9"/>
  <c r="F15" i="9"/>
  <c r="E15" i="9"/>
  <c r="D15" i="9"/>
  <c r="C15" i="9"/>
  <c r="K206" i="24" l="1"/>
  <c r="G8" i="25" s="1"/>
  <c r="K204" i="24"/>
  <c r="G6" i="25" s="1"/>
  <c r="F5" i="25"/>
  <c r="L198" i="9"/>
  <c r="L199" i="9" s="1"/>
  <c r="H198" i="9"/>
  <c r="H199" i="9" s="1"/>
  <c r="K198" i="9"/>
  <c r="K199" i="9" s="1"/>
  <c r="G198" i="9"/>
  <c r="G199" i="9" s="1"/>
  <c r="A1" i="25"/>
  <c r="A47" i="23" s="1"/>
  <c r="B12" i="22"/>
  <c r="A12" i="22"/>
  <c r="L196" i="24"/>
  <c r="K196" i="24"/>
  <c r="J196" i="24"/>
  <c r="I196" i="24"/>
  <c r="H196" i="24"/>
  <c r="G196" i="24"/>
  <c r="F196" i="24"/>
  <c r="E196" i="24"/>
  <c r="D196" i="24"/>
  <c r="C196" i="24"/>
  <c r="M195" i="24"/>
  <c r="B195" i="24"/>
  <c r="A195" i="24"/>
  <c r="M194" i="24"/>
  <c r="B194" i="24"/>
  <c r="A194" i="24"/>
  <c r="M193" i="24"/>
  <c r="B193" i="24"/>
  <c r="A193" i="24"/>
  <c r="M192" i="24"/>
  <c r="B192" i="24"/>
  <c r="A192" i="24"/>
  <c r="M191" i="24"/>
  <c r="B191" i="24"/>
  <c r="A191" i="24"/>
  <c r="M190" i="24"/>
  <c r="B190" i="24"/>
  <c r="A190" i="24"/>
  <c r="M189" i="24"/>
  <c r="B189" i="24"/>
  <c r="A189" i="24"/>
  <c r="M188" i="24"/>
  <c r="B188" i="24"/>
  <c r="A188" i="24"/>
  <c r="M187" i="24"/>
  <c r="B187" i="24"/>
  <c r="A187" i="24"/>
  <c r="M186" i="24"/>
  <c r="B186" i="24"/>
  <c r="A186" i="24"/>
  <c r="M185" i="24"/>
  <c r="B185" i="24"/>
  <c r="A185" i="24"/>
  <c r="M184" i="24"/>
  <c r="B184" i="24"/>
  <c r="A184" i="24"/>
  <c r="M183" i="24"/>
  <c r="B183" i="24"/>
  <c r="A183" i="24"/>
  <c r="M182" i="24"/>
  <c r="B182" i="24"/>
  <c r="A182" i="24"/>
  <c r="M181" i="24"/>
  <c r="B181" i="24"/>
  <c r="A181" i="24"/>
  <c r="M180" i="24"/>
  <c r="B180" i="24"/>
  <c r="A180" i="24"/>
  <c r="M179" i="24"/>
  <c r="B179" i="24"/>
  <c r="A179" i="24"/>
  <c r="M178" i="24"/>
  <c r="B178" i="24"/>
  <c r="A178" i="24"/>
  <c r="M177" i="24"/>
  <c r="B177" i="24"/>
  <c r="A177" i="24"/>
  <c r="M176" i="24"/>
  <c r="B176" i="24"/>
  <c r="A176" i="24"/>
  <c r="M175" i="24"/>
  <c r="B175" i="24"/>
  <c r="A175" i="24"/>
  <c r="M174" i="24"/>
  <c r="B174" i="24"/>
  <c r="A174" i="24"/>
  <c r="M173" i="24"/>
  <c r="B173" i="24"/>
  <c r="A173" i="24"/>
  <c r="M172" i="24"/>
  <c r="B172" i="24"/>
  <c r="A172" i="24"/>
  <c r="M171" i="24"/>
  <c r="B171" i="24"/>
  <c r="A171" i="24"/>
  <c r="M170" i="24"/>
  <c r="B170" i="24"/>
  <c r="A170" i="24"/>
  <c r="M169" i="24"/>
  <c r="B169" i="24"/>
  <c r="A169" i="24"/>
  <c r="M168" i="24"/>
  <c r="B168" i="24"/>
  <c r="A168" i="24"/>
  <c r="M167" i="24"/>
  <c r="B167" i="24"/>
  <c r="A167" i="24"/>
  <c r="M166" i="24"/>
  <c r="B166" i="24"/>
  <c r="A166" i="24"/>
  <c r="M165" i="24"/>
  <c r="B165" i="24"/>
  <c r="A165" i="24"/>
  <c r="M164" i="24"/>
  <c r="B164" i="24"/>
  <c r="A164" i="24"/>
  <c r="M163" i="24"/>
  <c r="B163" i="24"/>
  <c r="A163" i="24"/>
  <c r="M162" i="24"/>
  <c r="B162" i="24"/>
  <c r="A162" i="24"/>
  <c r="M161" i="24"/>
  <c r="B161" i="24"/>
  <c r="A161" i="24"/>
  <c r="M160" i="24"/>
  <c r="B160" i="24"/>
  <c r="A160" i="24"/>
  <c r="M159" i="24"/>
  <c r="B159" i="24"/>
  <c r="A159" i="24"/>
  <c r="M158" i="24"/>
  <c r="B158" i="24"/>
  <c r="A158" i="24"/>
  <c r="M157" i="24"/>
  <c r="B157" i="24"/>
  <c r="A157" i="24"/>
  <c r="M156" i="24"/>
  <c r="B156" i="24"/>
  <c r="A156" i="24"/>
  <c r="M155" i="24"/>
  <c r="B155" i="24"/>
  <c r="A155" i="24"/>
  <c r="M154" i="24"/>
  <c r="B154" i="24"/>
  <c r="A154" i="24"/>
  <c r="M153" i="24"/>
  <c r="B153" i="24"/>
  <c r="A153" i="24"/>
  <c r="M152" i="24"/>
  <c r="B152" i="24"/>
  <c r="A152" i="24"/>
  <c r="M151" i="24"/>
  <c r="B151" i="24"/>
  <c r="A151" i="24"/>
  <c r="M150" i="24"/>
  <c r="B150" i="24"/>
  <c r="A150" i="24"/>
  <c r="M149" i="24"/>
  <c r="B149" i="24"/>
  <c r="A149" i="24"/>
  <c r="M148" i="24"/>
  <c r="B148" i="24"/>
  <c r="A148" i="24"/>
  <c r="M147" i="24"/>
  <c r="B147" i="24"/>
  <c r="A147" i="24"/>
  <c r="M146" i="24"/>
  <c r="B146" i="24"/>
  <c r="A146" i="24"/>
  <c r="M145" i="24"/>
  <c r="B145" i="24"/>
  <c r="A145" i="24"/>
  <c r="M144" i="24"/>
  <c r="B144" i="24"/>
  <c r="A144" i="24"/>
  <c r="M143" i="24"/>
  <c r="B143" i="24"/>
  <c r="A143" i="24"/>
  <c r="M142" i="24"/>
  <c r="B142" i="24"/>
  <c r="A142" i="24"/>
  <c r="M141" i="24"/>
  <c r="B141" i="24"/>
  <c r="A141" i="24"/>
  <c r="M140" i="24"/>
  <c r="B140" i="24"/>
  <c r="A140" i="24"/>
  <c r="M139" i="24"/>
  <c r="B139" i="24"/>
  <c r="A139" i="24"/>
  <c r="M138" i="24"/>
  <c r="B138" i="24"/>
  <c r="A138" i="24"/>
  <c r="M137" i="24"/>
  <c r="B137" i="24"/>
  <c r="A137" i="24"/>
  <c r="M136" i="24"/>
  <c r="B136" i="24"/>
  <c r="A136" i="24"/>
  <c r="M135" i="24"/>
  <c r="B135" i="24"/>
  <c r="A135" i="24"/>
  <c r="M134" i="24"/>
  <c r="B134" i="24"/>
  <c r="A134" i="24"/>
  <c r="M133" i="24"/>
  <c r="B133" i="24"/>
  <c r="A133" i="24"/>
  <c r="M132" i="24"/>
  <c r="B132" i="24"/>
  <c r="A132" i="24"/>
  <c r="M131" i="24"/>
  <c r="B131" i="24"/>
  <c r="A131" i="24"/>
  <c r="M130" i="24"/>
  <c r="B130" i="24"/>
  <c r="A130" i="24"/>
  <c r="M129" i="24"/>
  <c r="B129" i="24"/>
  <c r="A129" i="24"/>
  <c r="M128" i="24"/>
  <c r="B128" i="24"/>
  <c r="A128" i="24"/>
  <c r="M127" i="24"/>
  <c r="B127" i="24"/>
  <c r="A127" i="24"/>
  <c r="M126" i="24"/>
  <c r="B126" i="24"/>
  <c r="A126" i="24"/>
  <c r="M125" i="24"/>
  <c r="B125" i="24"/>
  <c r="A125" i="24"/>
  <c r="M124" i="24"/>
  <c r="B124" i="24"/>
  <c r="A124" i="24"/>
  <c r="M123" i="24"/>
  <c r="B123" i="24"/>
  <c r="A123" i="24"/>
  <c r="M122" i="24"/>
  <c r="B122" i="24"/>
  <c r="A122" i="24"/>
  <c r="M121" i="24"/>
  <c r="B121" i="24"/>
  <c r="A121" i="24"/>
  <c r="M120" i="24"/>
  <c r="B120" i="24"/>
  <c r="A120" i="24"/>
  <c r="M119" i="24"/>
  <c r="B119" i="24"/>
  <c r="A119" i="24"/>
  <c r="M118" i="24"/>
  <c r="B118" i="24"/>
  <c r="A118" i="24"/>
  <c r="M117" i="24"/>
  <c r="B117" i="24"/>
  <c r="A117" i="24"/>
  <c r="M116" i="24"/>
  <c r="B116" i="24"/>
  <c r="A116" i="24"/>
  <c r="M115" i="24"/>
  <c r="B115" i="24"/>
  <c r="A115" i="24"/>
  <c r="M114" i="24"/>
  <c r="B114" i="24"/>
  <c r="A114" i="24"/>
  <c r="M113" i="24"/>
  <c r="B113" i="24"/>
  <c r="A113" i="24"/>
  <c r="M112" i="24"/>
  <c r="B112" i="24"/>
  <c r="A112" i="24"/>
  <c r="M111" i="24"/>
  <c r="B111" i="24"/>
  <c r="A111" i="24"/>
  <c r="M110" i="24"/>
  <c r="B110" i="24"/>
  <c r="A110" i="24"/>
  <c r="M109" i="24"/>
  <c r="B109" i="24"/>
  <c r="A109" i="24"/>
  <c r="M108" i="24"/>
  <c r="B108" i="24"/>
  <c r="A108" i="24"/>
  <c r="M107" i="24"/>
  <c r="B107" i="24"/>
  <c r="A107" i="24"/>
  <c r="M106" i="24"/>
  <c r="B106" i="24"/>
  <c r="A106" i="24"/>
  <c r="M105" i="24"/>
  <c r="B105" i="24"/>
  <c r="A105" i="24"/>
  <c r="M104" i="24"/>
  <c r="B104" i="24"/>
  <c r="A104" i="24"/>
  <c r="M103" i="24"/>
  <c r="B103" i="24"/>
  <c r="A103" i="24"/>
  <c r="M102" i="24"/>
  <c r="B102" i="24"/>
  <c r="A102" i="24"/>
  <c r="M101" i="24"/>
  <c r="B101" i="24"/>
  <c r="A101" i="24"/>
  <c r="M100" i="24"/>
  <c r="B100" i="24"/>
  <c r="A100" i="24"/>
  <c r="M99" i="24"/>
  <c r="B99" i="24"/>
  <c r="A99" i="24"/>
  <c r="M98" i="24"/>
  <c r="B98" i="24"/>
  <c r="A98" i="24"/>
  <c r="M97" i="24"/>
  <c r="B97" i="24"/>
  <c r="A97" i="24"/>
  <c r="M96" i="24"/>
  <c r="B96" i="24"/>
  <c r="A96" i="24"/>
  <c r="M95" i="24"/>
  <c r="B95" i="24"/>
  <c r="A95" i="24"/>
  <c r="M94" i="24"/>
  <c r="B94" i="24"/>
  <c r="A94" i="24"/>
  <c r="M93" i="24"/>
  <c r="B93" i="24"/>
  <c r="A93" i="24"/>
  <c r="M92" i="24"/>
  <c r="B92" i="24"/>
  <c r="A92" i="24"/>
  <c r="M91" i="24"/>
  <c r="B91" i="24"/>
  <c r="A91" i="24"/>
  <c r="M90" i="24"/>
  <c r="B90" i="24"/>
  <c r="A90" i="24"/>
  <c r="M89" i="24"/>
  <c r="B89" i="24"/>
  <c r="A89" i="24"/>
  <c r="M88" i="24"/>
  <c r="B88" i="24"/>
  <c r="A88" i="24"/>
  <c r="M87" i="24"/>
  <c r="B87" i="24"/>
  <c r="A87" i="24"/>
  <c r="M86" i="24"/>
  <c r="B86" i="24"/>
  <c r="A86" i="24"/>
  <c r="M85" i="24"/>
  <c r="B85" i="24"/>
  <c r="A85" i="24"/>
  <c r="M84" i="24"/>
  <c r="B84" i="24"/>
  <c r="A84" i="24"/>
  <c r="M83" i="24"/>
  <c r="B83" i="24"/>
  <c r="A83" i="24"/>
  <c r="M82" i="24"/>
  <c r="B82" i="24"/>
  <c r="A82" i="24"/>
  <c r="M81" i="24"/>
  <c r="B81" i="24"/>
  <c r="A81" i="24"/>
  <c r="M80" i="24"/>
  <c r="B80" i="24"/>
  <c r="A80" i="24"/>
  <c r="M79" i="24"/>
  <c r="B79" i="24"/>
  <c r="A79" i="24"/>
  <c r="M78" i="24"/>
  <c r="B78" i="24"/>
  <c r="A78" i="24"/>
  <c r="M77" i="24"/>
  <c r="B77" i="24"/>
  <c r="A77" i="24"/>
  <c r="M76" i="24"/>
  <c r="B76" i="24"/>
  <c r="A76" i="24"/>
  <c r="M75" i="24"/>
  <c r="B75" i="24"/>
  <c r="A75" i="24"/>
  <c r="M74" i="24"/>
  <c r="B74" i="24"/>
  <c r="A74" i="24"/>
  <c r="M73" i="24"/>
  <c r="B73" i="24"/>
  <c r="A73" i="24"/>
  <c r="M72" i="24"/>
  <c r="B72" i="24"/>
  <c r="A72" i="24"/>
  <c r="M71" i="24"/>
  <c r="B71" i="24"/>
  <c r="A71" i="24"/>
  <c r="M70" i="24"/>
  <c r="B70" i="24"/>
  <c r="A70" i="24"/>
  <c r="M69" i="24"/>
  <c r="B69" i="24"/>
  <c r="A69" i="24"/>
  <c r="M68" i="24"/>
  <c r="B68" i="24"/>
  <c r="A68" i="24"/>
  <c r="M67" i="24"/>
  <c r="B67" i="24"/>
  <c r="A67" i="24"/>
  <c r="M66" i="24"/>
  <c r="B66" i="24"/>
  <c r="A66" i="24"/>
  <c r="M65" i="24"/>
  <c r="B65" i="24"/>
  <c r="A65" i="24"/>
  <c r="M64" i="24"/>
  <c r="B64" i="24"/>
  <c r="A64" i="24"/>
  <c r="M63" i="24"/>
  <c r="B63" i="24"/>
  <c r="A63" i="24"/>
  <c r="M62" i="24"/>
  <c r="B62" i="24"/>
  <c r="A62" i="24"/>
  <c r="M61" i="24"/>
  <c r="B61" i="24"/>
  <c r="A61" i="24"/>
  <c r="M60" i="24"/>
  <c r="B60" i="24"/>
  <c r="A60" i="24"/>
  <c r="M59" i="24"/>
  <c r="B59" i="24"/>
  <c r="A59" i="24"/>
  <c r="M58" i="24"/>
  <c r="B58" i="24"/>
  <c r="A58" i="24"/>
  <c r="M57" i="24"/>
  <c r="B57" i="24"/>
  <c r="A57" i="24"/>
  <c r="M56" i="24"/>
  <c r="B56" i="24"/>
  <c r="A56" i="24"/>
  <c r="M55" i="24"/>
  <c r="B55" i="24"/>
  <c r="A55" i="24"/>
  <c r="M54" i="24"/>
  <c r="B54" i="24"/>
  <c r="A54" i="24"/>
  <c r="M53" i="24"/>
  <c r="B53" i="24"/>
  <c r="A53" i="24"/>
  <c r="M52" i="24"/>
  <c r="B52" i="24"/>
  <c r="A52" i="24"/>
  <c r="M51" i="24"/>
  <c r="B51" i="24"/>
  <c r="A51" i="24"/>
  <c r="M50" i="24"/>
  <c r="B50" i="24"/>
  <c r="A50" i="24"/>
  <c r="M49" i="24"/>
  <c r="B49" i="24"/>
  <c r="A49" i="24"/>
  <c r="M48" i="24"/>
  <c r="B48" i="24"/>
  <c r="A48" i="24"/>
  <c r="M47" i="24"/>
  <c r="B47" i="24"/>
  <c r="A47" i="24"/>
  <c r="M46" i="24"/>
  <c r="B46" i="24"/>
  <c r="A46" i="24"/>
  <c r="M45" i="24"/>
  <c r="B45" i="24"/>
  <c r="A45" i="24"/>
  <c r="M44" i="24"/>
  <c r="B44" i="24"/>
  <c r="A44" i="24"/>
  <c r="M43" i="24"/>
  <c r="B43" i="24"/>
  <c r="A43" i="24"/>
  <c r="M42" i="24"/>
  <c r="B42" i="24"/>
  <c r="A42" i="24"/>
  <c r="M41" i="24"/>
  <c r="B41" i="24"/>
  <c r="A41" i="24"/>
  <c r="M40" i="24"/>
  <c r="B40" i="24"/>
  <c r="A40" i="24"/>
  <c r="M39" i="24"/>
  <c r="B39" i="24"/>
  <c r="A39" i="24"/>
  <c r="M38" i="24"/>
  <c r="B38" i="24"/>
  <c r="A38" i="24"/>
  <c r="M37" i="24"/>
  <c r="B37" i="24"/>
  <c r="A37" i="24"/>
  <c r="M36" i="24"/>
  <c r="B36" i="24"/>
  <c r="A36" i="24"/>
  <c r="M35" i="24"/>
  <c r="B35" i="24"/>
  <c r="A35" i="24"/>
  <c r="M34" i="24"/>
  <c r="B34" i="24"/>
  <c r="A34" i="24"/>
  <c r="M33" i="24"/>
  <c r="B33" i="24"/>
  <c r="A33" i="24"/>
  <c r="M32" i="24"/>
  <c r="B32" i="24"/>
  <c r="A32" i="24"/>
  <c r="M31" i="24"/>
  <c r="B31" i="24"/>
  <c r="A31" i="24"/>
  <c r="M30" i="24"/>
  <c r="B30" i="24"/>
  <c r="A30" i="24"/>
  <c r="M29" i="24"/>
  <c r="B29" i="24"/>
  <c r="A29" i="24"/>
  <c r="M28" i="24"/>
  <c r="B28" i="24"/>
  <c r="A28" i="24"/>
  <c r="M27" i="24"/>
  <c r="B27" i="24"/>
  <c r="A27" i="24"/>
  <c r="M26" i="24"/>
  <c r="B26" i="24"/>
  <c r="A26" i="24"/>
  <c r="M25" i="24"/>
  <c r="B25" i="24"/>
  <c r="A25" i="24"/>
  <c r="M24" i="24"/>
  <c r="B24" i="24"/>
  <c r="A24" i="24"/>
  <c r="M23" i="24"/>
  <c r="B23" i="24"/>
  <c r="A23" i="24"/>
  <c r="M22" i="24"/>
  <c r="B22" i="24"/>
  <c r="A22" i="24"/>
  <c r="M21" i="24"/>
  <c r="B21" i="24"/>
  <c r="A21" i="24"/>
  <c r="M20" i="24"/>
  <c r="B20" i="24"/>
  <c r="A20" i="24"/>
  <c r="M19" i="24"/>
  <c r="B19" i="24"/>
  <c r="A19" i="24"/>
  <c r="M18" i="24"/>
  <c r="B18" i="24"/>
  <c r="A18" i="24"/>
  <c r="M17" i="24"/>
  <c r="B17" i="24"/>
  <c r="A17" i="24"/>
  <c r="M16" i="24"/>
  <c r="B16" i="24"/>
  <c r="A16" i="24"/>
  <c r="L15" i="24"/>
  <c r="L197" i="24" s="1"/>
  <c r="L198" i="24" s="1"/>
  <c r="K15" i="24"/>
  <c r="K197" i="24" s="1"/>
  <c r="J15" i="24"/>
  <c r="J197" i="24" s="1"/>
  <c r="I15" i="24"/>
  <c r="I197" i="24" s="1"/>
  <c r="I198" i="24" s="1"/>
  <c r="H15" i="24"/>
  <c r="H197" i="24" s="1"/>
  <c r="H198" i="24" s="1"/>
  <c r="G15" i="24"/>
  <c r="G197" i="24" s="1"/>
  <c r="F15" i="24"/>
  <c r="F197" i="24" s="1"/>
  <c r="E15" i="24"/>
  <c r="E197" i="24" s="1"/>
  <c r="E198" i="24" s="1"/>
  <c r="D15" i="24"/>
  <c r="D197" i="24" s="1"/>
  <c r="C15" i="24"/>
  <c r="C197" i="24" s="1"/>
  <c r="K198" i="24" l="1"/>
  <c r="C198" i="24"/>
  <c r="D198" i="24"/>
  <c r="G198" i="24"/>
  <c r="F198" i="24"/>
  <c r="J198" i="24"/>
  <c r="C49" i="23"/>
  <c r="C53" i="23"/>
  <c r="C52" i="23"/>
  <c r="C50" i="23" l="1"/>
  <c r="C51" i="23"/>
  <c r="D52" i="23"/>
  <c r="D49" i="23"/>
  <c r="D51" i="23"/>
  <c r="D53" i="23"/>
  <c r="D50" i="23"/>
  <c r="F53" i="23" l="1"/>
  <c r="E53" i="23"/>
  <c r="F49" i="23"/>
  <c r="E49" i="23"/>
  <c r="F50" i="23"/>
  <c r="E50" i="23"/>
  <c r="F51" i="23"/>
  <c r="E51" i="23"/>
  <c r="F52" i="23"/>
  <c r="E52" i="23"/>
  <c r="K15" i="1" l="1"/>
  <c r="J15" i="1"/>
  <c r="I15" i="1"/>
  <c r="H15" i="1"/>
  <c r="G15" i="1"/>
  <c r="F15" i="1"/>
  <c r="E15" i="1"/>
  <c r="D15" i="1"/>
  <c r="C15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6" i="1"/>
  <c r="M17" i="15" l="1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52" i="15"/>
  <c r="M53" i="15"/>
  <c r="M54" i="15"/>
  <c r="M55" i="15"/>
  <c r="M56" i="15"/>
  <c r="M57" i="15"/>
  <c r="M58" i="15"/>
  <c r="M59" i="15"/>
  <c r="M60" i="15"/>
  <c r="M61" i="15"/>
  <c r="M62" i="15"/>
  <c r="M63" i="15"/>
  <c r="M64" i="15"/>
  <c r="M65" i="15"/>
  <c r="M66" i="15"/>
  <c r="M67" i="15"/>
  <c r="M68" i="15"/>
  <c r="M69" i="15"/>
  <c r="M70" i="15"/>
  <c r="M71" i="15"/>
  <c r="M72" i="15"/>
  <c r="M73" i="15"/>
  <c r="M74" i="15"/>
  <c r="M75" i="15"/>
  <c r="M76" i="15"/>
  <c r="M77" i="15"/>
  <c r="M78" i="15"/>
  <c r="M79" i="15"/>
  <c r="M80" i="15"/>
  <c r="M81" i="15"/>
  <c r="M82" i="15"/>
  <c r="M83" i="15"/>
  <c r="M84" i="15"/>
  <c r="M85" i="15"/>
  <c r="M86" i="15"/>
  <c r="M87" i="15"/>
  <c r="M88" i="15"/>
  <c r="M89" i="15"/>
  <c r="M90" i="15"/>
  <c r="M91" i="15"/>
  <c r="M92" i="15"/>
  <c r="M93" i="15"/>
  <c r="M94" i="15"/>
  <c r="M95" i="15"/>
  <c r="M96" i="15"/>
  <c r="M97" i="15"/>
  <c r="M98" i="15"/>
  <c r="M99" i="15"/>
  <c r="M100" i="15"/>
  <c r="M101" i="15"/>
  <c r="M102" i="15"/>
  <c r="M103" i="15"/>
  <c r="M104" i="15"/>
  <c r="M105" i="15"/>
  <c r="M106" i="15"/>
  <c r="M107" i="15"/>
  <c r="M108" i="15"/>
  <c r="M109" i="15"/>
  <c r="M110" i="15"/>
  <c r="M111" i="15"/>
  <c r="M112" i="15"/>
  <c r="M113" i="15"/>
  <c r="M114" i="15"/>
  <c r="M115" i="15"/>
  <c r="M116" i="15"/>
  <c r="M117" i="15"/>
  <c r="M118" i="15"/>
  <c r="M119" i="15"/>
  <c r="M120" i="15"/>
  <c r="M121" i="15"/>
  <c r="M122" i="15"/>
  <c r="M123" i="15"/>
  <c r="M124" i="15"/>
  <c r="M125" i="15"/>
  <c r="M126" i="15"/>
  <c r="M127" i="15"/>
  <c r="M128" i="15"/>
  <c r="M129" i="15"/>
  <c r="M130" i="15"/>
  <c r="M131" i="15"/>
  <c r="M132" i="15"/>
  <c r="M133" i="15"/>
  <c r="M134" i="15"/>
  <c r="M135" i="15"/>
  <c r="M136" i="15"/>
  <c r="M137" i="15"/>
  <c r="M138" i="15"/>
  <c r="M139" i="15"/>
  <c r="M140" i="15"/>
  <c r="M141" i="15"/>
  <c r="M142" i="15"/>
  <c r="M143" i="15"/>
  <c r="M144" i="15"/>
  <c r="M145" i="15"/>
  <c r="M146" i="15"/>
  <c r="M147" i="15"/>
  <c r="M148" i="15"/>
  <c r="M149" i="15"/>
  <c r="M150" i="15"/>
  <c r="M151" i="15"/>
  <c r="M152" i="15"/>
  <c r="M153" i="15"/>
  <c r="M154" i="15"/>
  <c r="M155" i="15"/>
  <c r="M156" i="15"/>
  <c r="M157" i="15"/>
  <c r="M158" i="15"/>
  <c r="M159" i="15"/>
  <c r="M160" i="15"/>
  <c r="M161" i="15"/>
  <c r="M162" i="15"/>
  <c r="M163" i="15"/>
  <c r="M164" i="15"/>
  <c r="M165" i="15"/>
  <c r="M166" i="15"/>
  <c r="M167" i="15"/>
  <c r="M168" i="15"/>
  <c r="M169" i="15"/>
  <c r="M170" i="15"/>
  <c r="M171" i="15"/>
  <c r="M172" i="15"/>
  <c r="M173" i="15"/>
  <c r="M174" i="15"/>
  <c r="M175" i="15"/>
  <c r="M176" i="15"/>
  <c r="M177" i="15"/>
  <c r="M178" i="15"/>
  <c r="M179" i="15"/>
  <c r="M180" i="15"/>
  <c r="M181" i="15"/>
  <c r="M182" i="15"/>
  <c r="M183" i="15"/>
  <c r="M184" i="15"/>
  <c r="M185" i="15"/>
  <c r="M186" i="15"/>
  <c r="M187" i="15"/>
  <c r="M188" i="15"/>
  <c r="M189" i="15"/>
  <c r="M190" i="15"/>
  <c r="M191" i="15"/>
  <c r="M192" i="15"/>
  <c r="M193" i="15"/>
  <c r="M194" i="15"/>
  <c r="M195" i="15"/>
  <c r="M16" i="15"/>
  <c r="L15" i="15" l="1"/>
  <c r="K15" i="15"/>
  <c r="J15" i="15"/>
  <c r="I15" i="15"/>
  <c r="H15" i="15"/>
  <c r="G15" i="15"/>
  <c r="F15" i="15"/>
  <c r="E15" i="15"/>
  <c r="D15" i="15"/>
  <c r="C15" i="15"/>
  <c r="M17" i="13" l="1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M102" i="13"/>
  <c r="M103" i="13"/>
  <c r="M104" i="13"/>
  <c r="M105" i="13"/>
  <c r="M106" i="13"/>
  <c r="M107" i="13"/>
  <c r="M108" i="13"/>
  <c r="M109" i="13"/>
  <c r="M110" i="13"/>
  <c r="M111" i="13"/>
  <c r="M112" i="13"/>
  <c r="M113" i="13"/>
  <c r="M114" i="13"/>
  <c r="M115" i="13"/>
  <c r="M116" i="13"/>
  <c r="M117" i="13"/>
  <c r="M118" i="13"/>
  <c r="M119" i="13"/>
  <c r="M120" i="13"/>
  <c r="M121" i="13"/>
  <c r="M122" i="13"/>
  <c r="M123" i="13"/>
  <c r="M124" i="13"/>
  <c r="M125" i="13"/>
  <c r="M126" i="13"/>
  <c r="M127" i="13"/>
  <c r="M128" i="13"/>
  <c r="M129" i="13"/>
  <c r="M130" i="13"/>
  <c r="M131" i="13"/>
  <c r="M132" i="13"/>
  <c r="M133" i="13"/>
  <c r="M134" i="13"/>
  <c r="M135" i="13"/>
  <c r="M136" i="13"/>
  <c r="M137" i="13"/>
  <c r="M138" i="13"/>
  <c r="M139" i="13"/>
  <c r="M140" i="13"/>
  <c r="M141" i="13"/>
  <c r="M142" i="13"/>
  <c r="M143" i="13"/>
  <c r="M144" i="13"/>
  <c r="M145" i="13"/>
  <c r="M146" i="13"/>
  <c r="M147" i="13"/>
  <c r="M148" i="13"/>
  <c r="M149" i="13"/>
  <c r="M150" i="13"/>
  <c r="M151" i="13"/>
  <c r="M152" i="13"/>
  <c r="M153" i="13"/>
  <c r="M154" i="13"/>
  <c r="M155" i="13"/>
  <c r="M156" i="13"/>
  <c r="M157" i="13"/>
  <c r="M158" i="13"/>
  <c r="M159" i="13"/>
  <c r="M160" i="13"/>
  <c r="M161" i="13"/>
  <c r="M162" i="13"/>
  <c r="M163" i="13"/>
  <c r="M164" i="13"/>
  <c r="M165" i="13"/>
  <c r="M166" i="13"/>
  <c r="M167" i="13"/>
  <c r="M168" i="13"/>
  <c r="M169" i="13"/>
  <c r="M170" i="13"/>
  <c r="M171" i="13"/>
  <c r="M172" i="13"/>
  <c r="M173" i="13"/>
  <c r="M174" i="13"/>
  <c r="M175" i="13"/>
  <c r="M176" i="13"/>
  <c r="M177" i="13"/>
  <c r="M178" i="13"/>
  <c r="M179" i="13"/>
  <c r="M180" i="13"/>
  <c r="M181" i="13"/>
  <c r="M182" i="13"/>
  <c r="M183" i="13"/>
  <c r="M184" i="13"/>
  <c r="M185" i="13"/>
  <c r="M186" i="13"/>
  <c r="M187" i="13"/>
  <c r="M188" i="13"/>
  <c r="M189" i="13"/>
  <c r="M190" i="13"/>
  <c r="M191" i="13"/>
  <c r="M192" i="13"/>
  <c r="M193" i="13"/>
  <c r="M194" i="13"/>
  <c r="M195" i="13"/>
  <c r="M16" i="13"/>
  <c r="L15" i="13" l="1"/>
  <c r="K15" i="13"/>
  <c r="J15" i="13"/>
  <c r="I15" i="13"/>
  <c r="H15" i="13"/>
  <c r="G15" i="13"/>
  <c r="F15" i="13"/>
  <c r="E15" i="13"/>
  <c r="D15" i="13"/>
  <c r="C15" i="13"/>
  <c r="K14" i="11" l="1"/>
  <c r="J14" i="11"/>
  <c r="I14" i="11"/>
  <c r="H14" i="11"/>
  <c r="G14" i="11"/>
  <c r="F14" i="11"/>
  <c r="E14" i="11"/>
  <c r="D14" i="11"/>
  <c r="C14" i="11"/>
  <c r="M16" i="11" l="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5" i="11"/>
  <c r="M116" i="11"/>
  <c r="M117" i="11"/>
  <c r="M118" i="11"/>
  <c r="M119" i="11"/>
  <c r="M120" i="11"/>
  <c r="M121" i="11"/>
  <c r="M122" i="11"/>
  <c r="M123" i="11"/>
  <c r="M124" i="11"/>
  <c r="M125" i="11"/>
  <c r="M126" i="11"/>
  <c r="M127" i="11"/>
  <c r="M128" i="11"/>
  <c r="M129" i="11"/>
  <c r="M130" i="11"/>
  <c r="M131" i="11"/>
  <c r="M132" i="11"/>
  <c r="M133" i="11"/>
  <c r="M134" i="11"/>
  <c r="M135" i="11"/>
  <c r="M136" i="11"/>
  <c r="M137" i="11"/>
  <c r="M138" i="11"/>
  <c r="M139" i="11"/>
  <c r="M140" i="11"/>
  <c r="M141" i="11"/>
  <c r="M142" i="11"/>
  <c r="M143" i="11"/>
  <c r="M144" i="11"/>
  <c r="M145" i="11"/>
  <c r="M146" i="11"/>
  <c r="M147" i="11"/>
  <c r="M148" i="11"/>
  <c r="M149" i="11"/>
  <c r="M150" i="11"/>
  <c r="M151" i="11"/>
  <c r="M152" i="11"/>
  <c r="M153" i="11"/>
  <c r="M154" i="11"/>
  <c r="M155" i="11"/>
  <c r="M156" i="11"/>
  <c r="M157" i="11"/>
  <c r="M158" i="11"/>
  <c r="M159" i="11"/>
  <c r="M160" i="11"/>
  <c r="M161" i="11"/>
  <c r="M162" i="11"/>
  <c r="M163" i="11"/>
  <c r="M164" i="11"/>
  <c r="M165" i="11"/>
  <c r="M166" i="11"/>
  <c r="M167" i="11"/>
  <c r="M168" i="11"/>
  <c r="M169" i="11"/>
  <c r="M170" i="11"/>
  <c r="M171" i="11"/>
  <c r="M172" i="11"/>
  <c r="M173" i="11"/>
  <c r="M174" i="11"/>
  <c r="M175" i="11"/>
  <c r="M176" i="11"/>
  <c r="M177" i="11"/>
  <c r="M178" i="11"/>
  <c r="M179" i="11"/>
  <c r="M180" i="11"/>
  <c r="M181" i="11"/>
  <c r="M182" i="11"/>
  <c r="M183" i="11"/>
  <c r="M184" i="11"/>
  <c r="M185" i="11"/>
  <c r="M186" i="11"/>
  <c r="M187" i="11"/>
  <c r="M188" i="11"/>
  <c r="M189" i="11"/>
  <c r="M190" i="11"/>
  <c r="M191" i="11"/>
  <c r="M192" i="11"/>
  <c r="M193" i="11"/>
  <c r="M194" i="11"/>
  <c r="M15" i="11"/>
  <c r="L15" i="9" l="1"/>
  <c r="K15" i="9"/>
  <c r="J15" i="9"/>
  <c r="B34" i="23" l="1"/>
  <c r="B35" i="23"/>
  <c r="B26" i="23"/>
  <c r="B27" i="23"/>
  <c r="A11" i="22" l="1"/>
  <c r="A10" i="22"/>
  <c r="A9" i="22"/>
  <c r="A8" i="22"/>
  <c r="A7" i="22"/>
  <c r="A1" i="5" l="1"/>
  <c r="B11" i="22" s="1"/>
  <c r="A1" i="16" l="1"/>
  <c r="B10" i="22" s="1"/>
  <c r="A1" i="14"/>
  <c r="B9" i="22" s="1"/>
  <c r="A1" i="12" l="1"/>
  <c r="B8" i="22" s="1"/>
  <c r="A1" i="10"/>
  <c r="B7" i="22" s="1"/>
  <c r="B16" i="1" l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6" i="1"/>
  <c r="B16" i="15" l="1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145" i="15"/>
  <c r="B146" i="15"/>
  <c r="B147" i="15"/>
  <c r="B148" i="15"/>
  <c r="B149" i="15"/>
  <c r="B150" i="15"/>
  <c r="B151" i="15"/>
  <c r="B152" i="15"/>
  <c r="B153" i="15"/>
  <c r="B154" i="15"/>
  <c r="B155" i="15"/>
  <c r="B156" i="15"/>
  <c r="B157" i="15"/>
  <c r="B158" i="15"/>
  <c r="B159" i="15"/>
  <c r="B160" i="15"/>
  <c r="B161" i="15"/>
  <c r="B162" i="15"/>
  <c r="B163" i="15"/>
  <c r="B164" i="15"/>
  <c r="B165" i="15"/>
  <c r="B166" i="15"/>
  <c r="B167" i="15"/>
  <c r="B168" i="15"/>
  <c r="B169" i="15"/>
  <c r="B170" i="15"/>
  <c r="B171" i="15"/>
  <c r="B172" i="15"/>
  <c r="B173" i="15"/>
  <c r="B174" i="15"/>
  <c r="B175" i="15"/>
  <c r="B176" i="15"/>
  <c r="B177" i="15"/>
  <c r="B178" i="15"/>
  <c r="B179" i="15"/>
  <c r="B180" i="15"/>
  <c r="B181" i="15"/>
  <c r="B182" i="15"/>
  <c r="B183" i="15"/>
  <c r="B184" i="15"/>
  <c r="B185" i="15"/>
  <c r="B186" i="15"/>
  <c r="B187" i="15"/>
  <c r="B188" i="15"/>
  <c r="B189" i="15"/>
  <c r="B190" i="15"/>
  <c r="B191" i="15"/>
  <c r="B192" i="15"/>
  <c r="B193" i="15"/>
  <c r="B194" i="15"/>
  <c r="B195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6" i="15"/>
  <c r="B16" i="13" l="1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A195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6" i="13"/>
  <c r="A16" i="11" l="1"/>
  <c r="B16" i="11"/>
  <c r="A17" i="11"/>
  <c r="B17" i="11"/>
  <c r="A18" i="11"/>
  <c r="B18" i="11"/>
  <c r="A19" i="11"/>
  <c r="B19" i="11"/>
  <c r="A20" i="11"/>
  <c r="B20" i="11"/>
  <c r="A21" i="11"/>
  <c r="B21" i="11"/>
  <c r="A22" i="11"/>
  <c r="B22" i="11"/>
  <c r="A23" i="11"/>
  <c r="B23" i="11"/>
  <c r="A24" i="11"/>
  <c r="B24" i="11"/>
  <c r="A25" i="11"/>
  <c r="B25" i="11"/>
  <c r="A26" i="11"/>
  <c r="B26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6" i="11"/>
  <c r="B36" i="11"/>
  <c r="A37" i="11"/>
  <c r="B37" i="11"/>
  <c r="A38" i="11"/>
  <c r="B38" i="11"/>
  <c r="A39" i="11"/>
  <c r="B39" i="11"/>
  <c r="A40" i="11"/>
  <c r="B40" i="11"/>
  <c r="A41" i="11"/>
  <c r="B41" i="11"/>
  <c r="A42" i="11"/>
  <c r="B42" i="11"/>
  <c r="A43" i="11"/>
  <c r="B43" i="11"/>
  <c r="A44" i="11"/>
  <c r="B44" i="11"/>
  <c r="A45" i="11"/>
  <c r="B45" i="11"/>
  <c r="A46" i="11"/>
  <c r="B46" i="11"/>
  <c r="A47" i="11"/>
  <c r="B47" i="11"/>
  <c r="A48" i="11"/>
  <c r="B48" i="11"/>
  <c r="A49" i="11"/>
  <c r="B49" i="11"/>
  <c r="A50" i="11"/>
  <c r="B50" i="11"/>
  <c r="A51" i="11"/>
  <c r="B51" i="11"/>
  <c r="A52" i="11"/>
  <c r="B52" i="11"/>
  <c r="A53" i="11"/>
  <c r="B53" i="11"/>
  <c r="A54" i="11"/>
  <c r="B54" i="11"/>
  <c r="A55" i="11"/>
  <c r="B55" i="11"/>
  <c r="A56" i="11"/>
  <c r="B56" i="11"/>
  <c r="A57" i="11"/>
  <c r="B57" i="11"/>
  <c r="A58" i="11"/>
  <c r="B58" i="11"/>
  <c r="A59" i="11"/>
  <c r="B59" i="11"/>
  <c r="A60" i="11"/>
  <c r="B60" i="11"/>
  <c r="A61" i="11"/>
  <c r="B61" i="11"/>
  <c r="A62" i="11"/>
  <c r="B62" i="11"/>
  <c r="A63" i="11"/>
  <c r="B63" i="11"/>
  <c r="A64" i="11"/>
  <c r="B64" i="11"/>
  <c r="A65" i="11"/>
  <c r="B65" i="11"/>
  <c r="A66" i="11"/>
  <c r="B66" i="11"/>
  <c r="A67" i="11"/>
  <c r="B67" i="11"/>
  <c r="A68" i="11"/>
  <c r="B68" i="11"/>
  <c r="A69" i="11"/>
  <c r="B69" i="11"/>
  <c r="A70" i="11"/>
  <c r="B70" i="11"/>
  <c r="A71" i="11"/>
  <c r="B71" i="11"/>
  <c r="A72" i="11"/>
  <c r="B72" i="11"/>
  <c r="A73" i="11"/>
  <c r="B73" i="11"/>
  <c r="A74" i="11"/>
  <c r="B74" i="11"/>
  <c r="A75" i="11"/>
  <c r="B75" i="11"/>
  <c r="A76" i="11"/>
  <c r="B76" i="11"/>
  <c r="A77" i="11"/>
  <c r="B77" i="11"/>
  <c r="A78" i="11"/>
  <c r="B78" i="11"/>
  <c r="A79" i="11"/>
  <c r="B79" i="11"/>
  <c r="A80" i="11"/>
  <c r="B80" i="11"/>
  <c r="A81" i="11"/>
  <c r="B81" i="11"/>
  <c r="A82" i="11"/>
  <c r="B82" i="11"/>
  <c r="A83" i="11"/>
  <c r="B83" i="11"/>
  <c r="A84" i="11"/>
  <c r="B84" i="11"/>
  <c r="A85" i="11"/>
  <c r="B85" i="11"/>
  <c r="A86" i="11"/>
  <c r="B86" i="11"/>
  <c r="A87" i="11"/>
  <c r="B87" i="11"/>
  <c r="A88" i="11"/>
  <c r="B88" i="11"/>
  <c r="A89" i="11"/>
  <c r="B89" i="11"/>
  <c r="A90" i="11"/>
  <c r="B90" i="11"/>
  <c r="A91" i="11"/>
  <c r="B91" i="11"/>
  <c r="A92" i="11"/>
  <c r="B92" i="11"/>
  <c r="A93" i="11"/>
  <c r="B93" i="11"/>
  <c r="A94" i="11"/>
  <c r="B94" i="11"/>
  <c r="A95" i="11"/>
  <c r="B95" i="11"/>
  <c r="A96" i="11"/>
  <c r="B96" i="11"/>
  <c r="A97" i="11"/>
  <c r="B97" i="11"/>
  <c r="A98" i="11"/>
  <c r="B98" i="11"/>
  <c r="A99" i="11"/>
  <c r="B99" i="11"/>
  <c r="A100" i="11"/>
  <c r="B100" i="11"/>
  <c r="A101" i="11"/>
  <c r="B101" i="11"/>
  <c r="A102" i="11"/>
  <c r="B102" i="11"/>
  <c r="A103" i="11"/>
  <c r="B103" i="11"/>
  <c r="A104" i="11"/>
  <c r="B104" i="11"/>
  <c r="A105" i="11"/>
  <c r="B105" i="11"/>
  <c r="A106" i="11"/>
  <c r="B106" i="11"/>
  <c r="A107" i="11"/>
  <c r="B107" i="11"/>
  <c r="A108" i="11"/>
  <c r="B108" i="11"/>
  <c r="A109" i="11"/>
  <c r="B109" i="11"/>
  <c r="A110" i="11"/>
  <c r="B110" i="11"/>
  <c r="A111" i="11"/>
  <c r="B111" i="11"/>
  <c r="A112" i="11"/>
  <c r="B112" i="11"/>
  <c r="A113" i="11"/>
  <c r="B113" i="11"/>
  <c r="A114" i="11"/>
  <c r="B114" i="11"/>
  <c r="A115" i="11"/>
  <c r="B115" i="11"/>
  <c r="A116" i="11"/>
  <c r="B116" i="11"/>
  <c r="A117" i="11"/>
  <c r="B117" i="11"/>
  <c r="A118" i="11"/>
  <c r="B118" i="11"/>
  <c r="A119" i="11"/>
  <c r="B119" i="11"/>
  <c r="A120" i="11"/>
  <c r="B120" i="11"/>
  <c r="A121" i="11"/>
  <c r="B121" i="11"/>
  <c r="A122" i="11"/>
  <c r="B122" i="11"/>
  <c r="A123" i="11"/>
  <c r="B123" i="11"/>
  <c r="A124" i="11"/>
  <c r="B124" i="11"/>
  <c r="A125" i="11"/>
  <c r="B125" i="11"/>
  <c r="A126" i="11"/>
  <c r="B126" i="11"/>
  <c r="A127" i="11"/>
  <c r="B127" i="11"/>
  <c r="A128" i="11"/>
  <c r="B128" i="11"/>
  <c r="A129" i="11"/>
  <c r="B129" i="11"/>
  <c r="A130" i="11"/>
  <c r="B130" i="11"/>
  <c r="A131" i="11"/>
  <c r="B131" i="11"/>
  <c r="A132" i="11"/>
  <c r="B132" i="11"/>
  <c r="A133" i="11"/>
  <c r="B133" i="11"/>
  <c r="A134" i="11"/>
  <c r="B134" i="11"/>
  <c r="A135" i="11"/>
  <c r="B135" i="11"/>
  <c r="A136" i="11"/>
  <c r="B136" i="11"/>
  <c r="A137" i="11"/>
  <c r="B137" i="11"/>
  <c r="A138" i="11"/>
  <c r="B138" i="11"/>
  <c r="A139" i="11"/>
  <c r="B139" i="11"/>
  <c r="A140" i="11"/>
  <c r="B140" i="11"/>
  <c r="A141" i="11"/>
  <c r="B141" i="11"/>
  <c r="A142" i="11"/>
  <c r="B142" i="11"/>
  <c r="A143" i="11"/>
  <c r="B143" i="11"/>
  <c r="A144" i="11"/>
  <c r="B144" i="11"/>
  <c r="A145" i="11"/>
  <c r="B145" i="11"/>
  <c r="A146" i="11"/>
  <c r="B146" i="11"/>
  <c r="A147" i="11"/>
  <c r="B147" i="11"/>
  <c r="A148" i="11"/>
  <c r="B148" i="11"/>
  <c r="A149" i="11"/>
  <c r="B149" i="11"/>
  <c r="A150" i="11"/>
  <c r="B150" i="11"/>
  <c r="A151" i="11"/>
  <c r="B151" i="11"/>
  <c r="A152" i="11"/>
  <c r="B152" i="11"/>
  <c r="A153" i="11"/>
  <c r="B153" i="11"/>
  <c r="A154" i="11"/>
  <c r="B154" i="11"/>
  <c r="A155" i="11"/>
  <c r="B155" i="11"/>
  <c r="A156" i="11"/>
  <c r="B156" i="11"/>
  <c r="A157" i="11"/>
  <c r="B157" i="11"/>
  <c r="A158" i="11"/>
  <c r="B158" i="11"/>
  <c r="A159" i="11"/>
  <c r="B159" i="11"/>
  <c r="A160" i="11"/>
  <c r="B160" i="11"/>
  <c r="A161" i="11"/>
  <c r="B161" i="11"/>
  <c r="A162" i="11"/>
  <c r="B162" i="11"/>
  <c r="A163" i="11"/>
  <c r="B163" i="11"/>
  <c r="A164" i="11"/>
  <c r="B164" i="11"/>
  <c r="A165" i="11"/>
  <c r="B165" i="11"/>
  <c r="A166" i="11"/>
  <c r="B166" i="11"/>
  <c r="A167" i="11"/>
  <c r="B167" i="11"/>
  <c r="A168" i="11"/>
  <c r="B168" i="11"/>
  <c r="A169" i="11"/>
  <c r="B169" i="11"/>
  <c r="A170" i="11"/>
  <c r="B170" i="11"/>
  <c r="A171" i="11"/>
  <c r="B171" i="11"/>
  <c r="A172" i="11"/>
  <c r="B172" i="11"/>
  <c r="A173" i="11"/>
  <c r="B173" i="11"/>
  <c r="A174" i="11"/>
  <c r="B174" i="11"/>
  <c r="A175" i="11"/>
  <c r="B175" i="11"/>
  <c r="A176" i="11"/>
  <c r="B176" i="11"/>
  <c r="A177" i="11"/>
  <c r="B177" i="11"/>
  <c r="A178" i="11"/>
  <c r="B178" i="11"/>
  <c r="A179" i="11"/>
  <c r="B179" i="11"/>
  <c r="A180" i="11"/>
  <c r="B180" i="11"/>
  <c r="A181" i="11"/>
  <c r="B181" i="11"/>
  <c r="A182" i="11"/>
  <c r="B182" i="11"/>
  <c r="A183" i="11"/>
  <c r="B183" i="11"/>
  <c r="A184" i="11"/>
  <c r="B184" i="11"/>
  <c r="A185" i="11"/>
  <c r="B185" i="11"/>
  <c r="A186" i="11"/>
  <c r="B186" i="11"/>
  <c r="A187" i="11"/>
  <c r="B187" i="11"/>
  <c r="A188" i="11"/>
  <c r="B188" i="11"/>
  <c r="A189" i="11"/>
  <c r="B189" i="11"/>
  <c r="A190" i="11"/>
  <c r="B190" i="11"/>
  <c r="A191" i="11"/>
  <c r="B191" i="11"/>
  <c r="A192" i="11"/>
  <c r="B192" i="11"/>
  <c r="A193" i="11"/>
  <c r="B193" i="11"/>
  <c r="A194" i="11"/>
  <c r="B194" i="11"/>
  <c r="B15" i="11"/>
  <c r="M19" i="9"/>
  <c r="M20" i="9"/>
  <c r="M23" i="9"/>
  <c r="M30" i="9"/>
  <c r="M31" i="9"/>
  <c r="M32" i="9"/>
  <c r="M35" i="9"/>
  <c r="M37" i="9"/>
  <c r="M41" i="9"/>
  <c r="M45" i="9"/>
  <c r="M46" i="9"/>
  <c r="M47" i="9"/>
  <c r="M49" i="9"/>
  <c r="M52" i="9"/>
  <c r="M54" i="9"/>
  <c r="M56" i="9"/>
  <c r="M57" i="9"/>
  <c r="M64" i="9"/>
  <c r="M65" i="9"/>
  <c r="M68" i="9"/>
  <c r="M70" i="9"/>
  <c r="M77" i="9"/>
  <c r="M80" i="9"/>
  <c r="M83" i="9"/>
  <c r="M87" i="9"/>
  <c r="M91" i="9"/>
  <c r="M92" i="9"/>
  <c r="M94" i="9"/>
  <c r="M99" i="9"/>
  <c r="M100" i="9"/>
  <c r="M103" i="9"/>
  <c r="M104" i="9"/>
  <c r="M107" i="9"/>
  <c r="M108" i="9"/>
  <c r="M114" i="9"/>
  <c r="M121" i="9"/>
  <c r="M123" i="9"/>
  <c r="M126" i="9"/>
  <c r="M127" i="9"/>
  <c r="M130" i="9"/>
  <c r="M134" i="9"/>
  <c r="M138" i="9"/>
  <c r="M141" i="9"/>
  <c r="M144" i="9"/>
  <c r="M149" i="9"/>
  <c r="M151" i="9"/>
  <c r="M152" i="9"/>
  <c r="M158" i="9"/>
  <c r="M159" i="9"/>
  <c r="M161" i="9"/>
  <c r="M167" i="9"/>
  <c r="M174" i="9"/>
  <c r="M175" i="9"/>
  <c r="M177" i="9"/>
  <c r="M179" i="9"/>
  <c r="M183" i="9"/>
  <c r="M187" i="9"/>
  <c r="M189" i="9"/>
  <c r="M192" i="9"/>
  <c r="M22" i="9"/>
  <c r="M27" i="9"/>
  <c r="M34" i="9"/>
  <c r="M36" i="9"/>
  <c r="M38" i="9"/>
  <c r="M42" i="9"/>
  <c r="M43" i="9"/>
  <c r="M48" i="9"/>
  <c r="M53" i="9"/>
  <c r="M58" i="9"/>
  <c r="M59" i="9"/>
  <c r="M60" i="9"/>
  <c r="M61" i="9"/>
  <c r="M66" i="9"/>
  <c r="M69" i="9"/>
  <c r="M71" i="9"/>
  <c r="M72" i="9"/>
  <c r="M75" i="9"/>
  <c r="M79" i="9"/>
  <c r="M82" i="9"/>
  <c r="M84" i="9"/>
  <c r="M85" i="9"/>
  <c r="M86" i="9"/>
  <c r="M89" i="9"/>
  <c r="M90" i="9"/>
  <c r="M93" i="9"/>
  <c r="M95" i="9"/>
  <c r="M96" i="9"/>
  <c r="M97" i="9"/>
  <c r="M105" i="9"/>
  <c r="M106" i="9"/>
  <c r="M109" i="9"/>
  <c r="M110" i="9"/>
  <c r="M111" i="9"/>
  <c r="M113" i="9"/>
  <c r="M119" i="9"/>
  <c r="M128" i="9"/>
  <c r="M132" i="9"/>
  <c r="M135" i="9"/>
  <c r="M137" i="9"/>
  <c r="M142" i="9"/>
  <c r="M143" i="9"/>
  <c r="M145" i="9"/>
  <c r="M147" i="9"/>
  <c r="M153" i="9"/>
  <c r="M154" i="9"/>
  <c r="M156" i="9"/>
  <c r="M160" i="9"/>
  <c r="M163" i="9"/>
  <c r="M164" i="9"/>
  <c r="M165" i="9"/>
  <c r="M168" i="9"/>
  <c r="M169" i="9"/>
  <c r="M172" i="9"/>
  <c r="M178" i="9"/>
  <c r="M180" i="9"/>
  <c r="M181" i="9"/>
  <c r="M185" i="9"/>
  <c r="M186" i="9"/>
  <c r="M16" i="9"/>
  <c r="M17" i="9"/>
  <c r="M24" i="9"/>
  <c r="M25" i="9"/>
  <c r="M26" i="9"/>
  <c r="M28" i="9"/>
  <c r="M29" i="9"/>
  <c r="M33" i="9"/>
  <c r="M39" i="9"/>
  <c r="M40" i="9"/>
  <c r="M44" i="9"/>
  <c r="M50" i="9"/>
  <c r="M51" i="9"/>
  <c r="M55" i="9"/>
  <c r="M62" i="9"/>
  <c r="M63" i="9"/>
  <c r="M67" i="9"/>
  <c r="M73" i="9"/>
  <c r="M74" i="9"/>
  <c r="M76" i="9"/>
  <c r="M78" i="9"/>
  <c r="M81" i="9"/>
  <c r="M88" i="9"/>
  <c r="M98" i="9"/>
  <c r="M101" i="9"/>
  <c r="M102" i="9"/>
  <c r="M112" i="9"/>
  <c r="M115" i="9"/>
  <c r="M116" i="9"/>
  <c r="M117" i="9"/>
  <c r="M118" i="9"/>
  <c r="M120" i="9"/>
  <c r="M122" i="9"/>
  <c r="M124" i="9"/>
  <c r="M125" i="9"/>
  <c r="M129" i="9"/>
  <c r="M131" i="9"/>
  <c r="M133" i="9"/>
  <c r="M136" i="9"/>
  <c r="M139" i="9"/>
  <c r="M140" i="9"/>
  <c r="M146" i="9"/>
  <c r="M148" i="9"/>
  <c r="M150" i="9"/>
  <c r="M155" i="9"/>
  <c r="M157" i="9"/>
  <c r="M162" i="9"/>
  <c r="M166" i="9"/>
  <c r="M170" i="9"/>
  <c r="M171" i="9"/>
  <c r="M173" i="9"/>
  <c r="M176" i="9"/>
  <c r="M182" i="9"/>
  <c r="M184" i="9"/>
  <c r="M188" i="9"/>
  <c r="M190" i="9"/>
  <c r="M191" i="9"/>
  <c r="M193" i="9"/>
  <c r="M194" i="9"/>
  <c r="M195" i="9"/>
  <c r="M21" i="9"/>
  <c r="M18" i="9" l="1"/>
  <c r="A15" i="11" l="1"/>
  <c r="C6" i="23" l="1"/>
  <c r="E6" i="23"/>
  <c r="B7" i="23"/>
  <c r="C7" i="23"/>
  <c r="D7" i="23"/>
  <c r="E7" i="23"/>
  <c r="F7" i="23"/>
  <c r="B8" i="23"/>
  <c r="B9" i="23"/>
  <c r="B10" i="23"/>
  <c r="B11" i="23"/>
  <c r="B12" i="23"/>
  <c r="C14" i="23"/>
  <c r="E14" i="23"/>
  <c r="B15" i="23"/>
  <c r="C15" i="23"/>
  <c r="D15" i="23"/>
  <c r="E15" i="23"/>
  <c r="F15" i="23"/>
  <c r="B16" i="23"/>
  <c r="B17" i="23"/>
  <c r="B18" i="23"/>
  <c r="B19" i="23"/>
  <c r="C21" i="23"/>
  <c r="E21" i="23"/>
  <c r="B22" i="23"/>
  <c r="C22" i="23"/>
  <c r="D22" i="23"/>
  <c r="E22" i="23"/>
  <c r="F22" i="23"/>
  <c r="B23" i="23"/>
  <c r="B24" i="23"/>
  <c r="B25" i="23"/>
  <c r="C29" i="23"/>
  <c r="E29" i="23"/>
  <c r="B30" i="23"/>
  <c r="C30" i="23"/>
  <c r="D30" i="23"/>
  <c r="E30" i="23"/>
  <c r="F30" i="23"/>
  <c r="B31" i="23"/>
  <c r="B32" i="23"/>
  <c r="B33" i="23"/>
  <c r="C38" i="23"/>
  <c r="E38" i="23"/>
  <c r="B39" i="23"/>
  <c r="C39" i="23"/>
  <c r="D39" i="23"/>
  <c r="E39" i="23"/>
  <c r="F39" i="23"/>
  <c r="B40" i="23"/>
  <c r="B41" i="23"/>
  <c r="B42" i="23"/>
  <c r="B43" i="23"/>
  <c r="B44" i="23"/>
  <c r="A38" i="23" l="1"/>
  <c r="A29" i="23"/>
  <c r="A21" i="23"/>
  <c r="A14" i="23"/>
  <c r="A6" i="23"/>
  <c r="L196" i="15" l="1"/>
  <c r="K196" i="15"/>
  <c r="J196" i="15"/>
  <c r="I196" i="15"/>
  <c r="H196" i="15"/>
  <c r="G196" i="15"/>
  <c r="F196" i="15"/>
  <c r="E196" i="15"/>
  <c r="D196" i="15"/>
  <c r="C196" i="15"/>
  <c r="L197" i="15"/>
  <c r="K197" i="15"/>
  <c r="J197" i="15"/>
  <c r="I197" i="15"/>
  <c r="H197" i="15"/>
  <c r="G197" i="15"/>
  <c r="G198" i="15" s="1"/>
  <c r="F197" i="15"/>
  <c r="E197" i="15"/>
  <c r="D197" i="15"/>
  <c r="C197" i="15"/>
  <c r="C198" i="15" s="1"/>
  <c r="L196" i="13"/>
  <c r="K196" i="13"/>
  <c r="J196" i="13"/>
  <c r="I196" i="13"/>
  <c r="H196" i="13"/>
  <c r="G196" i="13"/>
  <c r="F196" i="13"/>
  <c r="E196" i="13"/>
  <c r="D196" i="13"/>
  <c r="C196" i="13"/>
  <c r="L197" i="13"/>
  <c r="K197" i="13"/>
  <c r="J197" i="13"/>
  <c r="I197" i="13"/>
  <c r="H197" i="13"/>
  <c r="G197" i="13"/>
  <c r="F197" i="13"/>
  <c r="E197" i="13"/>
  <c r="D197" i="13"/>
  <c r="C197" i="13"/>
  <c r="L195" i="11"/>
  <c r="K195" i="11"/>
  <c r="J195" i="11"/>
  <c r="I195" i="11"/>
  <c r="H195" i="11"/>
  <c r="G195" i="11"/>
  <c r="F195" i="11"/>
  <c r="E195" i="11"/>
  <c r="D195" i="11"/>
  <c r="C195" i="11"/>
  <c r="L196" i="11"/>
  <c r="K196" i="11"/>
  <c r="K197" i="11" s="1"/>
  <c r="K198" i="11" s="1"/>
  <c r="J196" i="11"/>
  <c r="I196" i="11"/>
  <c r="H196" i="11"/>
  <c r="G196" i="11"/>
  <c r="G197" i="11" s="1"/>
  <c r="G198" i="11" s="1"/>
  <c r="F196" i="11"/>
  <c r="E196" i="11"/>
  <c r="D196" i="11"/>
  <c r="C196" i="11"/>
  <c r="C197" i="11" l="1"/>
  <c r="E197" i="11"/>
  <c r="K198" i="15"/>
  <c r="G198" i="13"/>
  <c r="E198" i="13"/>
  <c r="I198" i="13"/>
  <c r="D197" i="11"/>
  <c r="I197" i="11"/>
  <c r="I198" i="11" s="1"/>
  <c r="H197" i="11"/>
  <c r="H198" i="11" s="1"/>
  <c r="F197" i="11"/>
  <c r="F198" i="11" s="1"/>
  <c r="D198" i="13"/>
  <c r="H198" i="13"/>
  <c r="F198" i="15"/>
  <c r="J198" i="15"/>
  <c r="C198" i="13"/>
  <c r="K198" i="13"/>
  <c r="F198" i="13"/>
  <c r="J198" i="13"/>
  <c r="E198" i="15"/>
  <c r="D198" i="15"/>
  <c r="H198" i="15"/>
  <c r="I198" i="15"/>
  <c r="L198" i="15"/>
  <c r="L198" i="13"/>
  <c r="L197" i="11"/>
  <c r="J197" i="11"/>
  <c r="J198" i="11" s="1"/>
  <c r="H201" i="11" l="1"/>
  <c r="I201" i="11" s="1"/>
  <c r="D198" i="11"/>
  <c r="H202" i="11"/>
  <c r="I202" i="11" s="1"/>
  <c r="E198" i="11"/>
  <c r="H203" i="11"/>
  <c r="I203" i="11" s="1"/>
  <c r="C198" i="11"/>
  <c r="L198" i="11"/>
  <c r="J201" i="11"/>
  <c r="K201" i="11" s="1"/>
  <c r="J203" i="11"/>
  <c r="E9" i="16"/>
  <c r="D35" i="23" s="1"/>
  <c r="D6" i="16"/>
  <c r="C32" i="23" s="1"/>
  <c r="D9" i="16"/>
  <c r="C35" i="23" s="1"/>
  <c r="D8" i="16"/>
  <c r="C34" i="23" s="1"/>
  <c r="D7" i="14"/>
  <c r="C25" i="23" s="1"/>
  <c r="D5" i="14"/>
  <c r="C23" i="23" s="1"/>
  <c r="E6" i="14"/>
  <c r="D24" i="23" s="1"/>
  <c r="D8" i="14"/>
  <c r="C26" i="23" s="1"/>
  <c r="I204" i="11"/>
  <c r="E7" i="12"/>
  <c r="D18" i="23" s="1"/>
  <c r="D7" i="16"/>
  <c r="C33" i="23" s="1"/>
  <c r="D5" i="16"/>
  <c r="C31" i="23" s="1"/>
  <c r="D6" i="12"/>
  <c r="C17" i="23" s="1"/>
  <c r="J202" i="11" l="1"/>
  <c r="F6" i="12" s="1"/>
  <c r="E17" i="23" s="1"/>
  <c r="D9" i="12"/>
  <c r="I205" i="11"/>
  <c r="E9" i="12" s="1"/>
  <c r="E9" i="14"/>
  <c r="D27" i="23" s="1"/>
  <c r="D9" i="14"/>
  <c r="C27" i="23" s="1"/>
  <c r="F9" i="12"/>
  <c r="B24" i="12" s="1"/>
  <c r="F9" i="16"/>
  <c r="G9" i="16"/>
  <c r="F35" i="23" s="1"/>
  <c r="D7" i="12"/>
  <c r="C18" i="23" s="1"/>
  <c r="F8" i="16"/>
  <c r="E34" i="23" s="1"/>
  <c r="E7" i="16"/>
  <c r="D33" i="23" s="1"/>
  <c r="F7" i="16"/>
  <c r="E33" i="23" s="1"/>
  <c r="E8" i="16"/>
  <c r="D34" i="23" s="1"/>
  <c r="F5" i="16"/>
  <c r="E31" i="23" s="1"/>
  <c r="E5" i="14"/>
  <c r="D23" i="23" s="1"/>
  <c r="G5" i="14"/>
  <c r="F23" i="23" s="1"/>
  <c r="D5" i="12"/>
  <c r="C16" i="23" s="1"/>
  <c r="E6" i="12"/>
  <c r="D17" i="23" s="1"/>
  <c r="D8" i="12"/>
  <c r="C19" i="23" s="1"/>
  <c r="F6" i="16"/>
  <c r="E32" i="23" s="1"/>
  <c r="F6" i="14"/>
  <c r="E24" i="23" s="1"/>
  <c r="E7" i="14"/>
  <c r="D25" i="23" s="1"/>
  <c r="D6" i="14"/>
  <c r="C24" i="23" s="1"/>
  <c r="E8" i="14"/>
  <c r="D26" i="23" s="1"/>
  <c r="F7" i="14"/>
  <c r="E25" i="23" s="1"/>
  <c r="G8" i="14"/>
  <c r="F26" i="23" s="1"/>
  <c r="E5" i="16"/>
  <c r="D31" i="23" s="1"/>
  <c r="E6" i="16"/>
  <c r="D32" i="23" s="1"/>
  <c r="K202" i="11"/>
  <c r="C196" i="9"/>
  <c r="C197" i="9"/>
  <c r="G9" i="14" l="1"/>
  <c r="F27" i="23" s="1"/>
  <c r="F9" i="14"/>
  <c r="K205" i="11"/>
  <c r="G9" i="12" s="1"/>
  <c r="D24" i="12"/>
  <c r="E24" i="12"/>
  <c r="I24" i="12"/>
  <c r="F24" i="12"/>
  <c r="J24" i="12"/>
  <c r="C24" i="12"/>
  <c r="G24" i="12"/>
  <c r="H24" i="12"/>
  <c r="E35" i="23"/>
  <c r="B26" i="16"/>
  <c r="G7" i="16"/>
  <c r="F33" i="23" s="1"/>
  <c r="G8" i="16"/>
  <c r="F34" i="23" s="1"/>
  <c r="B24" i="16"/>
  <c r="B25" i="16"/>
  <c r="J25" i="16" s="1"/>
  <c r="B22" i="16"/>
  <c r="G5" i="16"/>
  <c r="F31" i="23" s="1"/>
  <c r="F5" i="14"/>
  <c r="E23" i="23" s="1"/>
  <c r="G6" i="16"/>
  <c r="F32" i="23" s="1"/>
  <c r="G7" i="14"/>
  <c r="F25" i="23" s="1"/>
  <c r="G6" i="14"/>
  <c r="F24" i="23" s="1"/>
  <c r="G6" i="12"/>
  <c r="F17" i="23" s="1"/>
  <c r="E5" i="12"/>
  <c r="D16" i="23" s="1"/>
  <c r="F7" i="12"/>
  <c r="E8" i="12"/>
  <c r="D19" i="23" s="1"/>
  <c r="F5" i="12"/>
  <c r="E16" i="23" s="1"/>
  <c r="K204" i="11"/>
  <c r="F8" i="12"/>
  <c r="E19" i="23" s="1"/>
  <c r="B23" i="16"/>
  <c r="F8" i="14"/>
  <c r="E26" i="23" s="1"/>
  <c r="K203" i="11"/>
  <c r="C198" i="9"/>
  <c r="C199" i="9" s="1"/>
  <c r="B25" i="14"/>
  <c r="B24" i="14"/>
  <c r="B21" i="12"/>
  <c r="B27" i="14" l="1"/>
  <c r="E27" i="23"/>
  <c r="C22" i="16"/>
  <c r="B27" i="16"/>
  <c r="C10" i="22" s="1"/>
  <c r="D26" i="16"/>
  <c r="H26" i="16"/>
  <c r="J26" i="16"/>
  <c r="G26" i="16"/>
  <c r="E26" i="16"/>
  <c r="I26" i="16"/>
  <c r="F26" i="16"/>
  <c r="C26" i="16"/>
  <c r="G24" i="16"/>
  <c r="J22" i="16"/>
  <c r="I24" i="16"/>
  <c r="F24" i="16"/>
  <c r="H24" i="16"/>
  <c r="C24" i="16"/>
  <c r="E24" i="16"/>
  <c r="D24" i="16"/>
  <c r="J24" i="16"/>
  <c r="C25" i="16"/>
  <c r="H25" i="16"/>
  <c r="G25" i="16"/>
  <c r="D25" i="16"/>
  <c r="F25" i="16"/>
  <c r="I25" i="16"/>
  <c r="E25" i="16"/>
  <c r="B23" i="14"/>
  <c r="I23" i="14" s="1"/>
  <c r="I22" i="16"/>
  <c r="D22" i="16"/>
  <c r="G22" i="16"/>
  <c r="F22" i="16"/>
  <c r="E22" i="16"/>
  <c r="H22" i="16"/>
  <c r="B22" i="12"/>
  <c r="G22" i="12" s="1"/>
  <c r="E18" i="23"/>
  <c r="G21" i="12"/>
  <c r="C21" i="12"/>
  <c r="F24" i="14"/>
  <c r="H25" i="14"/>
  <c r="G8" i="12"/>
  <c r="F19" i="23" s="1"/>
  <c r="G5" i="12"/>
  <c r="F16" i="23" s="1"/>
  <c r="G7" i="12"/>
  <c r="F18" i="23" s="1"/>
  <c r="D23" i="16"/>
  <c r="I23" i="16"/>
  <c r="C23" i="16"/>
  <c r="F23" i="16"/>
  <c r="E23" i="16"/>
  <c r="G23" i="16"/>
  <c r="J23" i="16"/>
  <c r="H23" i="16"/>
  <c r="D24" i="14"/>
  <c r="C24" i="14"/>
  <c r="I24" i="14"/>
  <c r="B26" i="14"/>
  <c r="I26" i="14" s="1"/>
  <c r="I21" i="12"/>
  <c r="B23" i="12"/>
  <c r="G23" i="12" s="1"/>
  <c r="E24" i="14"/>
  <c r="G24" i="14"/>
  <c r="J24" i="14"/>
  <c r="H24" i="14"/>
  <c r="J21" i="12"/>
  <c r="G25" i="14"/>
  <c r="J25" i="14"/>
  <c r="C25" i="14"/>
  <c r="D25" i="14"/>
  <c r="E25" i="14"/>
  <c r="F25" i="14"/>
  <c r="I25" i="14"/>
  <c r="F21" i="12"/>
  <c r="E21" i="12"/>
  <c r="D21" i="12"/>
  <c r="H21" i="12"/>
  <c r="B20" i="12"/>
  <c r="I206" i="9" l="1"/>
  <c r="E8" i="10" s="1"/>
  <c r="D11" i="23" s="1"/>
  <c r="D8" i="10"/>
  <c r="C11" i="23" s="1"/>
  <c r="D5" i="10"/>
  <c r="C8" i="23" s="1"/>
  <c r="J203" i="9"/>
  <c r="K203" i="9" s="1"/>
  <c r="I203" i="9"/>
  <c r="E5" i="10" s="1"/>
  <c r="D8" i="23" s="1"/>
  <c r="I205" i="9"/>
  <c r="E7" i="10" s="1"/>
  <c r="D10" i="23" s="1"/>
  <c r="D7" i="10"/>
  <c r="C10" i="23" s="1"/>
  <c r="J205" i="9"/>
  <c r="D9" i="10"/>
  <c r="C12" i="23" s="1"/>
  <c r="I207" i="9"/>
  <c r="E9" i="10" s="1"/>
  <c r="D12" i="23" s="1"/>
  <c r="D6" i="10"/>
  <c r="C9" i="23" s="1"/>
  <c r="I204" i="9"/>
  <c r="E6" i="10" s="1"/>
  <c r="D9" i="23" s="1"/>
  <c r="J204" i="9"/>
  <c r="J27" i="14"/>
  <c r="D27" i="14"/>
  <c r="I27" i="14"/>
  <c r="C27" i="14"/>
  <c r="H27" i="14"/>
  <c r="G27" i="14"/>
  <c r="F27" i="14"/>
  <c r="E27" i="14"/>
  <c r="C27" i="16"/>
  <c r="D10" i="22" s="1"/>
  <c r="I28" i="14"/>
  <c r="I9" i="22" s="1"/>
  <c r="H23" i="14"/>
  <c r="B28" i="14"/>
  <c r="J27" i="16"/>
  <c r="I22" i="12"/>
  <c r="E22" i="12"/>
  <c r="D27" i="16"/>
  <c r="E10" i="22" s="1"/>
  <c r="G27" i="16"/>
  <c r="H10" i="22" s="1"/>
  <c r="G23" i="14"/>
  <c r="E23" i="14"/>
  <c r="F23" i="14"/>
  <c r="J23" i="14"/>
  <c r="D23" i="14"/>
  <c r="C23" i="14"/>
  <c r="I27" i="16"/>
  <c r="J10" i="22" s="1"/>
  <c r="F27" i="16"/>
  <c r="G10" i="22" s="1"/>
  <c r="H27" i="16"/>
  <c r="I10" i="22" s="1"/>
  <c r="E27" i="16"/>
  <c r="F10" i="22" s="1"/>
  <c r="F22" i="12"/>
  <c r="D22" i="12"/>
  <c r="H22" i="12"/>
  <c r="J22" i="12"/>
  <c r="C23" i="12"/>
  <c r="C22" i="12"/>
  <c r="C20" i="12"/>
  <c r="F26" i="14"/>
  <c r="D23" i="12"/>
  <c r="E26" i="14"/>
  <c r="J26" i="14"/>
  <c r="D26" i="14"/>
  <c r="H26" i="14"/>
  <c r="G26" i="14"/>
  <c r="C26" i="14"/>
  <c r="H23" i="12"/>
  <c r="E23" i="12"/>
  <c r="I23" i="12"/>
  <c r="J23" i="12"/>
  <c r="F23" i="12"/>
  <c r="I20" i="12"/>
  <c r="H20" i="12"/>
  <c r="E20" i="12"/>
  <c r="G20" i="12"/>
  <c r="J20" i="12"/>
  <c r="F20" i="12"/>
  <c r="D20" i="12"/>
  <c r="K196" i="1"/>
  <c r="F5" i="10" l="1"/>
  <c r="E8" i="23" s="1"/>
  <c r="F9" i="10"/>
  <c r="E12" i="23" s="1"/>
  <c r="K207" i="9"/>
  <c r="G9" i="10" s="1"/>
  <c r="F12" i="23" s="1"/>
  <c r="F8" i="10"/>
  <c r="E11" i="23" s="1"/>
  <c r="K206" i="9"/>
  <c r="G8" i="10" s="1"/>
  <c r="F11" i="23" s="1"/>
  <c r="F7" i="10"/>
  <c r="E10" i="23" s="1"/>
  <c r="K205" i="9"/>
  <c r="G7" i="10" s="1"/>
  <c r="F10" i="23" s="1"/>
  <c r="F6" i="10"/>
  <c r="E9" i="23" s="1"/>
  <c r="K204" i="9"/>
  <c r="G6" i="10" s="1"/>
  <c r="F9" i="23" s="1"/>
  <c r="D28" i="14"/>
  <c r="D9" i="22" s="1"/>
  <c r="J28" i="14"/>
  <c r="J9" i="22" s="1"/>
  <c r="F28" i="14"/>
  <c r="F9" i="22" s="1"/>
  <c r="E28" i="14"/>
  <c r="E9" i="22" s="1"/>
  <c r="C28" i="14"/>
  <c r="C9" i="22" s="1"/>
  <c r="G28" i="14"/>
  <c r="G9" i="22" s="1"/>
  <c r="H28" i="14"/>
  <c r="H9" i="22" s="1"/>
  <c r="D25" i="12"/>
  <c r="D8" i="22" s="1"/>
  <c r="G5" i="10"/>
  <c r="F8" i="23" s="1"/>
  <c r="G25" i="12"/>
  <c r="G8" i="22" s="1"/>
  <c r="I25" i="12"/>
  <c r="I8" i="22" s="1"/>
  <c r="F25" i="12"/>
  <c r="F8" i="22" s="1"/>
  <c r="H25" i="12"/>
  <c r="H8" i="22" s="1"/>
  <c r="C25" i="12"/>
  <c r="C8" i="22" s="1"/>
  <c r="J25" i="12"/>
  <c r="J8" i="22" s="1"/>
  <c r="E25" i="12"/>
  <c r="E8" i="22" s="1"/>
  <c r="C196" i="1"/>
  <c r="B24" i="10" l="1"/>
  <c r="F24" i="10" s="1"/>
  <c r="B25" i="10"/>
  <c r="G24" i="10"/>
  <c r="B27" i="10"/>
  <c r="F27" i="10" s="1"/>
  <c r="B26" i="10"/>
  <c r="B28" i="10"/>
  <c r="C25" i="10"/>
  <c r="C24" i="10"/>
  <c r="K197" i="1"/>
  <c r="E196" i="1"/>
  <c r="J24" i="10" l="1"/>
  <c r="I24" i="10"/>
  <c r="E24" i="10"/>
  <c r="H24" i="10"/>
  <c r="D24" i="10"/>
  <c r="G27" i="10"/>
  <c r="J27" i="10"/>
  <c r="C27" i="10"/>
  <c r="D27" i="10"/>
  <c r="E25" i="10"/>
  <c r="I25" i="10"/>
  <c r="F25" i="10"/>
  <c r="J25" i="10"/>
  <c r="G25" i="10"/>
  <c r="D25" i="10"/>
  <c r="H25" i="10"/>
  <c r="F26" i="10"/>
  <c r="I27" i="10"/>
  <c r="H27" i="10"/>
  <c r="E27" i="10"/>
  <c r="C26" i="10"/>
  <c r="E26" i="10"/>
  <c r="D26" i="10"/>
  <c r="G26" i="10"/>
  <c r="J26" i="10"/>
  <c r="I26" i="10"/>
  <c r="E28" i="10"/>
  <c r="I28" i="10"/>
  <c r="F28" i="10"/>
  <c r="J28" i="10"/>
  <c r="C28" i="10"/>
  <c r="D28" i="10"/>
  <c r="G28" i="10"/>
  <c r="H28" i="10"/>
  <c r="D196" i="1"/>
  <c r="F196" i="1"/>
  <c r="G196" i="1"/>
  <c r="H196" i="1"/>
  <c r="I196" i="1"/>
  <c r="J196" i="1"/>
  <c r="D197" i="1"/>
  <c r="E197" i="1"/>
  <c r="F197" i="1"/>
  <c r="G197" i="1"/>
  <c r="H197" i="1"/>
  <c r="I197" i="1"/>
  <c r="J197" i="1"/>
  <c r="J29" i="10" l="1"/>
  <c r="J7" i="22" s="1"/>
  <c r="G29" i="10"/>
  <c r="G7" i="22" s="1"/>
  <c r="F29" i="10"/>
  <c r="F7" i="22" s="1"/>
  <c r="E29" i="10"/>
  <c r="E7" i="22" s="1"/>
  <c r="C29" i="10"/>
  <c r="C7" i="22" s="1"/>
  <c r="D29" i="10"/>
  <c r="D7" i="22" s="1"/>
  <c r="H29" i="10"/>
  <c r="H7" i="22" s="1"/>
  <c r="I29" i="10"/>
  <c r="I7" i="22" s="1"/>
  <c r="C197" i="1"/>
  <c r="D9" i="5" l="1"/>
  <c r="D6" i="5"/>
  <c r="C44" i="23"/>
  <c r="C198" i="1"/>
  <c r="D7" i="5" l="1"/>
  <c r="D8" i="5"/>
  <c r="C43" i="23" s="1"/>
  <c r="F9" i="5"/>
  <c r="E44" i="23" s="1"/>
  <c r="B26" i="25"/>
  <c r="E9" i="5"/>
  <c r="D44" i="23" s="1"/>
  <c r="B25" i="25"/>
  <c r="B23" i="25"/>
  <c r="C42" i="23"/>
  <c r="C41" i="23"/>
  <c r="E7" i="5" l="1"/>
  <c r="E8" i="5"/>
  <c r="D43" i="23" s="1"/>
  <c r="E6" i="5"/>
  <c r="D41" i="23" s="1"/>
  <c r="E25" i="25"/>
  <c r="I25" i="25"/>
  <c r="F25" i="25"/>
  <c r="H25" i="25"/>
  <c r="G25" i="25"/>
  <c r="J25" i="25"/>
  <c r="D25" i="25"/>
  <c r="C25" i="25"/>
  <c r="E26" i="25"/>
  <c r="I26" i="25"/>
  <c r="J26" i="25"/>
  <c r="H26" i="25"/>
  <c r="G26" i="25"/>
  <c r="F26" i="25"/>
  <c r="C26" i="25"/>
  <c r="D26" i="25"/>
  <c r="F7" i="5"/>
  <c r="E42" i="23" s="1"/>
  <c r="B24" i="25"/>
  <c r="E23" i="25"/>
  <c r="I23" i="25"/>
  <c r="C23" i="25"/>
  <c r="G23" i="25"/>
  <c r="D23" i="25"/>
  <c r="J23" i="25"/>
  <c r="F23" i="25"/>
  <c r="H23" i="25"/>
  <c r="F6" i="5"/>
  <c r="E41" i="23" s="1"/>
  <c r="G9" i="5"/>
  <c r="F44" i="23" s="1"/>
  <c r="F8" i="5"/>
  <c r="B26" i="5"/>
  <c r="D5" i="5"/>
  <c r="C40" i="23" s="1"/>
  <c r="D42" i="23"/>
  <c r="E5" i="5"/>
  <c r="D40" i="23" s="1"/>
  <c r="G8" i="5" l="1"/>
  <c r="F43" i="23" s="1"/>
  <c r="E24" i="25"/>
  <c r="I24" i="25"/>
  <c r="G24" i="25"/>
  <c r="H24" i="25"/>
  <c r="J24" i="25"/>
  <c r="D24" i="25"/>
  <c r="F24" i="25"/>
  <c r="C24" i="25"/>
  <c r="F5" i="5"/>
  <c r="E40" i="23" s="1"/>
  <c r="B22" i="25"/>
  <c r="G7" i="5"/>
  <c r="F42" i="23" s="1"/>
  <c r="B23" i="5"/>
  <c r="C23" i="5" s="1"/>
  <c r="G6" i="5"/>
  <c r="F41" i="23" s="1"/>
  <c r="B25" i="5"/>
  <c r="E43" i="23"/>
  <c r="D26" i="5"/>
  <c r="H26" i="5"/>
  <c r="E26" i="5"/>
  <c r="I26" i="5"/>
  <c r="C26" i="5"/>
  <c r="F26" i="5"/>
  <c r="J26" i="5"/>
  <c r="G26" i="5"/>
  <c r="B22" i="5"/>
  <c r="C22" i="5" s="1"/>
  <c r="B24" i="5"/>
  <c r="E22" i="25" l="1"/>
  <c r="E27" i="25" s="1"/>
  <c r="E12" i="22" s="1"/>
  <c r="I22" i="25"/>
  <c r="I27" i="25" s="1"/>
  <c r="I12" i="22" s="1"/>
  <c r="F22" i="25"/>
  <c r="F27" i="25" s="1"/>
  <c r="F12" i="22" s="1"/>
  <c r="H22" i="25"/>
  <c r="H27" i="25" s="1"/>
  <c r="H12" i="22" s="1"/>
  <c r="C22" i="25"/>
  <c r="C27" i="25" s="1"/>
  <c r="C12" i="22" s="1"/>
  <c r="J22" i="25"/>
  <c r="J27" i="25" s="1"/>
  <c r="J12" i="22" s="1"/>
  <c r="G22" i="25"/>
  <c r="G27" i="25" s="1"/>
  <c r="G12" i="22" s="1"/>
  <c r="D22" i="25"/>
  <c r="D27" i="25" s="1"/>
  <c r="D12" i="22" s="1"/>
  <c r="G5" i="5"/>
  <c r="F40" i="23" s="1"/>
  <c r="E23" i="5"/>
  <c r="F23" i="5"/>
  <c r="J23" i="5"/>
  <c r="H23" i="5"/>
  <c r="D23" i="5"/>
  <c r="I23" i="5"/>
  <c r="G23" i="5"/>
  <c r="D24" i="5"/>
  <c r="H24" i="5"/>
  <c r="C24" i="5"/>
  <c r="E24" i="5"/>
  <c r="I24" i="5"/>
  <c r="F24" i="5"/>
  <c r="J24" i="5"/>
  <c r="G24" i="5"/>
  <c r="F25" i="5"/>
  <c r="J25" i="5"/>
  <c r="G25" i="5"/>
  <c r="I25" i="5"/>
  <c r="D25" i="5"/>
  <c r="H25" i="5"/>
  <c r="C25" i="5"/>
  <c r="E25" i="5"/>
  <c r="D22" i="5"/>
  <c r="F22" i="5"/>
  <c r="I22" i="5"/>
  <c r="J22" i="5"/>
  <c r="E22" i="5"/>
  <c r="H22" i="5"/>
  <c r="G22" i="5"/>
  <c r="G27" i="5" l="1"/>
  <c r="G11" i="22" s="1"/>
  <c r="G13" i="22" s="1"/>
  <c r="E27" i="5"/>
  <c r="E11" i="22" s="1"/>
  <c r="E13" i="22" s="1"/>
  <c r="C27" i="5"/>
  <c r="C11" i="22" s="1"/>
  <c r="C13" i="22" s="1"/>
  <c r="J27" i="5"/>
  <c r="J11" i="22" s="1"/>
  <c r="J13" i="22" s="1"/>
  <c r="I27" i="5"/>
  <c r="I11" i="22" s="1"/>
  <c r="I13" i="22" s="1"/>
  <c r="D27" i="5"/>
  <c r="D11" i="22" s="1"/>
  <c r="D13" i="22" s="1"/>
  <c r="F27" i="5"/>
  <c r="F11" i="22" s="1"/>
  <c r="F13" i="22" s="1"/>
  <c r="H27" i="5"/>
  <c r="H11" i="22" s="1"/>
  <c r="H13" i="22" s="1"/>
</calcChain>
</file>

<file path=xl/sharedStrings.xml><?xml version="1.0" encoding="utf-8"?>
<sst xmlns="http://schemas.openxmlformats.org/spreadsheetml/2006/main" count="1000" uniqueCount="449">
  <si>
    <t>CO1</t>
  </si>
  <si>
    <t>CO2</t>
  </si>
  <si>
    <t>CO3</t>
  </si>
  <si>
    <t>CO4</t>
  </si>
  <si>
    <t>No. of Students attained CO</t>
  </si>
  <si>
    <t>PO3</t>
  </si>
  <si>
    <t>PO1</t>
  </si>
  <si>
    <t>PO2</t>
  </si>
  <si>
    <t>C01</t>
  </si>
  <si>
    <t>C02</t>
  </si>
  <si>
    <t>C03</t>
  </si>
  <si>
    <t>C04</t>
  </si>
  <si>
    <t>PO4</t>
  </si>
  <si>
    <t>PO5</t>
  </si>
  <si>
    <t>Level</t>
  </si>
  <si>
    <t>Internals</t>
  </si>
  <si>
    <t xml:space="preserve">CO </t>
  </si>
  <si>
    <t>Percentage</t>
  </si>
  <si>
    <t>Final CO Attainment</t>
  </si>
  <si>
    <t>Marks</t>
  </si>
  <si>
    <t>Question number</t>
  </si>
  <si>
    <t>Course outcome</t>
  </si>
  <si>
    <t>Maximum marks</t>
  </si>
  <si>
    <t xml:space="preserve">LEVEL  </t>
  </si>
  <si>
    <t>3-Substantial</t>
  </si>
  <si>
    <t>2-Moderate</t>
  </si>
  <si>
    <t>1-Slight</t>
  </si>
  <si>
    <t>"-" No Co-relation</t>
  </si>
  <si>
    <t xml:space="preserve"> ATTAINMENT</t>
  </si>
  <si>
    <t>Final CO</t>
  </si>
  <si>
    <t>Average</t>
  </si>
  <si>
    <t>CO 1</t>
  </si>
  <si>
    <t>CO 2</t>
  </si>
  <si>
    <t>CO 3</t>
  </si>
  <si>
    <t>CO 4</t>
  </si>
  <si>
    <t>Percent</t>
  </si>
  <si>
    <t>Section A</t>
  </si>
  <si>
    <t>Section B</t>
  </si>
  <si>
    <t>Sec-C</t>
  </si>
  <si>
    <t xml:space="preserve">External Exam </t>
  </si>
  <si>
    <t>R V Institute of Management</t>
  </si>
  <si>
    <t xml:space="preserve">CA 17, 26 Main, 36th Cross, 4th T Block, Jayanagar, </t>
  </si>
  <si>
    <t>Bengaluru, Karnataka  560 041</t>
  </si>
  <si>
    <t>No. of students attended</t>
  </si>
  <si>
    <t>PO6</t>
  </si>
  <si>
    <t>PO7</t>
  </si>
  <si>
    <t>PO8</t>
  </si>
  <si>
    <t xml:space="preserve"> CO Attainment percentage</t>
  </si>
  <si>
    <t>Student Reg. No</t>
  </si>
  <si>
    <t>Student Name</t>
  </si>
  <si>
    <t>Name of the Course Teacher:</t>
  </si>
  <si>
    <t>Course Outcome Report</t>
  </si>
  <si>
    <t>C05</t>
  </si>
  <si>
    <t>CO5</t>
  </si>
  <si>
    <t>CO 5</t>
  </si>
  <si>
    <t>SUBJECT</t>
  </si>
  <si>
    <t>RV Institute of Management</t>
  </si>
  <si>
    <t xml:space="preserve">Autonomous Institution Affiliated to BCU </t>
  </si>
  <si>
    <t>MBA Programme   I Semester</t>
  </si>
  <si>
    <t>Sub. Code:</t>
  </si>
  <si>
    <t xml:space="preserve">Sec: </t>
  </si>
  <si>
    <t>ABC</t>
  </si>
  <si>
    <t>Subject Code</t>
  </si>
  <si>
    <t xml:space="preserve">Mid Term Exam </t>
  </si>
  <si>
    <t>MBA Programme   II Semester</t>
  </si>
  <si>
    <t>ABHISHEK S HOSMANI</t>
  </si>
  <si>
    <t>ABHISHEK SK</t>
  </si>
  <si>
    <t>ADHVI S U</t>
  </si>
  <si>
    <t>AISHWARYA NARAYANAN</t>
  </si>
  <si>
    <t>AMRUTHA B G</t>
  </si>
  <si>
    <t>ANJALI</t>
  </si>
  <si>
    <t>APEKSHA SIDDANNAVAR</t>
  </si>
  <si>
    <t>ARUNKUMAR M</t>
  </si>
  <si>
    <t>B R GAGAN</t>
  </si>
  <si>
    <t>BISHAN BOPANNA K B</t>
  </si>
  <si>
    <t>CHIRAG S M</t>
  </si>
  <si>
    <t>DHRUTHI BALAJI</t>
  </si>
  <si>
    <t>DINESH M</t>
  </si>
  <si>
    <t>FAIZAN KHAN</t>
  </si>
  <si>
    <t>GAJENDRA G S</t>
  </si>
  <si>
    <t>HARSHITH G</t>
  </si>
  <si>
    <t>HITHEN A S</t>
  </si>
  <si>
    <t>HRISHIKESH ASHOK DABADE</t>
  </si>
  <si>
    <t>KARTHIK N P</t>
  </si>
  <si>
    <t>KARTHIK S</t>
  </si>
  <si>
    <t>KEERTHANA PRABHU B</t>
  </si>
  <si>
    <t>KUSHAL VEDANANDAGOUDA PATIL</t>
  </si>
  <si>
    <t>MARK DAKSHIN KENNEDY</t>
  </si>
  <si>
    <t>MEDHA.B</t>
  </si>
  <si>
    <t>MOHITH M</t>
  </si>
  <si>
    <t>NAMRATHA M K</t>
  </si>
  <si>
    <t>NEHA M CHOUGALE</t>
  </si>
  <si>
    <t>NEHA PRASAD</t>
  </si>
  <si>
    <t>NIRANJAN HEBBAR M</t>
  </si>
  <si>
    <t>POOJA R BELAKERE</t>
  </si>
  <si>
    <t>PAVITHRA G</t>
  </si>
  <si>
    <t>PRAJWAL S PATIL</t>
  </si>
  <si>
    <t>PRAMATH GOPAL HEGDE</t>
  </si>
  <si>
    <t>PRATHVI ANNAPPA HEGDE</t>
  </si>
  <si>
    <t>PREETHAM</t>
  </si>
  <si>
    <t>PURVI</t>
  </si>
  <si>
    <t>RESHMI S</t>
  </si>
  <si>
    <t>ROSHAN S</t>
  </si>
  <si>
    <t>SADANA V</t>
  </si>
  <si>
    <t>SADIYA KHUDEJA</t>
  </si>
  <si>
    <t>SAI KIRAN S</t>
  </si>
  <si>
    <t>SANNIDHI S SHETTY</t>
  </si>
  <si>
    <t>SAYED AWAISE</t>
  </si>
  <si>
    <t>SHETTY SAJJAN SADASHIVA</t>
  </si>
  <si>
    <t>SHIVARAJ MALLAPPA JAGAPUR</t>
  </si>
  <si>
    <t>SOMANATH A ITAGI</t>
  </si>
  <si>
    <t>SPOORTI GANAPATI NAIK</t>
  </si>
  <si>
    <t>STEFFI FATIMA DSOUZA</t>
  </si>
  <si>
    <t>SURAJSING A JAYARAMANAVAR</t>
  </si>
  <si>
    <t>SUSHANTHA SHETTY</t>
  </si>
  <si>
    <t>SUVIN V SUVARNA</t>
  </si>
  <si>
    <t>V VARAPRASAD</t>
  </si>
  <si>
    <t>VINDHYA RAJENDRA HEGDE</t>
  </si>
  <si>
    <t>VISHAL HANUMANTH DHAGE</t>
  </si>
  <si>
    <t>Y VEDA REDDY</t>
  </si>
  <si>
    <t>YATHISH R</t>
  </si>
  <si>
    <t>CHAITRA M S</t>
  </si>
  <si>
    <t>SUPRITHA T</t>
  </si>
  <si>
    <t>CHANDAN A N</t>
  </si>
  <si>
    <t>SAMARTH GANAPATI AITHAL</t>
  </si>
  <si>
    <t>P18FW23M015003</t>
  </si>
  <si>
    <t>P18FW23M015004</t>
  </si>
  <si>
    <t>P18FW23M015005</t>
  </si>
  <si>
    <t>P18FW23M015008</t>
  </si>
  <si>
    <t>P18FW23M015015</t>
  </si>
  <si>
    <t>P18FW23M015016</t>
  </si>
  <si>
    <t>P18FW23M015017</t>
  </si>
  <si>
    <t>P18FW23M015020</t>
  </si>
  <si>
    <t>P18FW23M015022</t>
  </si>
  <si>
    <t>P18FW23M015026</t>
  </si>
  <si>
    <t>P18FW23M015030</t>
  </si>
  <si>
    <t>P18FW23M015031</t>
  </si>
  <si>
    <t>P18FW23M015032</t>
  </si>
  <si>
    <t>P18FW23M015034</t>
  </si>
  <si>
    <t>P18FW23M015037</t>
  </si>
  <si>
    <t>P18FW23M015039</t>
  </si>
  <si>
    <t>P18FW23M015041</t>
  </si>
  <si>
    <t>P18FW23M015042</t>
  </si>
  <si>
    <t>P18FW23M015049</t>
  </si>
  <si>
    <t>P18FW23M015050</t>
  </si>
  <si>
    <t>P18FW23M015053</t>
  </si>
  <si>
    <t>P18FW23M015055</t>
  </si>
  <si>
    <t>P18FW23M015062</t>
  </si>
  <si>
    <t>P18FW23M015065</t>
  </si>
  <si>
    <t>P18FW23M015068</t>
  </si>
  <si>
    <t>P18FW23M015072</t>
  </si>
  <si>
    <t>P18FW23M015076</t>
  </si>
  <si>
    <t>P18FW23M015077</t>
  </si>
  <si>
    <t>P18FW23M015079</t>
  </si>
  <si>
    <t>P18FW23M015084</t>
  </si>
  <si>
    <t>P18FW23M015085</t>
  </si>
  <si>
    <t>P18FW23M015088</t>
  </si>
  <si>
    <t>P18FW23M015089</t>
  </si>
  <si>
    <t>P18FW23M015092</t>
  </si>
  <si>
    <t>P18FW23M015093</t>
  </si>
  <si>
    <t>P18FW23M015099</t>
  </si>
  <si>
    <t>P18FW23M015106</t>
  </si>
  <si>
    <t>P18FW23M015108</t>
  </si>
  <si>
    <t>P18FW23M015111</t>
  </si>
  <si>
    <t>P18FW23M015112</t>
  </si>
  <si>
    <t>P18FW23M015115</t>
  </si>
  <si>
    <t>P18FW23M015119</t>
  </si>
  <si>
    <t>P18FW23M015123</t>
  </si>
  <si>
    <t>P18FW23M015126</t>
  </si>
  <si>
    <t>P18FW23M015129</t>
  </si>
  <si>
    <t>P18FW23M015134</t>
  </si>
  <si>
    <t>P18FW23M015136</t>
  </si>
  <si>
    <t>P18FW23M015137</t>
  </si>
  <si>
    <t>P18FW23M015143</t>
  </si>
  <si>
    <t>P18FW23M015144</t>
  </si>
  <si>
    <t>P18FW23M015146</t>
  </si>
  <si>
    <t>P18FW23M015152</t>
  </si>
  <si>
    <t>P18FW23M015159</t>
  </si>
  <si>
    <t>P18FW23M015160</t>
  </si>
  <si>
    <t>P18FW23M015162</t>
  </si>
  <si>
    <t>P18FW23M015164</t>
  </si>
  <si>
    <t>P18FW23M015168</t>
  </si>
  <si>
    <t>P18FW23M015172</t>
  </si>
  <si>
    <t>P18FW23M015174</t>
  </si>
  <si>
    <t>P18FW23M015177</t>
  </si>
  <si>
    <t>Batch 2023-25</t>
  </si>
  <si>
    <t>HARSHAD NARAYANA M.S</t>
  </si>
  <si>
    <t>HRITHIK N</t>
  </si>
  <si>
    <t>INDRESH N</t>
  </si>
  <si>
    <t>KAMATH KARTHIK</t>
  </si>
  <si>
    <t>KARTHIK G R</t>
  </si>
  <si>
    <t>KAVYA D</t>
  </si>
  <si>
    <t>KISHOR</t>
  </si>
  <si>
    <t>LAKSHMI MUVVALA</t>
  </si>
  <si>
    <t>LAKSHMI PRASAD M N</t>
  </si>
  <si>
    <t>MANJUNATH D NEELGUND</t>
  </si>
  <si>
    <t>MD ISMAIL HUSSAIN</t>
  </si>
  <si>
    <t>MOHAMED TAHIR</t>
  </si>
  <si>
    <t>MOULYAGOWDA D N</t>
  </si>
  <si>
    <t>N VINAY KUMAR REDDY</t>
  </si>
  <si>
    <t>NAMITHA</t>
  </si>
  <si>
    <t>NARAYANA R PUJARI</t>
  </si>
  <si>
    <t>NARENDRA</t>
  </si>
  <si>
    <t>NIMMISH RAO</t>
  </si>
  <si>
    <t>NITHYA N</t>
  </si>
  <si>
    <t>P S KEERTHY</t>
  </si>
  <si>
    <t>P UTTARA</t>
  </si>
  <si>
    <t>PRANAM</t>
  </si>
  <si>
    <t>PRASHANT PAWAR</t>
  </si>
  <si>
    <t>PRIYADARSHAN SHENVI</t>
  </si>
  <si>
    <t>PRIYANKA R</t>
  </si>
  <si>
    <t>PRUTHVIJA T H</t>
  </si>
  <si>
    <t>PUNEETH YM</t>
  </si>
  <si>
    <t>RAMYA VISHWANATH ACHARYA</t>
  </si>
  <si>
    <t>SADWI P SHETTY</t>
  </si>
  <si>
    <t>SAMARTH N D</t>
  </si>
  <si>
    <t>SANTOSH L</t>
  </si>
  <si>
    <t>SAUMYA SANCHITA</t>
  </si>
  <si>
    <t>SHILPA R</t>
  </si>
  <si>
    <t>SHIVANI TN</t>
  </si>
  <si>
    <t>SHIVSHANKAR KAMBLE</t>
  </si>
  <si>
    <t>SHREYA.S.H</t>
  </si>
  <si>
    <t>SUDEEP THOLAR</t>
  </si>
  <si>
    <t>SUHAS K R</t>
  </si>
  <si>
    <t>SUJAY G N</t>
  </si>
  <si>
    <t>SUSHMITHA</t>
  </si>
  <si>
    <t>SYED MUZAMMIL ASFAN</t>
  </si>
  <si>
    <t>THANUJ A MURTHY</t>
  </si>
  <si>
    <t>TULSI R KORADIYA</t>
  </si>
  <si>
    <t>VAISHNAVI N DIXITH</t>
  </si>
  <si>
    <t>VARSHA SHARADA Y</t>
  </si>
  <si>
    <t>VENKATESH GOURIPUR</t>
  </si>
  <si>
    <t>YASHWANTH GOWDA B A</t>
  </si>
  <si>
    <t>P.V.YASWANTH REDDY</t>
  </si>
  <si>
    <t>SHIVANAND MEDAR</t>
  </si>
  <si>
    <t>SHIVKUMAR.S</t>
  </si>
  <si>
    <t>SAMMED CHOUGALE</t>
  </si>
  <si>
    <t>P18FW23M015006</t>
  </si>
  <si>
    <t>P18FW23M015007</t>
  </si>
  <si>
    <t>P18FW23M015012</t>
  </si>
  <si>
    <t>P18FW23M015019</t>
  </si>
  <si>
    <t>P18FW23M015021</t>
  </si>
  <si>
    <t>P18FW23M015023</t>
  </si>
  <si>
    <t>P18FW23M015027</t>
  </si>
  <si>
    <t>P18FW23M015028</t>
  </si>
  <si>
    <t>P18FW23M015033</t>
  </si>
  <si>
    <t>P18FW23M015038</t>
  </si>
  <si>
    <t>P18FW23M015043</t>
  </si>
  <si>
    <t>P18FW23M015044</t>
  </si>
  <si>
    <t>P18FW23M015045</t>
  </si>
  <si>
    <t>P18FW23M015046</t>
  </si>
  <si>
    <t>P18FW23M015051</t>
  </si>
  <si>
    <t>P18FW23M015054</t>
  </si>
  <si>
    <t>P18FW23M015056</t>
  </si>
  <si>
    <t>P18FW23M015057</t>
  </si>
  <si>
    <t>P18FW23M015060</t>
  </si>
  <si>
    <t>P18FW23M015064</t>
  </si>
  <si>
    <t>P18FW23M015067</t>
  </si>
  <si>
    <t>P18FW23M015069</t>
  </si>
  <si>
    <t>P18FW23M015070</t>
  </si>
  <si>
    <t>P18FW23M015071</t>
  </si>
  <si>
    <t>P18FW23M015074</t>
  </si>
  <si>
    <t>P18FW23M015075</t>
  </si>
  <si>
    <t>P18FW23M015078</t>
  </si>
  <si>
    <t>P18FW23M015080</t>
  </si>
  <si>
    <t>P18FW23M015081</t>
  </si>
  <si>
    <t>P18FW23M015082</t>
  </si>
  <si>
    <t>P18FW23M015090</t>
  </si>
  <si>
    <t>P18FW23M015091</t>
  </si>
  <si>
    <t>P18FW23M015094</t>
  </si>
  <si>
    <t>P18FW23M015095</t>
  </si>
  <si>
    <t>P18FW23M015096</t>
  </si>
  <si>
    <t>P18FW23M015098</t>
  </si>
  <si>
    <t>P18FW23M015104</t>
  </si>
  <si>
    <t>P18FW23M015113</t>
  </si>
  <si>
    <t>P18FW23M015117</t>
  </si>
  <si>
    <t>P18FW23M015120</t>
  </si>
  <si>
    <t>P18FW23M015122</t>
  </si>
  <si>
    <t>P18FW23M015127</t>
  </si>
  <si>
    <t>P18FW23M015128</t>
  </si>
  <si>
    <t>P18FW23M015130</t>
  </si>
  <si>
    <t>P18FW23M015132</t>
  </si>
  <si>
    <t>P18FW23M015138</t>
  </si>
  <si>
    <t>P18FW23M015139</t>
  </si>
  <si>
    <t>P18FW23M015141</t>
  </si>
  <si>
    <t>P18FW23M015145</t>
  </si>
  <si>
    <t>P18FW23M015148</t>
  </si>
  <si>
    <t>P18FW23M015149</t>
  </si>
  <si>
    <t>P18FW23M015150</t>
  </si>
  <si>
    <t>P18FW23M015153</t>
  </si>
  <si>
    <t>P18FW23M015154</t>
  </si>
  <si>
    <t>P18FW23M015157</t>
  </si>
  <si>
    <t>P18FW23M015163</t>
  </si>
  <si>
    <t>P18FW23M015165</t>
  </si>
  <si>
    <t>P18FW23M015166</t>
  </si>
  <si>
    <t>P18FW23M015170</t>
  </si>
  <si>
    <t>P18FW23M015171</t>
  </si>
  <si>
    <t>ADITHYA N SHETTY</t>
  </si>
  <si>
    <t>AISHWARYA D WARKAR</t>
  </si>
  <si>
    <t>AKSHAY KUMAR S</t>
  </si>
  <si>
    <t>ARUN MADEV BIRADAR</t>
  </si>
  <si>
    <t>B N SATYAPRANEETH</t>
  </si>
  <si>
    <t>BELLARY GAYATHRI</t>
  </si>
  <si>
    <t>C BHARGAVI</t>
  </si>
  <si>
    <t>CHAITANYA S</t>
  </si>
  <si>
    <t>DUSHYANTH N</t>
  </si>
  <si>
    <t>A C HARSHA</t>
  </si>
  <si>
    <t>ABHISHEK GANESH SHETTI</t>
  </si>
  <si>
    <t>AISHWARYA T S</t>
  </si>
  <si>
    <t>AJEYA K</t>
  </si>
  <si>
    <t>AKSHATA S KALBURGI</t>
  </si>
  <si>
    <t>AKSHAYKUMAR SUNIL POL</t>
  </si>
  <si>
    <t>AMOGHARAJ KULKARNI</t>
  </si>
  <si>
    <t>ARPITA DESHPANDE</t>
  </si>
  <si>
    <t>BGS MAYUR SHANKAR</t>
  </si>
  <si>
    <t>BHAGYALAKSHMI  P R</t>
  </si>
  <si>
    <t>CHARUPRIYA C</t>
  </si>
  <si>
    <t>FOUZIYA BANU</t>
  </si>
  <si>
    <t>G.P TEJISHREE</t>
  </si>
  <si>
    <t>HARSHITH P</t>
  </si>
  <si>
    <t>KARTHIK H N</t>
  </si>
  <si>
    <t>KARTHIK HATWAR G</t>
  </si>
  <si>
    <t>KAVYA M P</t>
  </si>
  <si>
    <t>LIKHITH E L</t>
  </si>
  <si>
    <t>MAMATHA S</t>
  </si>
  <si>
    <t>MANOJ M</t>
  </si>
  <si>
    <t>MARYAM FATHIMA</t>
  </si>
  <si>
    <t>MEGHA SANTOSH ANGADI</t>
  </si>
  <si>
    <t>NANDISHA V</t>
  </si>
  <si>
    <t>PAVAN</t>
  </si>
  <si>
    <t>PRADNYA PRAKASH NAIK</t>
  </si>
  <si>
    <t>PRAGATI RAJ</t>
  </si>
  <si>
    <t>PUNEET S YAKKARNALL</t>
  </si>
  <si>
    <t>RAJASHREE SHESHAGIRI SARATHI</t>
  </si>
  <si>
    <t>RAKESH GOWDA</t>
  </si>
  <si>
    <t>RAKSHA R</t>
  </si>
  <si>
    <t>RAKSHITHA P</t>
  </si>
  <si>
    <t>RAVITEJA N</t>
  </si>
  <si>
    <t>ROHIT YADAV</t>
  </si>
  <si>
    <t>RUDRAPRASAD N</t>
  </si>
  <si>
    <t>RUTUJA V PAWAR</t>
  </si>
  <si>
    <t>SAHANA MADHUKAR KOKKALAKI</t>
  </si>
  <si>
    <t>SAKSHI B MALIPATIL</t>
  </si>
  <si>
    <t>SANJAY KUMAR N</t>
  </si>
  <si>
    <t>SARVASHRI R GAONKAR</t>
  </si>
  <si>
    <t>SHARATH K U</t>
  </si>
  <si>
    <t>SHARATHKUMAR S</t>
  </si>
  <si>
    <t>SHREE PRASAD MULLUR</t>
  </si>
  <si>
    <t>SHRINIDHI VENKATESH</t>
  </si>
  <si>
    <t>SOWJANYA</t>
  </si>
  <si>
    <t>SUJAN J</t>
  </si>
  <si>
    <t>SUMANTH S A</t>
  </si>
  <si>
    <t>SWATHI G</t>
  </si>
  <si>
    <t>V RASHMI</t>
  </si>
  <si>
    <t>VARUN R</t>
  </si>
  <si>
    <t>VEERESH GORAWAR</t>
  </si>
  <si>
    <t>VINAY R</t>
  </si>
  <si>
    <t>VITHESH S SUVARNA</t>
  </si>
  <si>
    <t>SUJAY DUTTA</t>
  </si>
  <si>
    <t>SYED USMAN GHANI</t>
  </si>
  <si>
    <t>PAGIREDDY GARI ASHRITHA</t>
  </si>
  <si>
    <t>SUJAYEENDRA VITTAL</t>
  </si>
  <si>
    <t>KEERTHI SABOO</t>
  </si>
  <si>
    <t>AMOGH G</t>
  </si>
  <si>
    <t>SHASHANK S M</t>
  </si>
  <si>
    <t>MOHAN D K</t>
  </si>
  <si>
    <t>P18FW23M015001</t>
  </si>
  <si>
    <t>P18FW23M015002</t>
  </si>
  <si>
    <t>P18FW23M015009</t>
  </si>
  <si>
    <t>P18FW23M015010</t>
  </si>
  <si>
    <t>P18FW23M015011</t>
  </si>
  <si>
    <t>P18FW23M015013</t>
  </si>
  <si>
    <t>P18FW23M015014</t>
  </si>
  <si>
    <t>P18FW23M015018</t>
  </si>
  <si>
    <t>P18FW23M015024</t>
  </si>
  <si>
    <t>P18FW23M015025</t>
  </si>
  <si>
    <t>P18FW23M015029</t>
  </si>
  <si>
    <t>P18FW23M015035</t>
  </si>
  <si>
    <t>P18FW23M015036</t>
  </si>
  <si>
    <t>P18FW23M015040</t>
  </si>
  <si>
    <t>P18FW23M015047</t>
  </si>
  <si>
    <t>P18FW23M015048</t>
  </si>
  <si>
    <t>P18FW23M015052</t>
  </si>
  <si>
    <t>P18FW23M015058</t>
  </si>
  <si>
    <t>P18FW23M015059</t>
  </si>
  <si>
    <t>P18FW23M015061</t>
  </si>
  <si>
    <t>P18FW23M015063</t>
  </si>
  <si>
    <t>P18FW23M015066</t>
  </si>
  <si>
    <t>P18FW23M015073</t>
  </si>
  <si>
    <t>P18FW23M015083</t>
  </si>
  <si>
    <t>P18FW23M015086</t>
  </si>
  <si>
    <t>P18FW23M015087</t>
  </si>
  <si>
    <t>P18FW23M015097</t>
  </si>
  <si>
    <t>P18FW23M015100</t>
  </si>
  <si>
    <t>P18FW23M015101</t>
  </si>
  <si>
    <t>P18FW23M015102</t>
  </si>
  <si>
    <t>P18FW23M015103</t>
  </si>
  <si>
    <t>P18FW23M015105</t>
  </si>
  <si>
    <t>P18FW23M015107</t>
  </si>
  <si>
    <t>P18FW23M015109</t>
  </si>
  <si>
    <t>P18FW23M015110</t>
  </si>
  <si>
    <t>P18FW23M015114</t>
  </si>
  <si>
    <t>P18FW23M015116</t>
  </si>
  <si>
    <t>P18FW23M015118</t>
  </si>
  <si>
    <t>P18FW23M015121</t>
  </si>
  <si>
    <t>P18FW23M015124</t>
  </si>
  <si>
    <t>P18FW23M015125</t>
  </si>
  <si>
    <t>P18FW23M015131</t>
  </si>
  <si>
    <t>P18FW23M015133</t>
  </si>
  <si>
    <t>P18FW23M015135</t>
  </si>
  <si>
    <t>P18FW23M015140</t>
  </si>
  <si>
    <t>P18FW23M015142</t>
  </si>
  <si>
    <t>P18FW23M015147</t>
  </si>
  <si>
    <t>P18FW23M015151</t>
  </si>
  <si>
    <t>P18FW23M015155</t>
  </si>
  <si>
    <t>P18FW23M015156</t>
  </si>
  <si>
    <t>P18FW23M015158</t>
  </si>
  <si>
    <t>P18FW23M015161</t>
  </si>
  <si>
    <t>P18FW23M015167</t>
  </si>
  <si>
    <t>P18FW23M015169</t>
  </si>
  <si>
    <t>P18FW23M015173</t>
  </si>
  <si>
    <t>P18FW23M015175</t>
  </si>
  <si>
    <t>P18FW23M015176</t>
  </si>
  <si>
    <t>P18FW23M015178</t>
  </si>
  <si>
    <t>P18FW23M015179</t>
  </si>
  <si>
    <t>P18FW23M015180</t>
  </si>
  <si>
    <t>Semester I</t>
  </si>
  <si>
    <t>Marketing Management</t>
  </si>
  <si>
    <t xml:space="preserve"> 23MBA111</t>
  </si>
  <si>
    <t xml:space="preserve">Prof. Anitha. B.M. D'Silva (AD), Dr. Noor Firdoos Jahan (NFJ),  Prof. Sowmya D S (SDS)    </t>
  </si>
  <si>
    <t>23MBA211</t>
  </si>
  <si>
    <t>Application of Statistics in Business</t>
  </si>
  <si>
    <t xml:space="preserve"> Dr Santhosh M (SM), Dr. Somanth, Dr Jahnavi M (JM) </t>
  </si>
  <si>
    <t>23MBA212</t>
  </si>
  <si>
    <t xml:space="preserve"> Economics for Managers </t>
  </si>
  <si>
    <t xml:space="preserve">Dr. Anupama K Malagi (AKM), Prof. Ankita Srivastav (AS), Dr Rashmi Shetty (DRS) </t>
  </si>
  <si>
    <t>23MBA213</t>
  </si>
  <si>
    <t>Business Research Methods</t>
  </si>
  <si>
    <t xml:space="preserve">Dr Tamizharasi D (TD), Dr. Padmalini, Dr. Somnath B   </t>
  </si>
  <si>
    <t>23MBA311</t>
  </si>
  <si>
    <t xml:space="preserve">Managerial Accounting </t>
  </si>
  <si>
    <t xml:space="preserve">Prof. Pooja T (PT)  , Prof. Shoiab A Khan (SAK)         </t>
  </si>
  <si>
    <t>CO -PO Attainment Level 2023-25 Batch 1st Semester</t>
  </si>
  <si>
    <t xml:space="preserve"> 23MBA611</t>
  </si>
  <si>
    <t>Management &amp; Organisation Behaviour</t>
  </si>
  <si>
    <t xml:space="preserve"> Prof. Ramya S (RS)        </t>
  </si>
  <si>
    <t>AB</t>
  </si>
  <si>
    <t>NE</t>
  </si>
  <si>
    <t>Final CO-PO Attainment -Batch- 2023 - 2025 1st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</si>
</sst>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ahoma"/>
      <family val="2"/>
    </font>
    <font>
      <sz val="26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1"/>
      <color theme="1"/>
      <name val="Tahoma"/>
      <family val="2"/>
    </font>
    <font>
      <b/>
      <sz val="20"/>
      <color theme="1"/>
      <name val="Tahoma"/>
      <family val="2"/>
    </font>
    <font>
      <sz val="11"/>
      <color theme="1"/>
      <name val="Tahoma"/>
      <family val="2"/>
    </font>
    <font>
      <sz val="11"/>
      <name val="Calibri"/>
      <family val="2"/>
    </font>
    <font>
      <sz val="11"/>
      <color theme="1"/>
      <name val="Bookman Old Style"/>
      <family val="1"/>
    </font>
    <font>
      <b/>
      <sz val="14"/>
      <name val="Times New Roman"/>
      <family val="1"/>
    </font>
    <font>
      <b/>
      <sz val="22"/>
      <color theme="1"/>
      <name val="Times New Roman"/>
      <family val="1"/>
    </font>
    <font>
      <sz val="11"/>
      <color rgb="FF000000"/>
      <name val="Bookman Old Style"/>
      <family val="1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17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1" fontId="0" fillId="3" borderId="1" xfId="0" applyNumberForma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2" fillId="0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/>
    </xf>
    <xf numFmtId="0" fontId="3" fillId="11" borderId="0" xfId="0" applyFont="1" applyFill="1"/>
    <xf numFmtId="0" fontId="1" fillId="11" borderId="0" xfId="0" applyFont="1" applyFill="1"/>
    <xf numFmtId="0" fontId="0" fillId="11" borderId="0" xfId="0" applyFill="1" applyAlignment="1">
      <alignment horizontal="center"/>
    </xf>
    <xf numFmtId="0" fontId="0" fillId="11" borderId="0" xfId="0" applyFill="1" applyAlignment="1">
      <alignment horizontal="center" vertical="center"/>
    </xf>
    <xf numFmtId="0" fontId="2" fillId="11" borderId="1" xfId="0" applyFont="1" applyFill="1" applyBorder="1"/>
    <xf numFmtId="0" fontId="3" fillId="11" borderId="1" xfId="0" applyFont="1" applyFill="1" applyBorder="1"/>
    <xf numFmtId="0" fontId="2" fillId="11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2" fillId="11" borderId="0" xfId="0" applyFont="1" applyFill="1"/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/>
    <xf numFmtId="2" fontId="3" fillId="2" borderId="1" xfId="0" applyNumberFormat="1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2" fillId="11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4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1" fontId="15" fillId="8" borderId="1" xfId="0" applyNumberFormat="1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1" fontId="15" fillId="9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1" fontId="15" fillId="12" borderId="1" xfId="0" applyNumberFormat="1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1" fontId="15" fillId="13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wrapText="1"/>
    </xf>
    <xf numFmtId="1" fontId="18" fillId="4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 wrapText="1"/>
    </xf>
    <xf numFmtId="1" fontId="18" fillId="5" borderId="1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 wrapText="1"/>
    </xf>
    <xf numFmtId="1" fontId="18" fillId="7" borderId="1" xfId="0" applyNumberFormat="1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left" vertical="center" wrapText="1"/>
    </xf>
    <xf numFmtId="1" fontId="18" fillId="1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/>
    </xf>
    <xf numFmtId="0" fontId="4" fillId="11" borderId="10" xfId="0" applyFont="1" applyFill="1" applyBorder="1" applyAlignment="1"/>
    <xf numFmtId="0" fontId="8" fillId="11" borderId="0" xfId="0" applyFont="1" applyFill="1" applyAlignment="1"/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4" fillId="11" borderId="0" xfId="0" applyFont="1" applyFill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4" fillId="11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14" borderId="1" xfId="0" applyFont="1" applyFill="1" applyBorder="1"/>
    <xf numFmtId="0" fontId="4" fillId="11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" fontId="18" fillId="10" borderId="1" xfId="0" applyNumberFormat="1" applyFont="1" applyFill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right" vertical="center"/>
    </xf>
    <xf numFmtId="1" fontId="24" fillId="1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0" xfId="0" applyNumberFormat="1" applyFill="1" applyAlignment="1">
      <alignment horizontal="center" vertical="top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4" fillId="11" borderId="10" xfId="0" applyFont="1" applyFill="1" applyBorder="1" applyAlignment="1">
      <alignment horizontal="center"/>
    </xf>
    <xf numFmtId="0" fontId="4" fillId="11" borderId="0" xfId="0" applyFont="1" applyFill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22" fillId="11" borderId="0" xfId="0" applyFont="1" applyFill="1" applyAlignment="1">
      <alignment horizontal="center"/>
    </xf>
    <xf numFmtId="0" fontId="21" fillId="11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17" fillId="9" borderId="0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4" fillId="14" borderId="3" xfId="0" applyFont="1" applyFill="1" applyBorder="1" applyAlignment="1">
      <alignment horizontal="center"/>
    </xf>
    <xf numFmtId="0" fontId="4" fillId="14" borderId="1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4" fillId="12" borderId="5" xfId="0" applyFont="1" applyFill="1" applyBorder="1" applyAlignment="1">
      <alignment horizontal="center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D"/>
      <color rgb="FFEF99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41322</xdr:colOff>
      <xdr:row>9</xdr:row>
      <xdr:rowOff>0</xdr:rowOff>
    </xdr:from>
    <xdr:to>
      <xdr:col>1</xdr:col>
      <xdr:colOff>41322</xdr:colOff>
      <xdr:row>11</xdr:row>
      <xdr:rowOff>145676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7603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642937</xdr:colOff>
      <xdr:row>3</xdr:row>
      <xdr:rowOff>23812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78656" cy="7619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71437</xdr:rowOff>
    </xdr:from>
    <xdr:to>
      <xdr:col>12</xdr:col>
      <xdr:colOff>428625</xdr:colOff>
      <xdr:row>3</xdr:row>
      <xdr:rowOff>107155</xdr:rowOff>
    </xdr:to>
    <xdr:pic>
      <xdr:nvPicPr>
        <xdr:cNvPr id="4" name="Picture 3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9844" y="71437"/>
          <a:ext cx="726281" cy="83343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41322</xdr:colOff>
      <xdr:row>9</xdr:row>
      <xdr:rowOff>0</xdr:rowOff>
    </xdr:from>
    <xdr:ext cx="0" cy="621926"/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010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41322</xdr:colOff>
      <xdr:row>4</xdr:row>
      <xdr:rowOff>35019</xdr:rowOff>
    </xdr:from>
    <xdr:to>
      <xdr:col>1</xdr:col>
      <xdr:colOff>41322</xdr:colOff>
      <xdr:row>5</xdr:row>
      <xdr:rowOff>299757</xdr:rowOff>
    </xdr:to>
    <xdr:pic>
      <xdr:nvPicPr>
        <xdr:cNvPr id="4" name="Picture 3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772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41322</xdr:colOff>
      <xdr:row>4</xdr:row>
      <xdr:rowOff>35019</xdr:rowOff>
    </xdr:from>
    <xdr:ext cx="0" cy="621926"/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97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1654969</xdr:colOff>
      <xdr:row>0</xdr:row>
      <xdr:rowOff>59532</xdr:rowOff>
    </xdr:from>
    <xdr:to>
      <xdr:col>1</xdr:col>
      <xdr:colOff>497681</xdr:colOff>
      <xdr:row>2</xdr:row>
      <xdr:rowOff>109538</xdr:rowOff>
    </xdr:to>
    <xdr:pic>
      <xdr:nvPicPr>
        <xdr:cNvPr id="7" name="Picture 6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90562" cy="6215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2</xdr:row>
      <xdr:rowOff>83343</xdr:rowOff>
    </xdr:to>
    <xdr:pic>
      <xdr:nvPicPr>
        <xdr:cNvPr id="8" name="Picture 7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794" y="71438"/>
          <a:ext cx="1104900" cy="58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41322</xdr:colOff>
      <xdr:row>0</xdr:row>
      <xdr:rowOff>0</xdr:rowOff>
    </xdr:from>
    <xdr:to>
      <xdr:col>2</xdr:col>
      <xdr:colOff>41322</xdr:colOff>
      <xdr:row>1</xdr:row>
      <xdr:rowOff>276645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4747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41322</xdr:colOff>
      <xdr:row>0</xdr:row>
      <xdr:rowOff>0</xdr:rowOff>
    </xdr:from>
    <xdr:to>
      <xdr:col>2</xdr:col>
      <xdr:colOff>41322</xdr:colOff>
      <xdr:row>1</xdr:row>
      <xdr:rowOff>276645</xdr:rowOff>
    </xdr:to>
    <xdr:pic>
      <xdr:nvPicPr>
        <xdr:cNvPr id="4" name="Picture 3" descr="Image result for RVIM log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4747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685800</xdr:colOff>
      <xdr:row>2</xdr:row>
      <xdr:rowOff>119063</xdr:rowOff>
    </xdr:to>
    <xdr:pic>
      <xdr:nvPicPr>
        <xdr:cNvPr id="10" name="Picture 9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90562" cy="6215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2</xdr:row>
      <xdr:rowOff>92868</xdr:rowOff>
    </xdr:to>
    <xdr:pic>
      <xdr:nvPicPr>
        <xdr:cNvPr id="11" name="Picture 10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794" y="71438"/>
          <a:ext cx="1104900" cy="58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41322</xdr:colOff>
      <xdr:row>0</xdr:row>
      <xdr:rowOff>0</xdr:rowOff>
    </xdr:from>
    <xdr:to>
      <xdr:col>2</xdr:col>
      <xdr:colOff>41322</xdr:colOff>
      <xdr:row>2</xdr:row>
      <xdr:rowOff>38520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4747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41322</xdr:colOff>
      <xdr:row>0</xdr:row>
      <xdr:rowOff>0</xdr:rowOff>
    </xdr:from>
    <xdr:to>
      <xdr:col>2</xdr:col>
      <xdr:colOff>41322</xdr:colOff>
      <xdr:row>2</xdr:row>
      <xdr:rowOff>38520</xdr:rowOff>
    </xdr:to>
    <xdr:pic>
      <xdr:nvPicPr>
        <xdr:cNvPr id="4" name="Picture 3" descr="Image result for RVIM 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4747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650081</xdr:colOff>
      <xdr:row>2</xdr:row>
      <xdr:rowOff>204788</xdr:rowOff>
    </xdr:to>
    <xdr:pic>
      <xdr:nvPicPr>
        <xdr:cNvPr id="6" name="Picture 5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90562" cy="6215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2</xdr:row>
      <xdr:rowOff>178593</xdr:rowOff>
    </xdr:to>
    <xdr:pic>
      <xdr:nvPicPr>
        <xdr:cNvPr id="7" name="Picture 6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794" y="71438"/>
          <a:ext cx="1104900" cy="58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41322</xdr:colOff>
      <xdr:row>0</xdr:row>
      <xdr:rowOff>0</xdr:rowOff>
    </xdr:from>
    <xdr:to>
      <xdr:col>2</xdr:col>
      <xdr:colOff>41322</xdr:colOff>
      <xdr:row>2</xdr:row>
      <xdr:rowOff>38520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4747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650081</xdr:colOff>
      <xdr:row>2</xdr:row>
      <xdr:rowOff>204788</xdr:rowOff>
    </xdr:to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90562" cy="6215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2</xdr:row>
      <xdr:rowOff>178593</xdr:rowOff>
    </xdr:to>
    <xdr:pic>
      <xdr:nvPicPr>
        <xdr:cNvPr id="6" name="Picture 5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794" y="71438"/>
          <a:ext cx="1104900" cy="58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41322</xdr:colOff>
      <xdr:row>0</xdr:row>
      <xdr:rowOff>0</xdr:rowOff>
    </xdr:from>
    <xdr:to>
      <xdr:col>2</xdr:col>
      <xdr:colOff>41322</xdr:colOff>
      <xdr:row>3</xdr:row>
      <xdr:rowOff>48045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47" y="0"/>
          <a:ext cx="0" cy="6195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650081</xdr:colOff>
      <xdr:row>4</xdr:row>
      <xdr:rowOff>23813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90562" cy="7262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3</xdr:row>
      <xdr:rowOff>188118</xdr:rowOff>
    </xdr:to>
    <xdr:pic>
      <xdr:nvPicPr>
        <xdr:cNvPr id="4" name="Picture 3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4644" y="71438"/>
          <a:ext cx="1104900" cy="6881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28575</xdr:rowOff>
    </xdr:from>
    <xdr:to>
      <xdr:col>0</xdr:col>
      <xdr:colOff>828675</xdr:colOff>
      <xdr:row>2</xdr:row>
      <xdr:rowOff>79001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8575"/>
          <a:ext cx="68580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2</xdr:row>
      <xdr:rowOff>14007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5743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2</xdr:row>
      <xdr:rowOff>14007</xdr:rowOff>
    </xdr:to>
    <xdr:pic>
      <xdr:nvPicPr>
        <xdr:cNvPr id="4" name="Picture 3" descr="Image result for RVIM log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5743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2</xdr:row>
      <xdr:rowOff>14007</xdr:rowOff>
    </xdr:to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5743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166687</xdr:colOff>
      <xdr:row>0</xdr:row>
      <xdr:rowOff>47625</xdr:rowOff>
    </xdr:from>
    <xdr:to>
      <xdr:col>9</xdr:col>
      <xdr:colOff>450055</xdr:colOff>
      <xdr:row>2</xdr:row>
      <xdr:rowOff>226219</xdr:rowOff>
    </xdr:to>
    <xdr:pic>
      <xdr:nvPicPr>
        <xdr:cNvPr id="6" name="Picture 5" descr="C:\Users\RVIM\Desktop\A+ NAAC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0031" y="47625"/>
          <a:ext cx="890587" cy="6548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28575</xdr:rowOff>
    </xdr:from>
    <xdr:to>
      <xdr:col>0</xdr:col>
      <xdr:colOff>828675</xdr:colOff>
      <xdr:row>1</xdr:row>
      <xdr:rowOff>221876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8575"/>
          <a:ext cx="685800" cy="5266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1</xdr:row>
      <xdr:rowOff>156882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4790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1</xdr:row>
      <xdr:rowOff>156882</xdr:rowOff>
    </xdr:to>
    <xdr:pic>
      <xdr:nvPicPr>
        <xdr:cNvPr id="4" name="Picture 3" descr="Image result for RVIM logo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4790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1</xdr:row>
      <xdr:rowOff>156882</xdr:rowOff>
    </xdr:to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4790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845342</xdr:colOff>
      <xdr:row>0</xdr:row>
      <xdr:rowOff>0</xdr:rowOff>
    </xdr:from>
    <xdr:to>
      <xdr:col>5</xdr:col>
      <xdr:colOff>381000</xdr:colOff>
      <xdr:row>3</xdr:row>
      <xdr:rowOff>11906</xdr:rowOff>
    </xdr:to>
    <xdr:pic>
      <xdr:nvPicPr>
        <xdr:cNvPr id="7" name="Picture 6" descr="C:\Users\RVIM\Desktop\A+ NAAC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9936" y="0"/>
          <a:ext cx="833439" cy="7262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7"/>
  <sheetViews>
    <sheetView zoomScale="80" zoomScaleNormal="80" workbookViewId="0">
      <selection activeCell="H17" sqref="H17"/>
    </sheetView>
  </sheetViews>
  <sheetFormatPr defaultColWidth="9.1796875" defaultRowHeight="14.5" x14ac:dyDescent="0.35"/>
  <cols>
    <col min="1" max="1" width="25.453125" style="1" customWidth="1"/>
    <col min="2" max="2" width="37.26953125" style="1" customWidth="1"/>
    <col min="3" max="9" width="8.7265625" style="2" customWidth="1"/>
    <col min="10" max="10" width="12.453125" style="2" customWidth="1"/>
    <col min="11" max="11" width="8.7265625" style="2" customWidth="1"/>
    <col min="12" max="12" width="15.7265625" style="43" bestFit="1" customWidth="1"/>
    <col min="13" max="13" width="24.453125" style="2" bestFit="1" customWidth="1"/>
    <col min="14" max="16384" width="9.1796875" style="33"/>
  </cols>
  <sheetData>
    <row r="1" spans="1:13" ht="33" customHeight="1" x14ac:dyDescent="0.55000000000000004">
      <c r="A1" s="147" t="s">
        <v>56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15" customHeight="1" x14ac:dyDescent="0.35">
      <c r="A2" s="145" t="s">
        <v>57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ht="15" customHeight="1" x14ac:dyDescent="0.35">
      <c r="A3" s="145" t="s">
        <v>64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3" ht="15" customHeight="1" x14ac:dyDescent="0.35">
      <c r="A4" s="148" t="s">
        <v>51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</row>
    <row r="5" spans="1:13" ht="28.5" customHeight="1" x14ac:dyDescent="0.45">
      <c r="A5" s="149" t="s">
        <v>427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3" ht="15" customHeight="1" x14ac:dyDescent="0.35">
      <c r="A6" s="145" t="s">
        <v>50</v>
      </c>
      <c r="B6" s="145"/>
      <c r="C6" s="91"/>
      <c r="D6" s="91"/>
      <c r="E6" s="91"/>
      <c r="F6" s="91"/>
      <c r="G6" s="91"/>
      <c r="H6" s="91"/>
      <c r="I6" s="145" t="s">
        <v>59</v>
      </c>
      <c r="J6" s="145"/>
      <c r="K6" s="145"/>
      <c r="L6" s="91" t="s">
        <v>428</v>
      </c>
      <c r="M6" s="91"/>
    </row>
    <row r="7" spans="1:13" ht="15" customHeight="1" x14ac:dyDescent="0.35">
      <c r="A7" s="145" t="s">
        <v>429</v>
      </c>
      <c r="B7" s="145"/>
      <c r="C7" s="145"/>
      <c r="D7" s="145"/>
      <c r="E7" s="91"/>
      <c r="F7" s="91"/>
      <c r="G7" s="91"/>
      <c r="H7" s="91"/>
      <c r="I7" s="91"/>
      <c r="J7" s="91" t="s">
        <v>60</v>
      </c>
      <c r="K7" s="91"/>
      <c r="L7" s="91" t="s">
        <v>61</v>
      </c>
      <c r="M7" s="91"/>
    </row>
    <row r="8" spans="1:13" ht="15" customHeight="1" x14ac:dyDescent="0.35">
      <c r="A8" s="91"/>
      <c r="B8" s="91"/>
      <c r="C8" s="91"/>
      <c r="D8" s="145" t="s">
        <v>426</v>
      </c>
      <c r="E8" s="145"/>
      <c r="F8" s="145"/>
      <c r="G8" s="145"/>
      <c r="H8" s="145"/>
      <c r="I8" s="145"/>
      <c r="J8" s="91"/>
      <c r="K8" s="91"/>
      <c r="L8" s="91"/>
      <c r="M8" s="91"/>
    </row>
    <row r="9" spans="1:13" ht="15" customHeight="1" x14ac:dyDescent="0.35">
      <c r="A9" s="91"/>
      <c r="B9" s="91"/>
      <c r="C9" s="91"/>
      <c r="D9" s="145" t="s">
        <v>185</v>
      </c>
      <c r="E9" s="145"/>
      <c r="F9" s="145"/>
      <c r="G9" s="145"/>
      <c r="H9" s="145"/>
      <c r="I9" s="145"/>
      <c r="J9" s="91"/>
      <c r="K9" s="91"/>
      <c r="L9" s="91"/>
      <c r="M9" s="91"/>
    </row>
    <row r="10" spans="1:13" ht="17.5" x14ac:dyDescent="0.35">
      <c r="A10" s="46"/>
      <c r="B10" s="46"/>
      <c r="C10" s="146"/>
      <c r="D10" s="146"/>
      <c r="E10" s="146"/>
      <c r="F10" s="146"/>
      <c r="G10" s="146"/>
      <c r="H10" s="146"/>
      <c r="I10" s="146"/>
      <c r="J10" s="146"/>
      <c r="K10" s="146"/>
      <c r="L10" s="44"/>
      <c r="M10" s="45"/>
    </row>
    <row r="11" spans="1:13" ht="17.5" x14ac:dyDescent="0.35">
      <c r="A11" s="133"/>
      <c r="B11" s="134"/>
      <c r="C11" s="143" t="s">
        <v>36</v>
      </c>
      <c r="D11" s="144"/>
      <c r="E11" s="144"/>
      <c r="F11" s="144"/>
      <c r="G11" s="144"/>
      <c r="H11" s="144" t="s">
        <v>37</v>
      </c>
      <c r="I11" s="144"/>
      <c r="J11" s="144"/>
      <c r="K11" s="85" t="s">
        <v>38</v>
      </c>
      <c r="L11" s="44"/>
      <c r="M11" s="45"/>
    </row>
    <row r="12" spans="1:13" s="13" customFormat="1" ht="15.5" x14ac:dyDescent="0.35">
      <c r="A12" s="135" t="s">
        <v>20</v>
      </c>
      <c r="B12" s="136"/>
      <c r="C12" s="36">
        <v>1</v>
      </c>
      <c r="D12" s="36">
        <v>2</v>
      </c>
      <c r="E12" s="36">
        <v>3</v>
      </c>
      <c r="F12" s="36">
        <v>4</v>
      </c>
      <c r="G12" s="36">
        <v>5</v>
      </c>
      <c r="H12" s="36">
        <v>6</v>
      </c>
      <c r="I12" s="36">
        <v>7</v>
      </c>
      <c r="J12" s="36">
        <v>8</v>
      </c>
      <c r="K12" s="36">
        <v>9</v>
      </c>
      <c r="L12" s="40" t="s">
        <v>39</v>
      </c>
      <c r="M12" s="40" t="s">
        <v>63</v>
      </c>
    </row>
    <row r="13" spans="1:13" s="13" customFormat="1" ht="15.5" x14ac:dyDescent="0.35">
      <c r="A13" s="137" t="s">
        <v>21</v>
      </c>
      <c r="B13" s="138"/>
      <c r="C13" s="18" t="s">
        <v>0</v>
      </c>
      <c r="D13" s="18" t="s">
        <v>1</v>
      </c>
      <c r="E13" s="18" t="s">
        <v>1</v>
      </c>
      <c r="F13" s="18" t="s">
        <v>2</v>
      </c>
      <c r="G13" s="18" t="s">
        <v>2</v>
      </c>
      <c r="H13" s="18" t="s">
        <v>0</v>
      </c>
      <c r="I13" s="18" t="s">
        <v>1</v>
      </c>
      <c r="J13" s="18" t="s">
        <v>2</v>
      </c>
      <c r="K13" s="18" t="s">
        <v>2</v>
      </c>
      <c r="L13" s="40" t="s">
        <v>19</v>
      </c>
      <c r="M13" s="40" t="s">
        <v>19</v>
      </c>
    </row>
    <row r="14" spans="1:13" s="13" customFormat="1" ht="15.5" x14ac:dyDescent="0.35">
      <c r="A14" s="135" t="s">
        <v>22</v>
      </c>
      <c r="B14" s="136"/>
      <c r="C14" s="36">
        <v>5</v>
      </c>
      <c r="D14" s="36">
        <v>5</v>
      </c>
      <c r="E14" s="36">
        <v>5</v>
      </c>
      <c r="F14" s="36">
        <v>5</v>
      </c>
      <c r="G14" s="36">
        <v>5</v>
      </c>
      <c r="H14" s="36">
        <v>10</v>
      </c>
      <c r="I14" s="36">
        <v>10</v>
      </c>
      <c r="J14" s="36">
        <v>10</v>
      </c>
      <c r="K14" s="36">
        <v>15</v>
      </c>
      <c r="L14" s="40">
        <v>50</v>
      </c>
      <c r="M14" s="40">
        <v>50</v>
      </c>
    </row>
    <row r="15" spans="1:13" s="13" customFormat="1" ht="22.5" customHeight="1" x14ac:dyDescent="0.35">
      <c r="A15" s="24" t="s">
        <v>48</v>
      </c>
      <c r="B15" s="24" t="s">
        <v>49</v>
      </c>
      <c r="C15" s="25">
        <f t="shared" ref="C15:I15" si="0">C14*0.5</f>
        <v>2.5</v>
      </c>
      <c r="D15" s="25">
        <f t="shared" si="0"/>
        <v>2.5</v>
      </c>
      <c r="E15" s="25">
        <f t="shared" si="0"/>
        <v>2.5</v>
      </c>
      <c r="F15" s="25">
        <f t="shared" si="0"/>
        <v>2.5</v>
      </c>
      <c r="G15" s="25">
        <f t="shared" si="0"/>
        <v>2.5</v>
      </c>
      <c r="H15" s="25">
        <f t="shared" si="0"/>
        <v>5</v>
      </c>
      <c r="I15" s="25">
        <f t="shared" si="0"/>
        <v>5</v>
      </c>
      <c r="J15" s="25">
        <f t="shared" ref="J15:L15" si="1">J14*0.5</f>
        <v>5</v>
      </c>
      <c r="K15" s="25">
        <f t="shared" si="1"/>
        <v>7.5</v>
      </c>
      <c r="L15" s="41">
        <f t="shared" si="1"/>
        <v>25</v>
      </c>
      <c r="M15" s="27"/>
    </row>
    <row r="16" spans="1:13" s="13" customFormat="1" x14ac:dyDescent="0.35">
      <c r="A16" s="106" t="s">
        <v>366</v>
      </c>
      <c r="B16" s="106" t="s">
        <v>306</v>
      </c>
      <c r="C16" s="118">
        <v>0</v>
      </c>
      <c r="D16" s="119"/>
      <c r="E16" s="119">
        <v>0</v>
      </c>
      <c r="F16" s="119">
        <v>3</v>
      </c>
      <c r="G16" s="119">
        <v>3</v>
      </c>
      <c r="H16" s="119"/>
      <c r="I16" s="119">
        <v>5</v>
      </c>
      <c r="J16" s="119">
        <v>3</v>
      </c>
      <c r="K16" s="119"/>
      <c r="L16" s="120">
        <v>21</v>
      </c>
      <c r="M16" s="21">
        <f t="shared" ref="M16:M47" si="2">SUM(C16:K16)</f>
        <v>14</v>
      </c>
    </row>
    <row r="17" spans="1:13" s="13" customFormat="1" x14ac:dyDescent="0.35">
      <c r="A17" s="106" t="s">
        <v>367</v>
      </c>
      <c r="B17" s="106" t="s">
        <v>307</v>
      </c>
      <c r="C17" s="119"/>
      <c r="D17" s="119"/>
      <c r="E17" s="119">
        <v>3</v>
      </c>
      <c r="F17" s="119">
        <v>3</v>
      </c>
      <c r="G17" s="119">
        <v>3</v>
      </c>
      <c r="H17" s="119">
        <v>0</v>
      </c>
      <c r="I17" s="119"/>
      <c r="J17" s="119">
        <v>3</v>
      </c>
      <c r="K17" s="119">
        <v>3</v>
      </c>
      <c r="L17" s="120">
        <v>21</v>
      </c>
      <c r="M17" s="21">
        <f t="shared" si="2"/>
        <v>15</v>
      </c>
    </row>
    <row r="18" spans="1:13" s="13" customFormat="1" x14ac:dyDescent="0.35">
      <c r="A18" s="106" t="s">
        <v>125</v>
      </c>
      <c r="B18" s="106" t="s">
        <v>65</v>
      </c>
      <c r="C18" s="118">
        <v>5</v>
      </c>
      <c r="D18" s="119"/>
      <c r="E18" s="119"/>
      <c r="F18" s="119">
        <v>5</v>
      </c>
      <c r="G18" s="119">
        <v>4</v>
      </c>
      <c r="H18" s="119">
        <v>7</v>
      </c>
      <c r="I18" s="119"/>
      <c r="J18" s="119">
        <v>0</v>
      </c>
      <c r="K18" s="119">
        <v>4</v>
      </c>
      <c r="L18" s="120">
        <v>36</v>
      </c>
      <c r="M18" s="21">
        <f t="shared" si="2"/>
        <v>25</v>
      </c>
    </row>
    <row r="19" spans="1:13" s="13" customFormat="1" x14ac:dyDescent="0.35">
      <c r="A19" s="106" t="s">
        <v>126</v>
      </c>
      <c r="B19" s="106" t="s">
        <v>66</v>
      </c>
      <c r="C19" s="119">
        <v>5</v>
      </c>
      <c r="D19" s="119">
        <v>5</v>
      </c>
      <c r="E19" s="119"/>
      <c r="F19" s="119">
        <v>3</v>
      </c>
      <c r="G19" s="119"/>
      <c r="H19" s="119">
        <v>8</v>
      </c>
      <c r="I19" s="119">
        <v>7</v>
      </c>
      <c r="J19" s="119"/>
      <c r="K19" s="119">
        <v>11</v>
      </c>
      <c r="L19" s="120">
        <v>39</v>
      </c>
      <c r="M19" s="21">
        <f t="shared" si="2"/>
        <v>39</v>
      </c>
    </row>
    <row r="20" spans="1:13" s="13" customFormat="1" x14ac:dyDescent="0.35">
      <c r="A20" s="106" t="s">
        <v>127</v>
      </c>
      <c r="B20" s="106" t="s">
        <v>67</v>
      </c>
      <c r="C20" s="119">
        <v>5</v>
      </c>
      <c r="D20" s="119"/>
      <c r="E20" s="119">
        <v>4</v>
      </c>
      <c r="F20" s="119"/>
      <c r="G20" s="119">
        <v>4</v>
      </c>
      <c r="H20" s="119">
        <v>8</v>
      </c>
      <c r="I20" s="119">
        <v>8</v>
      </c>
      <c r="J20" s="119"/>
      <c r="K20" s="119">
        <v>10</v>
      </c>
      <c r="L20" s="120">
        <v>43</v>
      </c>
      <c r="M20" s="21">
        <f t="shared" si="2"/>
        <v>39</v>
      </c>
    </row>
    <row r="21" spans="1:13" s="13" customFormat="1" x14ac:dyDescent="0.35">
      <c r="A21" s="106" t="s">
        <v>237</v>
      </c>
      <c r="B21" s="106" t="s">
        <v>297</v>
      </c>
      <c r="C21" s="119">
        <v>5</v>
      </c>
      <c r="D21" s="119">
        <v>4</v>
      </c>
      <c r="E21" s="119"/>
      <c r="F21" s="119"/>
      <c r="G21" s="119">
        <v>1</v>
      </c>
      <c r="H21" s="119"/>
      <c r="I21" s="119">
        <v>7</v>
      </c>
      <c r="J21" s="119">
        <v>0</v>
      </c>
      <c r="K21" s="119">
        <v>9</v>
      </c>
      <c r="L21" s="120">
        <v>27</v>
      </c>
      <c r="M21" s="21">
        <f t="shared" si="2"/>
        <v>26</v>
      </c>
    </row>
    <row r="22" spans="1:13" s="13" customFormat="1" x14ac:dyDescent="0.35">
      <c r="A22" s="106" t="s">
        <v>238</v>
      </c>
      <c r="B22" s="106" t="s">
        <v>298</v>
      </c>
      <c r="C22" s="118">
        <v>5</v>
      </c>
      <c r="D22" s="119"/>
      <c r="E22" s="119">
        <v>2</v>
      </c>
      <c r="F22" s="119">
        <v>4</v>
      </c>
      <c r="G22" s="119"/>
      <c r="H22" s="119"/>
      <c r="I22" s="119">
        <v>6</v>
      </c>
      <c r="J22" s="119">
        <v>8</v>
      </c>
      <c r="K22" s="119">
        <v>9</v>
      </c>
      <c r="L22" s="120">
        <v>30</v>
      </c>
      <c r="M22" s="21">
        <f t="shared" si="2"/>
        <v>34</v>
      </c>
    </row>
    <row r="23" spans="1:13" s="13" customFormat="1" x14ac:dyDescent="0.35">
      <c r="A23" s="107" t="s">
        <v>128</v>
      </c>
      <c r="B23" s="107" t="s">
        <v>68</v>
      </c>
      <c r="C23" s="121">
        <v>4</v>
      </c>
      <c r="D23" s="121"/>
      <c r="E23" s="121"/>
      <c r="F23" s="121">
        <v>1</v>
      </c>
      <c r="G23" s="121">
        <v>4</v>
      </c>
      <c r="H23" s="119">
        <v>5</v>
      </c>
      <c r="I23" s="119">
        <v>9</v>
      </c>
      <c r="J23" s="119"/>
      <c r="K23" s="119">
        <v>6</v>
      </c>
      <c r="L23" s="120">
        <v>39</v>
      </c>
      <c r="M23" s="21">
        <f t="shared" si="2"/>
        <v>29</v>
      </c>
    </row>
    <row r="24" spans="1:13" s="13" customFormat="1" x14ac:dyDescent="0.35">
      <c r="A24" s="106" t="s">
        <v>368</v>
      </c>
      <c r="B24" s="106" t="s">
        <v>308</v>
      </c>
      <c r="C24" s="119">
        <v>5</v>
      </c>
      <c r="D24" s="119">
        <v>4</v>
      </c>
      <c r="E24" s="119">
        <v>3</v>
      </c>
      <c r="F24" s="119">
        <v>2</v>
      </c>
      <c r="G24" s="119"/>
      <c r="H24" s="119"/>
      <c r="I24" s="119">
        <v>8</v>
      </c>
      <c r="J24" s="119">
        <v>7</v>
      </c>
      <c r="K24" s="119">
        <v>9</v>
      </c>
      <c r="L24" s="120">
        <v>35</v>
      </c>
      <c r="M24" s="21">
        <f t="shared" si="2"/>
        <v>38</v>
      </c>
    </row>
    <row r="25" spans="1:13" s="13" customFormat="1" x14ac:dyDescent="0.35">
      <c r="A25" s="107" t="s">
        <v>369</v>
      </c>
      <c r="B25" s="107" t="s">
        <v>309</v>
      </c>
      <c r="C25" s="121"/>
      <c r="D25" s="121">
        <v>2</v>
      </c>
      <c r="E25" s="121"/>
      <c r="F25" s="121">
        <v>0</v>
      </c>
      <c r="G25" s="121">
        <v>3</v>
      </c>
      <c r="H25" s="119">
        <v>6</v>
      </c>
      <c r="I25" s="119"/>
      <c r="J25" s="119">
        <v>0</v>
      </c>
      <c r="K25" s="119">
        <v>9</v>
      </c>
      <c r="L25" s="120">
        <v>20</v>
      </c>
      <c r="M25" s="21">
        <f t="shared" si="2"/>
        <v>20</v>
      </c>
    </row>
    <row r="26" spans="1:13" s="13" customFormat="1" x14ac:dyDescent="0.35">
      <c r="A26" s="106" t="s">
        <v>370</v>
      </c>
      <c r="B26" s="106" t="s">
        <v>310</v>
      </c>
      <c r="C26" s="122">
        <v>4</v>
      </c>
      <c r="D26" s="121"/>
      <c r="E26" s="121">
        <v>4</v>
      </c>
      <c r="F26" s="121"/>
      <c r="G26" s="121">
        <v>2</v>
      </c>
      <c r="H26" s="119"/>
      <c r="I26" s="119">
        <v>6</v>
      </c>
      <c r="J26" s="119">
        <v>5</v>
      </c>
      <c r="K26" s="119">
        <v>8</v>
      </c>
      <c r="L26" s="120">
        <v>34</v>
      </c>
      <c r="M26" s="21">
        <f t="shared" si="2"/>
        <v>29</v>
      </c>
    </row>
    <row r="27" spans="1:13" s="13" customFormat="1" x14ac:dyDescent="0.35">
      <c r="A27" s="106" t="s">
        <v>239</v>
      </c>
      <c r="B27" s="106" t="s">
        <v>299</v>
      </c>
      <c r="C27" s="119">
        <v>5</v>
      </c>
      <c r="D27" s="119"/>
      <c r="E27" s="119"/>
      <c r="F27" s="119">
        <v>0</v>
      </c>
      <c r="G27" s="119">
        <v>5</v>
      </c>
      <c r="H27" s="119"/>
      <c r="I27" s="119">
        <v>8</v>
      </c>
      <c r="J27" s="119">
        <v>8</v>
      </c>
      <c r="K27" s="119">
        <v>1</v>
      </c>
      <c r="L27" s="120">
        <v>28</v>
      </c>
      <c r="M27" s="21">
        <f t="shared" si="2"/>
        <v>27</v>
      </c>
    </row>
    <row r="28" spans="1:13" s="13" customFormat="1" x14ac:dyDescent="0.35">
      <c r="A28" s="106" t="s">
        <v>371</v>
      </c>
      <c r="B28" s="106" t="s">
        <v>311</v>
      </c>
      <c r="C28" s="119">
        <v>4</v>
      </c>
      <c r="D28" s="119">
        <v>4</v>
      </c>
      <c r="E28" s="119">
        <v>4</v>
      </c>
      <c r="F28" s="119"/>
      <c r="G28" s="119"/>
      <c r="H28" s="119"/>
      <c r="I28" s="119">
        <v>7</v>
      </c>
      <c r="J28" s="119">
        <v>8</v>
      </c>
      <c r="K28" s="119">
        <v>3</v>
      </c>
      <c r="L28" s="120">
        <v>29</v>
      </c>
      <c r="M28" s="21">
        <f t="shared" si="2"/>
        <v>30</v>
      </c>
    </row>
    <row r="29" spans="1:13" s="13" customFormat="1" x14ac:dyDescent="0.35">
      <c r="A29" s="106" t="s">
        <v>372</v>
      </c>
      <c r="B29" s="106" t="s">
        <v>312</v>
      </c>
      <c r="C29" s="119">
        <v>4</v>
      </c>
      <c r="D29" s="119">
        <v>4</v>
      </c>
      <c r="E29" s="119"/>
      <c r="F29" s="119">
        <v>4</v>
      </c>
      <c r="G29" s="119"/>
      <c r="H29" s="119">
        <v>5</v>
      </c>
      <c r="I29" s="119">
        <v>9</v>
      </c>
      <c r="J29" s="119"/>
      <c r="K29" s="119">
        <v>10</v>
      </c>
      <c r="L29" s="120">
        <v>34</v>
      </c>
      <c r="M29" s="21">
        <f t="shared" si="2"/>
        <v>36</v>
      </c>
    </row>
    <row r="30" spans="1:13" s="13" customFormat="1" x14ac:dyDescent="0.35">
      <c r="A30" s="106" t="s">
        <v>129</v>
      </c>
      <c r="B30" s="106" t="s">
        <v>69</v>
      </c>
      <c r="C30" s="121">
        <v>5</v>
      </c>
      <c r="D30" s="121">
        <v>4</v>
      </c>
      <c r="E30" s="121"/>
      <c r="F30" s="121"/>
      <c r="G30" s="121">
        <v>5</v>
      </c>
      <c r="H30" s="119">
        <v>9</v>
      </c>
      <c r="I30" s="119">
        <v>9</v>
      </c>
      <c r="J30" s="119"/>
      <c r="K30" s="119">
        <v>8</v>
      </c>
      <c r="L30" s="120">
        <v>42</v>
      </c>
      <c r="M30" s="21">
        <f t="shared" si="2"/>
        <v>40</v>
      </c>
    </row>
    <row r="31" spans="1:13" s="13" customFormat="1" x14ac:dyDescent="0.35">
      <c r="A31" s="106" t="s">
        <v>130</v>
      </c>
      <c r="B31" s="106" t="s">
        <v>70</v>
      </c>
      <c r="C31" s="118">
        <v>4</v>
      </c>
      <c r="D31" s="119"/>
      <c r="E31" s="119"/>
      <c r="F31" s="119">
        <v>5</v>
      </c>
      <c r="G31" s="119">
        <v>4</v>
      </c>
      <c r="H31" s="119">
        <v>6</v>
      </c>
      <c r="I31" s="119">
        <v>0</v>
      </c>
      <c r="J31" s="119"/>
      <c r="K31" s="119">
        <v>2</v>
      </c>
      <c r="L31" s="120">
        <v>26</v>
      </c>
      <c r="M31" s="21">
        <f t="shared" si="2"/>
        <v>21</v>
      </c>
    </row>
    <row r="32" spans="1:13" s="13" customFormat="1" x14ac:dyDescent="0.35">
      <c r="A32" s="106" t="s">
        <v>131</v>
      </c>
      <c r="B32" s="106" t="s">
        <v>71</v>
      </c>
      <c r="C32" s="119">
        <v>5</v>
      </c>
      <c r="D32" s="119">
        <v>5</v>
      </c>
      <c r="E32" s="119"/>
      <c r="F32" s="119">
        <v>5</v>
      </c>
      <c r="G32" s="119"/>
      <c r="H32" s="119">
        <v>8</v>
      </c>
      <c r="I32" s="119"/>
      <c r="J32" s="119">
        <v>7</v>
      </c>
      <c r="K32" s="119">
        <v>8</v>
      </c>
      <c r="L32" s="120">
        <v>37</v>
      </c>
      <c r="M32" s="21">
        <f t="shared" si="2"/>
        <v>38</v>
      </c>
    </row>
    <row r="33" spans="1:13" s="13" customFormat="1" x14ac:dyDescent="0.35">
      <c r="A33" s="106" t="s">
        <v>373</v>
      </c>
      <c r="B33" s="106" t="s">
        <v>313</v>
      </c>
      <c r="C33" s="118">
        <v>4</v>
      </c>
      <c r="D33" s="119"/>
      <c r="E33" s="119">
        <v>4</v>
      </c>
      <c r="F33" s="119"/>
      <c r="G33" s="119">
        <v>2</v>
      </c>
      <c r="H33" s="119">
        <v>5</v>
      </c>
      <c r="I33" s="119"/>
      <c r="J33" s="119">
        <v>5</v>
      </c>
      <c r="K33" s="119">
        <v>5</v>
      </c>
      <c r="L33" s="120">
        <v>37</v>
      </c>
      <c r="M33" s="21">
        <f t="shared" si="2"/>
        <v>25</v>
      </c>
    </row>
    <row r="34" spans="1:13" s="13" customFormat="1" x14ac:dyDescent="0.35">
      <c r="A34" s="107" t="s">
        <v>240</v>
      </c>
      <c r="B34" s="107" t="s">
        <v>300</v>
      </c>
      <c r="C34" s="121">
        <v>0</v>
      </c>
      <c r="D34" s="121">
        <v>0</v>
      </c>
      <c r="E34" s="121"/>
      <c r="F34" s="121">
        <v>3</v>
      </c>
      <c r="G34" s="121"/>
      <c r="H34" s="119">
        <v>2</v>
      </c>
      <c r="I34" s="119">
        <v>5</v>
      </c>
      <c r="J34" s="119"/>
      <c r="K34" s="119">
        <v>5</v>
      </c>
      <c r="L34" s="120">
        <v>31</v>
      </c>
      <c r="M34" s="21">
        <f t="shared" si="2"/>
        <v>15</v>
      </c>
    </row>
    <row r="35" spans="1:13" s="13" customFormat="1" x14ac:dyDescent="0.35">
      <c r="A35" s="106" t="s">
        <v>132</v>
      </c>
      <c r="B35" s="106" t="s">
        <v>72</v>
      </c>
      <c r="C35" s="118">
        <v>5</v>
      </c>
      <c r="D35" s="119">
        <v>3</v>
      </c>
      <c r="E35" s="119"/>
      <c r="F35" s="119"/>
      <c r="G35" s="119">
        <v>5</v>
      </c>
      <c r="H35" s="119">
        <v>8</v>
      </c>
      <c r="I35" s="119">
        <v>3</v>
      </c>
      <c r="J35" s="119"/>
      <c r="K35" s="119">
        <v>6</v>
      </c>
      <c r="L35" s="120">
        <v>36</v>
      </c>
      <c r="M35" s="21">
        <f t="shared" si="2"/>
        <v>30</v>
      </c>
    </row>
    <row r="36" spans="1:13" s="13" customFormat="1" x14ac:dyDescent="0.35">
      <c r="A36" s="106" t="s">
        <v>241</v>
      </c>
      <c r="B36" s="106" t="s">
        <v>301</v>
      </c>
      <c r="C36" s="122">
        <v>5</v>
      </c>
      <c r="D36" s="121">
        <v>5</v>
      </c>
      <c r="E36" s="121"/>
      <c r="F36" s="121">
        <v>3</v>
      </c>
      <c r="G36" s="121"/>
      <c r="H36" s="119"/>
      <c r="I36" s="119">
        <v>0</v>
      </c>
      <c r="J36" s="119">
        <v>0</v>
      </c>
      <c r="K36" s="119">
        <v>8</v>
      </c>
      <c r="L36" s="120">
        <v>29</v>
      </c>
      <c r="M36" s="21">
        <f t="shared" si="2"/>
        <v>21</v>
      </c>
    </row>
    <row r="37" spans="1:13" s="13" customFormat="1" x14ac:dyDescent="0.35">
      <c r="A37" s="106" t="s">
        <v>133</v>
      </c>
      <c r="B37" s="106" t="s">
        <v>73</v>
      </c>
      <c r="C37" s="118">
        <v>5</v>
      </c>
      <c r="D37" s="119">
        <v>4</v>
      </c>
      <c r="E37" s="119"/>
      <c r="F37" s="119">
        <v>4</v>
      </c>
      <c r="G37" s="119"/>
      <c r="H37" s="119"/>
      <c r="I37" s="119">
        <v>8</v>
      </c>
      <c r="J37" s="119">
        <v>7</v>
      </c>
      <c r="K37" s="119">
        <v>10</v>
      </c>
      <c r="L37" s="120">
        <v>31</v>
      </c>
      <c r="M37" s="21">
        <f t="shared" si="2"/>
        <v>38</v>
      </c>
    </row>
    <row r="38" spans="1:13" s="13" customFormat="1" x14ac:dyDescent="0.35">
      <c r="A38" s="106" t="s">
        <v>242</v>
      </c>
      <c r="B38" s="106" t="s">
        <v>302</v>
      </c>
      <c r="C38" s="118">
        <v>5</v>
      </c>
      <c r="D38" s="119">
        <v>4</v>
      </c>
      <c r="E38" s="119"/>
      <c r="F38" s="119">
        <v>3</v>
      </c>
      <c r="G38" s="119"/>
      <c r="H38" s="119"/>
      <c r="I38" s="119">
        <v>7</v>
      </c>
      <c r="J38" s="119">
        <v>4</v>
      </c>
      <c r="K38" s="119">
        <v>4</v>
      </c>
      <c r="L38" s="120">
        <v>33</v>
      </c>
      <c r="M38" s="21">
        <f t="shared" si="2"/>
        <v>27</v>
      </c>
    </row>
    <row r="39" spans="1:13" s="13" customFormat="1" x14ac:dyDescent="0.35">
      <c r="A39" s="106" t="s">
        <v>374</v>
      </c>
      <c r="B39" s="106" t="s">
        <v>314</v>
      </c>
      <c r="C39" s="119">
        <v>4</v>
      </c>
      <c r="D39" s="119">
        <v>2</v>
      </c>
      <c r="E39" s="119"/>
      <c r="F39" s="119">
        <v>2</v>
      </c>
      <c r="G39" s="119"/>
      <c r="H39" s="119"/>
      <c r="I39" s="119">
        <v>8</v>
      </c>
      <c r="J39" s="119">
        <v>0</v>
      </c>
      <c r="K39" s="119">
        <v>9</v>
      </c>
      <c r="L39" s="120">
        <v>28</v>
      </c>
      <c r="M39" s="21">
        <f t="shared" si="2"/>
        <v>25</v>
      </c>
    </row>
    <row r="40" spans="1:13" s="13" customFormat="1" x14ac:dyDescent="0.35">
      <c r="A40" s="106" t="s">
        <v>375</v>
      </c>
      <c r="B40" s="106" t="s">
        <v>315</v>
      </c>
      <c r="C40" s="118">
        <v>4</v>
      </c>
      <c r="D40" s="119"/>
      <c r="E40" s="119">
        <v>4</v>
      </c>
      <c r="F40" s="119"/>
      <c r="G40" s="119">
        <v>0</v>
      </c>
      <c r="H40" s="119">
        <v>7</v>
      </c>
      <c r="I40" s="119">
        <v>8</v>
      </c>
      <c r="J40" s="119"/>
      <c r="K40" s="119">
        <v>3</v>
      </c>
      <c r="L40" s="120">
        <v>34</v>
      </c>
      <c r="M40" s="21">
        <f t="shared" si="2"/>
        <v>26</v>
      </c>
    </row>
    <row r="41" spans="1:13" s="13" customFormat="1" x14ac:dyDescent="0.35">
      <c r="A41" s="106" t="s">
        <v>134</v>
      </c>
      <c r="B41" s="106" t="s">
        <v>74</v>
      </c>
      <c r="C41" s="119">
        <v>3</v>
      </c>
      <c r="D41" s="119"/>
      <c r="E41" s="119"/>
      <c r="F41" s="119">
        <v>3</v>
      </c>
      <c r="G41" s="119">
        <v>5</v>
      </c>
      <c r="H41" s="119">
        <v>9</v>
      </c>
      <c r="I41" s="119"/>
      <c r="J41" s="119">
        <v>8</v>
      </c>
      <c r="K41" s="119">
        <v>0</v>
      </c>
      <c r="L41" s="120">
        <v>30</v>
      </c>
      <c r="M41" s="21">
        <f t="shared" si="2"/>
        <v>28</v>
      </c>
    </row>
    <row r="42" spans="1:13" s="13" customFormat="1" x14ac:dyDescent="0.35">
      <c r="A42" s="106" t="s">
        <v>243</v>
      </c>
      <c r="B42" s="106" t="s">
        <v>303</v>
      </c>
      <c r="C42" s="118">
        <v>5</v>
      </c>
      <c r="D42" s="119"/>
      <c r="E42" s="119"/>
      <c r="F42" s="119">
        <v>5</v>
      </c>
      <c r="G42" s="119">
        <v>5</v>
      </c>
      <c r="H42" s="119">
        <v>8</v>
      </c>
      <c r="I42" s="119">
        <v>8</v>
      </c>
      <c r="J42" s="119"/>
      <c r="K42" s="119">
        <v>11</v>
      </c>
      <c r="L42" s="120">
        <v>40</v>
      </c>
      <c r="M42" s="21">
        <f t="shared" si="2"/>
        <v>42</v>
      </c>
    </row>
    <row r="43" spans="1:13" s="13" customFormat="1" x14ac:dyDescent="0.35">
      <c r="A43" s="106" t="s">
        <v>244</v>
      </c>
      <c r="B43" s="106" t="s">
        <v>304</v>
      </c>
      <c r="C43" s="119">
        <v>5</v>
      </c>
      <c r="D43" s="119"/>
      <c r="E43" s="119">
        <v>5</v>
      </c>
      <c r="F43" s="119"/>
      <c r="G43" s="119">
        <v>5</v>
      </c>
      <c r="H43" s="119"/>
      <c r="I43" s="119">
        <v>8</v>
      </c>
      <c r="J43" s="119">
        <v>4</v>
      </c>
      <c r="K43" s="119">
        <v>0</v>
      </c>
      <c r="L43" s="120">
        <v>36</v>
      </c>
      <c r="M43" s="21">
        <f t="shared" si="2"/>
        <v>27</v>
      </c>
    </row>
    <row r="44" spans="1:13" s="13" customFormat="1" x14ac:dyDescent="0.35">
      <c r="A44" s="106" t="s">
        <v>376</v>
      </c>
      <c r="B44" s="106" t="s">
        <v>316</v>
      </c>
      <c r="C44" s="119">
        <v>4</v>
      </c>
      <c r="D44" s="119">
        <v>3</v>
      </c>
      <c r="E44" s="119">
        <v>1</v>
      </c>
      <c r="F44" s="119"/>
      <c r="G44" s="119"/>
      <c r="H44" s="119"/>
      <c r="I44" s="119">
        <v>8</v>
      </c>
      <c r="J44" s="119">
        <v>5</v>
      </c>
      <c r="K44" s="119">
        <v>4</v>
      </c>
      <c r="L44" s="120">
        <v>37</v>
      </c>
      <c r="M44" s="21">
        <f t="shared" si="2"/>
        <v>25</v>
      </c>
    </row>
    <row r="45" spans="1:13" s="13" customFormat="1" x14ac:dyDescent="0.35">
      <c r="A45" s="106" t="s">
        <v>135</v>
      </c>
      <c r="B45" s="106" t="s">
        <v>75</v>
      </c>
      <c r="C45" s="119">
        <v>4</v>
      </c>
      <c r="D45" s="119">
        <v>4</v>
      </c>
      <c r="E45" s="119">
        <v>4</v>
      </c>
      <c r="F45" s="119"/>
      <c r="G45" s="119"/>
      <c r="H45" s="119">
        <v>6</v>
      </c>
      <c r="I45" s="119"/>
      <c r="J45" s="119">
        <v>0</v>
      </c>
      <c r="K45" s="119">
        <v>7</v>
      </c>
      <c r="L45" s="120">
        <v>29</v>
      </c>
      <c r="M45" s="21">
        <f t="shared" si="2"/>
        <v>25</v>
      </c>
    </row>
    <row r="46" spans="1:13" s="13" customFormat="1" x14ac:dyDescent="0.35">
      <c r="A46" s="106" t="s">
        <v>136</v>
      </c>
      <c r="B46" s="106" t="s">
        <v>76</v>
      </c>
      <c r="C46" s="119">
        <v>5</v>
      </c>
      <c r="D46" s="119">
        <v>5</v>
      </c>
      <c r="E46" s="119"/>
      <c r="F46" s="119"/>
      <c r="G46" s="119">
        <v>5</v>
      </c>
      <c r="H46" s="119">
        <v>5</v>
      </c>
      <c r="I46" s="119">
        <v>4</v>
      </c>
      <c r="J46" s="119"/>
      <c r="K46" s="119">
        <v>5</v>
      </c>
      <c r="L46" s="120">
        <v>39</v>
      </c>
      <c r="M46" s="21">
        <f t="shared" si="2"/>
        <v>29</v>
      </c>
    </row>
    <row r="47" spans="1:13" s="13" customFormat="1" x14ac:dyDescent="0.35">
      <c r="A47" s="106" t="s">
        <v>137</v>
      </c>
      <c r="B47" s="106" t="s">
        <v>77</v>
      </c>
      <c r="C47" s="118"/>
      <c r="D47" s="119">
        <v>2</v>
      </c>
      <c r="E47" s="119">
        <v>3</v>
      </c>
      <c r="F47" s="119">
        <v>3</v>
      </c>
      <c r="G47" s="119"/>
      <c r="H47" s="119">
        <v>1</v>
      </c>
      <c r="I47" s="119">
        <v>3</v>
      </c>
      <c r="J47" s="119"/>
      <c r="K47" s="119">
        <v>5</v>
      </c>
      <c r="L47" s="120">
        <v>34</v>
      </c>
      <c r="M47" s="21">
        <f t="shared" si="2"/>
        <v>17</v>
      </c>
    </row>
    <row r="48" spans="1:13" s="13" customFormat="1" x14ac:dyDescent="0.35">
      <c r="A48" s="106" t="s">
        <v>245</v>
      </c>
      <c r="B48" s="106" t="s">
        <v>305</v>
      </c>
      <c r="C48" s="119"/>
      <c r="D48" s="119"/>
      <c r="E48" s="119">
        <v>3</v>
      </c>
      <c r="F48" s="119">
        <v>5</v>
      </c>
      <c r="G48" s="119">
        <v>5</v>
      </c>
      <c r="H48" s="119"/>
      <c r="I48" s="119">
        <v>5</v>
      </c>
      <c r="J48" s="119">
        <v>7</v>
      </c>
      <c r="K48" s="119">
        <v>0</v>
      </c>
      <c r="L48" s="120">
        <v>29</v>
      </c>
      <c r="M48" s="21">
        <f t="shared" ref="M48:M79" si="3">SUM(C48:K48)</f>
        <v>25</v>
      </c>
    </row>
    <row r="49" spans="1:13" s="13" customFormat="1" x14ac:dyDescent="0.35">
      <c r="A49" s="106" t="s">
        <v>138</v>
      </c>
      <c r="B49" s="106" t="s">
        <v>78</v>
      </c>
      <c r="C49" s="119">
        <v>3</v>
      </c>
      <c r="D49" s="119">
        <v>4</v>
      </c>
      <c r="E49" s="119"/>
      <c r="F49" s="119">
        <v>3</v>
      </c>
      <c r="G49" s="119"/>
      <c r="H49" s="119">
        <v>8</v>
      </c>
      <c r="I49" s="119"/>
      <c r="J49" s="119">
        <v>0</v>
      </c>
      <c r="K49" s="119">
        <v>7</v>
      </c>
      <c r="L49" s="120">
        <v>30</v>
      </c>
      <c r="M49" s="21">
        <f t="shared" si="3"/>
        <v>25</v>
      </c>
    </row>
    <row r="50" spans="1:13" s="13" customFormat="1" x14ac:dyDescent="0.35">
      <c r="A50" s="106" t="s">
        <v>377</v>
      </c>
      <c r="B50" s="106" t="s">
        <v>317</v>
      </c>
      <c r="C50" s="118"/>
      <c r="D50" s="119">
        <v>3</v>
      </c>
      <c r="E50" s="119">
        <v>3</v>
      </c>
      <c r="F50" s="119"/>
      <c r="G50" s="119">
        <v>3</v>
      </c>
      <c r="H50" s="119"/>
      <c r="I50" s="119">
        <v>0</v>
      </c>
      <c r="J50" s="119">
        <v>2</v>
      </c>
      <c r="K50" s="119">
        <v>2</v>
      </c>
      <c r="L50" s="120">
        <v>24</v>
      </c>
      <c r="M50" s="21">
        <f t="shared" si="3"/>
        <v>13</v>
      </c>
    </row>
    <row r="51" spans="1:13" s="13" customFormat="1" x14ac:dyDescent="0.35">
      <c r="A51" s="106" t="s">
        <v>378</v>
      </c>
      <c r="B51" s="106" t="s">
        <v>318</v>
      </c>
      <c r="C51" s="118">
        <v>5</v>
      </c>
      <c r="D51" s="119">
        <v>4</v>
      </c>
      <c r="E51" s="119">
        <v>4</v>
      </c>
      <c r="F51" s="119">
        <v>3</v>
      </c>
      <c r="G51" s="119"/>
      <c r="H51" s="119"/>
      <c r="I51" s="119">
        <v>8</v>
      </c>
      <c r="J51" s="119">
        <v>8</v>
      </c>
      <c r="K51" s="119">
        <v>9</v>
      </c>
      <c r="L51" s="120">
        <v>37</v>
      </c>
      <c r="M51" s="21">
        <f t="shared" si="3"/>
        <v>41</v>
      </c>
    </row>
    <row r="52" spans="1:13" s="13" customFormat="1" x14ac:dyDescent="0.35">
      <c r="A52" s="106" t="s">
        <v>139</v>
      </c>
      <c r="B52" s="106" t="s">
        <v>79</v>
      </c>
      <c r="C52" s="118">
        <v>4</v>
      </c>
      <c r="D52" s="119">
        <v>4</v>
      </c>
      <c r="E52" s="119">
        <v>3</v>
      </c>
      <c r="F52" s="119"/>
      <c r="G52" s="119"/>
      <c r="H52" s="119"/>
      <c r="I52" s="119">
        <v>8</v>
      </c>
      <c r="J52" s="119">
        <v>6</v>
      </c>
      <c r="K52" s="119">
        <v>6</v>
      </c>
      <c r="L52" s="120">
        <v>26</v>
      </c>
      <c r="M52" s="21">
        <f t="shared" si="3"/>
        <v>31</v>
      </c>
    </row>
    <row r="53" spans="1:13" s="13" customFormat="1" x14ac:dyDescent="0.35">
      <c r="A53" s="106" t="s">
        <v>246</v>
      </c>
      <c r="B53" s="106" t="s">
        <v>186</v>
      </c>
      <c r="C53" s="118">
        <v>5</v>
      </c>
      <c r="D53" s="119">
        <v>4</v>
      </c>
      <c r="E53" s="119"/>
      <c r="F53" s="119"/>
      <c r="G53" s="119">
        <v>4</v>
      </c>
      <c r="H53" s="119">
        <v>7</v>
      </c>
      <c r="I53" s="119">
        <v>8</v>
      </c>
      <c r="J53" s="119"/>
      <c r="K53" s="119">
        <v>8</v>
      </c>
      <c r="L53" s="120">
        <v>33</v>
      </c>
      <c r="M53" s="21">
        <f t="shared" si="3"/>
        <v>36</v>
      </c>
    </row>
    <row r="54" spans="1:13" s="13" customFormat="1" x14ac:dyDescent="0.35">
      <c r="A54" s="106" t="s">
        <v>140</v>
      </c>
      <c r="B54" s="106" t="s">
        <v>80</v>
      </c>
      <c r="C54" s="118">
        <v>5</v>
      </c>
      <c r="D54" s="119"/>
      <c r="E54" s="119"/>
      <c r="F54" s="119">
        <v>4</v>
      </c>
      <c r="G54" s="119">
        <v>5</v>
      </c>
      <c r="H54" s="119">
        <v>8</v>
      </c>
      <c r="I54" s="119">
        <v>0</v>
      </c>
      <c r="J54" s="119"/>
      <c r="K54" s="119">
        <v>13</v>
      </c>
      <c r="L54" s="120">
        <v>36</v>
      </c>
      <c r="M54" s="21">
        <f t="shared" si="3"/>
        <v>35</v>
      </c>
    </row>
    <row r="55" spans="1:13" s="13" customFormat="1" x14ac:dyDescent="0.35">
      <c r="A55" s="106" t="s">
        <v>379</v>
      </c>
      <c r="B55" s="106" t="s">
        <v>319</v>
      </c>
      <c r="C55" s="118">
        <v>2</v>
      </c>
      <c r="D55" s="119"/>
      <c r="E55" s="119">
        <v>3</v>
      </c>
      <c r="F55" s="119"/>
      <c r="G55" s="119">
        <v>0</v>
      </c>
      <c r="H55" s="119"/>
      <c r="I55" s="119">
        <v>0</v>
      </c>
      <c r="J55" s="119">
        <v>2</v>
      </c>
      <c r="K55" s="119">
        <v>4</v>
      </c>
      <c r="L55" s="120">
        <v>18</v>
      </c>
      <c r="M55" s="21">
        <f t="shared" si="3"/>
        <v>11</v>
      </c>
    </row>
    <row r="56" spans="1:13" s="13" customFormat="1" x14ac:dyDescent="0.35">
      <c r="A56" s="106" t="s">
        <v>141</v>
      </c>
      <c r="B56" s="106" t="s">
        <v>81</v>
      </c>
      <c r="C56" s="118">
        <v>4</v>
      </c>
      <c r="D56" s="119">
        <v>4</v>
      </c>
      <c r="E56" s="119"/>
      <c r="F56" s="119"/>
      <c r="G56" s="119">
        <v>5</v>
      </c>
      <c r="H56" s="119">
        <v>7</v>
      </c>
      <c r="I56" s="119">
        <v>5</v>
      </c>
      <c r="J56" s="119"/>
      <c r="K56" s="119">
        <v>8</v>
      </c>
      <c r="L56" s="120">
        <v>37</v>
      </c>
      <c r="M56" s="21">
        <f t="shared" si="3"/>
        <v>33</v>
      </c>
    </row>
    <row r="57" spans="1:13" s="13" customFormat="1" x14ac:dyDescent="0.35">
      <c r="A57" s="106" t="s">
        <v>142</v>
      </c>
      <c r="B57" s="106" t="s">
        <v>82</v>
      </c>
      <c r="C57" s="118"/>
      <c r="D57" s="119"/>
      <c r="E57" s="119">
        <v>4</v>
      </c>
      <c r="F57" s="119">
        <v>5</v>
      </c>
      <c r="G57" s="119">
        <v>5</v>
      </c>
      <c r="H57" s="119">
        <v>4</v>
      </c>
      <c r="I57" s="119"/>
      <c r="J57" s="119">
        <v>7</v>
      </c>
      <c r="K57" s="119">
        <v>0</v>
      </c>
      <c r="L57" s="120">
        <v>29</v>
      </c>
      <c r="M57" s="21">
        <f t="shared" si="3"/>
        <v>25</v>
      </c>
    </row>
    <row r="58" spans="1:13" s="13" customFormat="1" x14ac:dyDescent="0.35">
      <c r="A58" s="106" t="s">
        <v>247</v>
      </c>
      <c r="B58" s="106" t="s">
        <v>187</v>
      </c>
      <c r="C58" s="118">
        <v>5</v>
      </c>
      <c r="D58" s="119"/>
      <c r="E58" s="119"/>
      <c r="F58" s="119">
        <v>5</v>
      </c>
      <c r="G58" s="119">
        <v>5</v>
      </c>
      <c r="H58" s="119">
        <v>9</v>
      </c>
      <c r="I58" s="119">
        <v>5</v>
      </c>
      <c r="J58" s="119"/>
      <c r="K58" s="119">
        <v>0</v>
      </c>
      <c r="L58" s="120">
        <v>34</v>
      </c>
      <c r="M58" s="21">
        <f t="shared" si="3"/>
        <v>29</v>
      </c>
    </row>
    <row r="59" spans="1:13" s="13" customFormat="1" x14ac:dyDescent="0.35">
      <c r="A59" s="106" t="s">
        <v>248</v>
      </c>
      <c r="B59" s="108" t="s">
        <v>188</v>
      </c>
      <c r="C59" s="118">
        <v>5</v>
      </c>
      <c r="D59" s="119"/>
      <c r="E59" s="119">
        <v>2</v>
      </c>
      <c r="F59" s="119"/>
      <c r="G59" s="119">
        <v>0</v>
      </c>
      <c r="H59" s="119">
        <v>3</v>
      </c>
      <c r="I59" s="119">
        <v>0</v>
      </c>
      <c r="J59" s="119"/>
      <c r="K59" s="119">
        <v>11</v>
      </c>
      <c r="L59" s="120">
        <v>22</v>
      </c>
      <c r="M59" s="21">
        <f t="shared" si="3"/>
        <v>21</v>
      </c>
    </row>
    <row r="60" spans="1:13" s="13" customFormat="1" x14ac:dyDescent="0.35">
      <c r="A60" s="106" t="s">
        <v>249</v>
      </c>
      <c r="B60" s="106" t="s">
        <v>189</v>
      </c>
      <c r="C60" s="118">
        <v>4</v>
      </c>
      <c r="D60" s="119">
        <v>3</v>
      </c>
      <c r="E60" s="119">
        <v>2</v>
      </c>
      <c r="F60" s="119"/>
      <c r="G60" s="119"/>
      <c r="H60" s="119">
        <v>2</v>
      </c>
      <c r="I60" s="119">
        <v>0</v>
      </c>
      <c r="J60" s="119"/>
      <c r="K60" s="119">
        <v>7</v>
      </c>
      <c r="L60" s="120">
        <v>26</v>
      </c>
      <c r="M60" s="21">
        <f t="shared" si="3"/>
        <v>18</v>
      </c>
    </row>
    <row r="61" spans="1:13" s="13" customFormat="1" x14ac:dyDescent="0.35">
      <c r="A61" s="106" t="s">
        <v>250</v>
      </c>
      <c r="B61" s="106" t="s">
        <v>190</v>
      </c>
      <c r="C61" s="118">
        <v>5</v>
      </c>
      <c r="D61" s="119"/>
      <c r="E61" s="119"/>
      <c r="F61" s="119">
        <v>5</v>
      </c>
      <c r="G61" s="119">
        <v>0</v>
      </c>
      <c r="H61" s="119">
        <v>8</v>
      </c>
      <c r="I61" s="119">
        <v>7</v>
      </c>
      <c r="J61" s="119"/>
      <c r="K61" s="119">
        <v>5</v>
      </c>
      <c r="L61" s="120">
        <v>33</v>
      </c>
      <c r="M61" s="21">
        <f t="shared" si="3"/>
        <v>30</v>
      </c>
    </row>
    <row r="62" spans="1:13" s="13" customFormat="1" x14ac:dyDescent="0.35">
      <c r="A62" s="106" t="s">
        <v>380</v>
      </c>
      <c r="B62" s="106" t="s">
        <v>320</v>
      </c>
      <c r="C62" s="118">
        <v>4</v>
      </c>
      <c r="D62" s="119"/>
      <c r="E62" s="119"/>
      <c r="F62" s="119">
        <v>4</v>
      </c>
      <c r="G62" s="119">
        <v>0</v>
      </c>
      <c r="H62" s="119"/>
      <c r="I62" s="119">
        <v>8</v>
      </c>
      <c r="J62" s="119">
        <v>7</v>
      </c>
      <c r="K62" s="119">
        <v>2</v>
      </c>
      <c r="L62" s="120">
        <v>33</v>
      </c>
      <c r="M62" s="21">
        <f t="shared" si="3"/>
        <v>25</v>
      </c>
    </row>
    <row r="63" spans="1:13" s="13" customFormat="1" x14ac:dyDescent="0.35">
      <c r="A63" s="106" t="s">
        <v>381</v>
      </c>
      <c r="B63" s="106" t="s">
        <v>321</v>
      </c>
      <c r="C63" s="119">
        <v>4</v>
      </c>
      <c r="D63" s="119">
        <v>4</v>
      </c>
      <c r="E63" s="119"/>
      <c r="F63" s="119">
        <v>4</v>
      </c>
      <c r="G63" s="119"/>
      <c r="H63" s="119">
        <v>1</v>
      </c>
      <c r="I63" s="119">
        <v>6</v>
      </c>
      <c r="J63" s="119"/>
      <c r="K63" s="119">
        <v>6</v>
      </c>
      <c r="L63" s="120">
        <v>32</v>
      </c>
      <c r="M63" s="21">
        <f t="shared" si="3"/>
        <v>25</v>
      </c>
    </row>
    <row r="64" spans="1:13" s="13" customFormat="1" x14ac:dyDescent="0.35">
      <c r="A64" s="106" t="s">
        <v>143</v>
      </c>
      <c r="B64" s="106" t="s">
        <v>83</v>
      </c>
      <c r="C64" s="119">
        <v>4</v>
      </c>
      <c r="D64" s="119">
        <v>2</v>
      </c>
      <c r="E64" s="119"/>
      <c r="F64" s="119"/>
      <c r="G64" s="119">
        <v>1</v>
      </c>
      <c r="H64" s="119">
        <v>3</v>
      </c>
      <c r="I64" s="119"/>
      <c r="J64" s="119">
        <v>0</v>
      </c>
      <c r="K64" s="119">
        <v>0</v>
      </c>
      <c r="L64" s="120">
        <v>24</v>
      </c>
      <c r="M64" s="21">
        <f t="shared" si="3"/>
        <v>10</v>
      </c>
    </row>
    <row r="65" spans="1:13" s="13" customFormat="1" x14ac:dyDescent="0.35">
      <c r="A65" s="106" t="s">
        <v>144</v>
      </c>
      <c r="B65" s="106" t="s">
        <v>84</v>
      </c>
      <c r="C65" s="118">
        <v>4</v>
      </c>
      <c r="D65" s="119">
        <v>4</v>
      </c>
      <c r="E65" s="119"/>
      <c r="F65" s="119"/>
      <c r="G65" s="119">
        <v>4</v>
      </c>
      <c r="H65" s="119"/>
      <c r="I65" s="119">
        <v>7</v>
      </c>
      <c r="J65" s="119">
        <v>7</v>
      </c>
      <c r="K65" s="119">
        <v>9</v>
      </c>
      <c r="L65" s="120">
        <v>34</v>
      </c>
      <c r="M65" s="21">
        <f t="shared" si="3"/>
        <v>35</v>
      </c>
    </row>
    <row r="66" spans="1:13" s="13" customFormat="1" x14ac:dyDescent="0.35">
      <c r="A66" s="106" t="s">
        <v>251</v>
      </c>
      <c r="B66" s="106" t="s">
        <v>191</v>
      </c>
      <c r="C66" s="118">
        <v>5</v>
      </c>
      <c r="D66" s="119"/>
      <c r="E66" s="119"/>
      <c r="F66" s="119">
        <v>5</v>
      </c>
      <c r="G66" s="119">
        <v>5</v>
      </c>
      <c r="H66" s="119">
        <v>8</v>
      </c>
      <c r="I66" s="119">
        <v>7</v>
      </c>
      <c r="J66" s="119"/>
      <c r="K66" s="119">
        <v>9</v>
      </c>
      <c r="L66" s="120">
        <v>36</v>
      </c>
      <c r="M66" s="21">
        <f t="shared" si="3"/>
        <v>39</v>
      </c>
    </row>
    <row r="67" spans="1:13" s="13" customFormat="1" x14ac:dyDescent="0.35">
      <c r="A67" s="106" t="s">
        <v>382</v>
      </c>
      <c r="B67" s="106" t="s">
        <v>322</v>
      </c>
      <c r="C67" s="118">
        <v>4</v>
      </c>
      <c r="D67" s="119"/>
      <c r="E67" s="119">
        <v>3</v>
      </c>
      <c r="F67" s="119">
        <v>4</v>
      </c>
      <c r="G67" s="119"/>
      <c r="H67" s="119"/>
      <c r="I67" s="119">
        <v>8</v>
      </c>
      <c r="J67" s="119">
        <v>4</v>
      </c>
      <c r="K67" s="119">
        <v>10</v>
      </c>
      <c r="L67" s="120">
        <v>38</v>
      </c>
      <c r="M67" s="21">
        <f t="shared" si="3"/>
        <v>33</v>
      </c>
    </row>
    <row r="68" spans="1:13" s="13" customFormat="1" x14ac:dyDescent="0.35">
      <c r="A68" s="106" t="s">
        <v>145</v>
      </c>
      <c r="B68" s="106" t="s">
        <v>85</v>
      </c>
      <c r="C68" s="119">
        <v>4</v>
      </c>
      <c r="D68" s="119"/>
      <c r="E68" s="119"/>
      <c r="F68" s="119">
        <v>5</v>
      </c>
      <c r="G68" s="119">
        <v>0</v>
      </c>
      <c r="H68" s="119">
        <v>7</v>
      </c>
      <c r="I68" s="119">
        <v>7</v>
      </c>
      <c r="J68" s="119"/>
      <c r="K68" s="119">
        <v>3</v>
      </c>
      <c r="L68" s="120">
        <v>34</v>
      </c>
      <c r="M68" s="21">
        <f t="shared" si="3"/>
        <v>26</v>
      </c>
    </row>
    <row r="69" spans="1:13" s="13" customFormat="1" x14ac:dyDescent="0.35">
      <c r="A69" s="106" t="s">
        <v>252</v>
      </c>
      <c r="B69" s="106" t="s">
        <v>192</v>
      </c>
      <c r="C69" s="118">
        <v>5</v>
      </c>
      <c r="D69" s="119">
        <v>4</v>
      </c>
      <c r="E69" s="119"/>
      <c r="F69" s="119">
        <v>5</v>
      </c>
      <c r="G69" s="119"/>
      <c r="H69" s="119"/>
      <c r="I69" s="119">
        <v>8</v>
      </c>
      <c r="J69" s="119">
        <v>8</v>
      </c>
      <c r="K69" s="119">
        <v>11</v>
      </c>
      <c r="L69" s="120">
        <v>28</v>
      </c>
      <c r="M69" s="21">
        <f t="shared" si="3"/>
        <v>41</v>
      </c>
    </row>
    <row r="70" spans="1:13" s="13" customFormat="1" x14ac:dyDescent="0.35">
      <c r="A70" s="106" t="s">
        <v>146</v>
      </c>
      <c r="B70" s="106" t="s">
        <v>86</v>
      </c>
      <c r="C70" s="119">
        <v>5</v>
      </c>
      <c r="D70" s="119">
        <v>3</v>
      </c>
      <c r="E70" s="119"/>
      <c r="F70" s="119">
        <v>2</v>
      </c>
      <c r="G70" s="119"/>
      <c r="H70" s="119">
        <v>7</v>
      </c>
      <c r="I70" s="119">
        <v>3</v>
      </c>
      <c r="J70" s="119"/>
      <c r="K70" s="119">
        <v>3</v>
      </c>
      <c r="L70" s="120">
        <v>28</v>
      </c>
      <c r="M70" s="21">
        <f t="shared" si="3"/>
        <v>23</v>
      </c>
    </row>
    <row r="71" spans="1:13" s="13" customFormat="1" x14ac:dyDescent="0.35">
      <c r="A71" s="106" t="s">
        <v>253</v>
      </c>
      <c r="B71" s="106" t="s">
        <v>193</v>
      </c>
      <c r="C71" s="119">
        <v>5</v>
      </c>
      <c r="D71" s="119"/>
      <c r="E71" s="119"/>
      <c r="F71" s="119">
        <v>5</v>
      </c>
      <c r="G71" s="119">
        <v>4</v>
      </c>
      <c r="H71" s="119">
        <v>7</v>
      </c>
      <c r="I71" s="119">
        <v>2</v>
      </c>
      <c r="J71" s="119"/>
      <c r="K71" s="119">
        <v>2</v>
      </c>
      <c r="L71" s="120">
        <v>30</v>
      </c>
      <c r="M71" s="21">
        <f t="shared" si="3"/>
        <v>25</v>
      </c>
    </row>
    <row r="72" spans="1:13" s="13" customFormat="1" x14ac:dyDescent="0.35">
      <c r="A72" s="106" t="s">
        <v>254</v>
      </c>
      <c r="B72" s="106" t="s">
        <v>194</v>
      </c>
      <c r="C72" s="118"/>
      <c r="D72" s="119">
        <v>3</v>
      </c>
      <c r="E72" s="119"/>
      <c r="F72" s="119">
        <v>2</v>
      </c>
      <c r="G72" s="119">
        <v>2</v>
      </c>
      <c r="H72" s="119">
        <v>4</v>
      </c>
      <c r="I72" s="119"/>
      <c r="J72" s="119">
        <v>4</v>
      </c>
      <c r="K72" s="119">
        <v>7</v>
      </c>
      <c r="L72" s="120">
        <v>30</v>
      </c>
      <c r="M72" s="21">
        <f t="shared" si="3"/>
        <v>22</v>
      </c>
    </row>
    <row r="73" spans="1:13" s="13" customFormat="1" x14ac:dyDescent="0.35">
      <c r="A73" s="106" t="s">
        <v>383</v>
      </c>
      <c r="B73" s="106" t="s">
        <v>323</v>
      </c>
      <c r="C73" s="118">
        <v>4</v>
      </c>
      <c r="D73" s="119">
        <v>4</v>
      </c>
      <c r="E73" s="119"/>
      <c r="F73" s="119"/>
      <c r="G73" s="119">
        <v>4</v>
      </c>
      <c r="H73" s="119"/>
      <c r="I73" s="119">
        <v>7</v>
      </c>
      <c r="J73" s="119">
        <v>8</v>
      </c>
      <c r="K73" s="119">
        <v>0</v>
      </c>
      <c r="L73" s="120">
        <v>27</v>
      </c>
      <c r="M73" s="21">
        <f t="shared" si="3"/>
        <v>27</v>
      </c>
    </row>
    <row r="74" spans="1:13" s="13" customFormat="1" x14ac:dyDescent="0.35">
      <c r="A74" s="106" t="s">
        <v>384</v>
      </c>
      <c r="B74" s="106" t="s">
        <v>324</v>
      </c>
      <c r="C74" s="118">
        <v>4</v>
      </c>
      <c r="D74" s="119"/>
      <c r="E74" s="119"/>
      <c r="F74" s="119">
        <v>1</v>
      </c>
      <c r="G74" s="119">
        <v>5</v>
      </c>
      <c r="H74" s="119"/>
      <c r="I74" s="119">
        <v>8</v>
      </c>
      <c r="J74" s="119">
        <v>7</v>
      </c>
      <c r="K74" s="119">
        <v>10</v>
      </c>
      <c r="L74" s="120">
        <v>34</v>
      </c>
      <c r="M74" s="21">
        <f t="shared" si="3"/>
        <v>35</v>
      </c>
    </row>
    <row r="75" spans="1:13" s="13" customFormat="1" x14ac:dyDescent="0.35">
      <c r="A75" s="106" t="s">
        <v>255</v>
      </c>
      <c r="B75" s="106" t="s">
        <v>195</v>
      </c>
      <c r="C75" s="119">
        <v>2</v>
      </c>
      <c r="D75" s="119">
        <v>5</v>
      </c>
      <c r="E75" s="119">
        <v>4</v>
      </c>
      <c r="F75" s="119">
        <v>5</v>
      </c>
      <c r="G75" s="119"/>
      <c r="H75" s="119">
        <v>7</v>
      </c>
      <c r="I75" s="119">
        <v>1</v>
      </c>
      <c r="J75" s="119"/>
      <c r="K75" s="119">
        <v>9</v>
      </c>
      <c r="L75" s="120">
        <v>30</v>
      </c>
      <c r="M75" s="21">
        <f t="shared" si="3"/>
        <v>33</v>
      </c>
    </row>
    <row r="76" spans="1:13" s="13" customFormat="1" x14ac:dyDescent="0.35">
      <c r="A76" s="106" t="s">
        <v>385</v>
      </c>
      <c r="B76" s="106" t="s">
        <v>325</v>
      </c>
      <c r="C76" s="118">
        <v>1</v>
      </c>
      <c r="D76" s="119"/>
      <c r="E76" s="119">
        <v>3</v>
      </c>
      <c r="F76" s="119">
        <v>4</v>
      </c>
      <c r="G76" s="119"/>
      <c r="H76" s="119"/>
      <c r="I76" s="119">
        <v>8</v>
      </c>
      <c r="J76" s="119">
        <v>8</v>
      </c>
      <c r="K76" s="119">
        <v>6</v>
      </c>
      <c r="L76" s="120">
        <v>35</v>
      </c>
      <c r="M76" s="21">
        <f t="shared" si="3"/>
        <v>30</v>
      </c>
    </row>
    <row r="77" spans="1:13" s="13" customFormat="1" x14ac:dyDescent="0.35">
      <c r="A77" s="106" t="s">
        <v>147</v>
      </c>
      <c r="B77" s="106" t="s">
        <v>87</v>
      </c>
      <c r="C77" s="119">
        <v>3</v>
      </c>
      <c r="D77" s="119">
        <v>3</v>
      </c>
      <c r="E77" s="119"/>
      <c r="F77" s="119"/>
      <c r="G77" s="119">
        <v>3</v>
      </c>
      <c r="H77" s="119">
        <v>6</v>
      </c>
      <c r="I77" s="119">
        <v>7</v>
      </c>
      <c r="J77" s="119"/>
      <c r="K77" s="119">
        <v>9</v>
      </c>
      <c r="L77" s="120">
        <v>36</v>
      </c>
      <c r="M77" s="21">
        <f t="shared" si="3"/>
        <v>31</v>
      </c>
    </row>
    <row r="78" spans="1:13" s="13" customFormat="1" x14ac:dyDescent="0.35">
      <c r="A78" s="106" t="s">
        <v>386</v>
      </c>
      <c r="B78" s="106" t="s">
        <v>326</v>
      </c>
      <c r="C78" s="118">
        <v>4</v>
      </c>
      <c r="D78" s="119"/>
      <c r="E78" s="119">
        <v>2</v>
      </c>
      <c r="F78" s="119">
        <v>4</v>
      </c>
      <c r="G78" s="119">
        <v>1</v>
      </c>
      <c r="H78" s="119">
        <v>6</v>
      </c>
      <c r="I78" s="119">
        <v>6</v>
      </c>
      <c r="J78" s="119"/>
      <c r="K78" s="119">
        <v>6</v>
      </c>
      <c r="L78" s="120">
        <v>24</v>
      </c>
      <c r="M78" s="21">
        <f t="shared" si="3"/>
        <v>29</v>
      </c>
    </row>
    <row r="79" spans="1:13" s="13" customFormat="1" x14ac:dyDescent="0.35">
      <c r="A79" s="106" t="s">
        <v>256</v>
      </c>
      <c r="B79" s="106" t="s">
        <v>196</v>
      </c>
      <c r="C79" s="119"/>
      <c r="D79" s="119">
        <v>3</v>
      </c>
      <c r="E79" s="119"/>
      <c r="F79" s="119">
        <v>5</v>
      </c>
      <c r="G79" s="119">
        <v>1</v>
      </c>
      <c r="H79" s="119">
        <v>2</v>
      </c>
      <c r="I79" s="119">
        <v>2</v>
      </c>
      <c r="J79" s="119"/>
      <c r="K79" s="119">
        <v>7</v>
      </c>
      <c r="L79" s="120">
        <v>27</v>
      </c>
      <c r="M79" s="21">
        <f t="shared" si="3"/>
        <v>20</v>
      </c>
    </row>
    <row r="80" spans="1:13" s="13" customFormat="1" x14ac:dyDescent="0.35">
      <c r="A80" s="106" t="s">
        <v>148</v>
      </c>
      <c r="B80" s="106" t="s">
        <v>88</v>
      </c>
      <c r="C80" s="119">
        <v>3</v>
      </c>
      <c r="D80" s="119">
        <v>4</v>
      </c>
      <c r="E80" s="119"/>
      <c r="F80" s="119"/>
      <c r="G80" s="119">
        <v>4</v>
      </c>
      <c r="H80" s="119">
        <v>0</v>
      </c>
      <c r="I80" s="119">
        <v>0</v>
      </c>
      <c r="J80" s="119"/>
      <c r="K80" s="119">
        <v>7</v>
      </c>
      <c r="L80" s="120">
        <v>24</v>
      </c>
      <c r="M80" s="21">
        <f t="shared" ref="M80:M111" si="4">SUM(C80:K80)</f>
        <v>18</v>
      </c>
    </row>
    <row r="81" spans="1:13" s="13" customFormat="1" x14ac:dyDescent="0.35">
      <c r="A81" s="106" t="s">
        <v>387</v>
      </c>
      <c r="B81" s="106" t="s">
        <v>327</v>
      </c>
      <c r="C81" s="119">
        <v>4</v>
      </c>
      <c r="D81" s="119">
        <v>3</v>
      </c>
      <c r="E81" s="119"/>
      <c r="F81" s="119"/>
      <c r="G81" s="119">
        <v>4</v>
      </c>
      <c r="H81" s="119"/>
      <c r="I81" s="119">
        <v>7</v>
      </c>
      <c r="J81" s="119">
        <v>6</v>
      </c>
      <c r="K81" s="119">
        <v>8</v>
      </c>
      <c r="L81" s="120">
        <v>35</v>
      </c>
      <c r="M81" s="21">
        <f t="shared" si="4"/>
        <v>32</v>
      </c>
    </row>
    <row r="82" spans="1:13" s="13" customFormat="1" x14ac:dyDescent="0.35">
      <c r="A82" s="106" t="s">
        <v>257</v>
      </c>
      <c r="B82" s="106" t="s">
        <v>197</v>
      </c>
      <c r="C82" s="118">
        <v>5</v>
      </c>
      <c r="D82" s="119"/>
      <c r="E82" s="119">
        <v>3</v>
      </c>
      <c r="F82" s="119">
        <v>5</v>
      </c>
      <c r="G82" s="119"/>
      <c r="H82" s="119">
        <v>7</v>
      </c>
      <c r="I82" s="119">
        <v>8.5</v>
      </c>
      <c r="J82" s="119"/>
      <c r="K82" s="119">
        <v>6</v>
      </c>
      <c r="L82" s="120">
        <v>30</v>
      </c>
      <c r="M82" s="21">
        <f t="shared" si="4"/>
        <v>34.5</v>
      </c>
    </row>
    <row r="83" spans="1:13" s="13" customFormat="1" x14ac:dyDescent="0.35">
      <c r="A83" s="106" t="s">
        <v>149</v>
      </c>
      <c r="B83" s="106" t="s">
        <v>89</v>
      </c>
      <c r="C83" s="119"/>
      <c r="D83" s="119">
        <v>2</v>
      </c>
      <c r="E83" s="119"/>
      <c r="F83" s="119">
        <v>2</v>
      </c>
      <c r="G83" s="119">
        <v>1</v>
      </c>
      <c r="H83" s="119">
        <v>2</v>
      </c>
      <c r="I83" s="119">
        <v>4</v>
      </c>
      <c r="J83" s="119"/>
      <c r="K83" s="119">
        <v>6</v>
      </c>
      <c r="L83" s="120">
        <v>27</v>
      </c>
      <c r="M83" s="21">
        <f t="shared" si="4"/>
        <v>17</v>
      </c>
    </row>
    <row r="84" spans="1:13" s="13" customFormat="1" x14ac:dyDescent="0.35">
      <c r="A84" s="106" t="s">
        <v>258</v>
      </c>
      <c r="B84" s="106" t="s">
        <v>198</v>
      </c>
      <c r="C84" s="119"/>
      <c r="D84" s="119"/>
      <c r="E84" s="119">
        <v>0</v>
      </c>
      <c r="F84" s="119">
        <v>5</v>
      </c>
      <c r="G84" s="119">
        <v>5</v>
      </c>
      <c r="H84" s="119">
        <v>8</v>
      </c>
      <c r="I84" s="119">
        <v>5</v>
      </c>
      <c r="J84" s="119"/>
      <c r="K84" s="119">
        <v>8</v>
      </c>
      <c r="L84" s="120">
        <v>33</v>
      </c>
      <c r="M84" s="21">
        <f t="shared" si="4"/>
        <v>31</v>
      </c>
    </row>
    <row r="85" spans="1:13" s="13" customFormat="1" x14ac:dyDescent="0.35">
      <c r="A85" s="106" t="s">
        <v>259</v>
      </c>
      <c r="B85" s="106" t="s">
        <v>199</v>
      </c>
      <c r="C85" s="119">
        <v>5</v>
      </c>
      <c r="D85" s="119">
        <v>5</v>
      </c>
      <c r="E85" s="119"/>
      <c r="F85" s="119"/>
      <c r="G85" s="119">
        <v>4</v>
      </c>
      <c r="H85" s="119"/>
      <c r="I85" s="119">
        <v>7</v>
      </c>
      <c r="J85" s="119">
        <v>7</v>
      </c>
      <c r="K85" s="119">
        <v>5</v>
      </c>
      <c r="L85" s="120">
        <v>36</v>
      </c>
      <c r="M85" s="21">
        <f t="shared" si="4"/>
        <v>33</v>
      </c>
    </row>
    <row r="86" spans="1:13" s="13" customFormat="1" x14ac:dyDescent="0.35">
      <c r="A86" s="106" t="s">
        <v>260</v>
      </c>
      <c r="B86" s="106" t="s">
        <v>200</v>
      </c>
      <c r="C86" s="118">
        <v>5</v>
      </c>
      <c r="D86" s="119"/>
      <c r="E86" s="119"/>
      <c r="F86" s="119">
        <v>0</v>
      </c>
      <c r="G86" s="119">
        <v>4</v>
      </c>
      <c r="H86" s="119">
        <v>7</v>
      </c>
      <c r="I86" s="119">
        <v>8</v>
      </c>
      <c r="J86" s="119"/>
      <c r="K86" s="119">
        <v>7</v>
      </c>
      <c r="L86" s="120">
        <v>29</v>
      </c>
      <c r="M86" s="21">
        <f t="shared" si="4"/>
        <v>31</v>
      </c>
    </row>
    <row r="87" spans="1:13" s="13" customFormat="1" x14ac:dyDescent="0.35">
      <c r="A87" s="106" t="s">
        <v>150</v>
      </c>
      <c r="B87" s="106" t="s">
        <v>90</v>
      </c>
      <c r="C87" s="119">
        <v>3</v>
      </c>
      <c r="D87" s="119">
        <v>4</v>
      </c>
      <c r="E87" s="119"/>
      <c r="F87" s="119"/>
      <c r="G87" s="119">
        <v>3</v>
      </c>
      <c r="H87" s="119">
        <v>2</v>
      </c>
      <c r="I87" s="119"/>
      <c r="J87" s="119">
        <v>5</v>
      </c>
      <c r="K87" s="119">
        <v>5</v>
      </c>
      <c r="L87" s="120">
        <v>37</v>
      </c>
      <c r="M87" s="21">
        <f t="shared" si="4"/>
        <v>22</v>
      </c>
    </row>
    <row r="88" spans="1:13" s="13" customFormat="1" x14ac:dyDescent="0.35">
      <c r="A88" s="106" t="s">
        <v>388</v>
      </c>
      <c r="B88" s="106" t="s">
        <v>328</v>
      </c>
      <c r="C88" s="119">
        <v>4</v>
      </c>
      <c r="D88" s="119">
        <v>3</v>
      </c>
      <c r="E88" s="119"/>
      <c r="F88" s="119"/>
      <c r="G88" s="119">
        <v>1</v>
      </c>
      <c r="H88" s="119"/>
      <c r="I88" s="119">
        <v>0</v>
      </c>
      <c r="J88" s="119">
        <v>4</v>
      </c>
      <c r="K88" s="119">
        <v>6</v>
      </c>
      <c r="L88" s="120">
        <v>22</v>
      </c>
      <c r="M88" s="21">
        <f t="shared" si="4"/>
        <v>18</v>
      </c>
    </row>
    <row r="89" spans="1:13" s="13" customFormat="1" x14ac:dyDescent="0.35">
      <c r="A89" s="106" t="s">
        <v>261</v>
      </c>
      <c r="B89" s="106" t="s">
        <v>201</v>
      </c>
      <c r="C89" s="119">
        <v>5</v>
      </c>
      <c r="D89" s="119"/>
      <c r="E89" s="119"/>
      <c r="F89" s="119">
        <v>5</v>
      </c>
      <c r="G89" s="119">
        <v>5</v>
      </c>
      <c r="H89" s="119">
        <v>9</v>
      </c>
      <c r="I89" s="119">
        <v>7</v>
      </c>
      <c r="J89" s="119"/>
      <c r="K89" s="119">
        <v>7</v>
      </c>
      <c r="L89" s="120">
        <v>31</v>
      </c>
      <c r="M89" s="21">
        <f t="shared" si="4"/>
        <v>38</v>
      </c>
    </row>
    <row r="90" spans="1:13" s="13" customFormat="1" x14ac:dyDescent="0.35">
      <c r="A90" s="106" t="s">
        <v>262</v>
      </c>
      <c r="B90" s="106" t="s">
        <v>202</v>
      </c>
      <c r="C90" s="119">
        <v>5</v>
      </c>
      <c r="D90" s="119">
        <v>2</v>
      </c>
      <c r="E90" s="119">
        <v>0</v>
      </c>
      <c r="F90" s="119"/>
      <c r="G90" s="119"/>
      <c r="H90" s="119">
        <v>8</v>
      </c>
      <c r="I90" s="119">
        <v>0</v>
      </c>
      <c r="J90" s="119"/>
      <c r="K90" s="119">
        <v>12</v>
      </c>
      <c r="L90" s="120">
        <v>25</v>
      </c>
      <c r="M90" s="21">
        <f t="shared" si="4"/>
        <v>27</v>
      </c>
    </row>
    <row r="91" spans="1:13" s="13" customFormat="1" x14ac:dyDescent="0.35">
      <c r="A91" s="106" t="s">
        <v>151</v>
      </c>
      <c r="B91" s="106" t="s">
        <v>91</v>
      </c>
      <c r="C91" s="118">
        <v>5</v>
      </c>
      <c r="D91" s="119"/>
      <c r="E91" s="119"/>
      <c r="F91" s="119">
        <v>5</v>
      </c>
      <c r="G91" s="119">
        <v>5</v>
      </c>
      <c r="H91" s="119">
        <v>9</v>
      </c>
      <c r="I91" s="119">
        <v>8</v>
      </c>
      <c r="J91" s="119"/>
      <c r="K91" s="119">
        <v>11</v>
      </c>
      <c r="L91" s="120">
        <v>38</v>
      </c>
      <c r="M91" s="21">
        <f t="shared" si="4"/>
        <v>43</v>
      </c>
    </row>
    <row r="92" spans="1:13" s="13" customFormat="1" x14ac:dyDescent="0.35">
      <c r="A92" s="106" t="s">
        <v>152</v>
      </c>
      <c r="B92" s="106" t="s">
        <v>92</v>
      </c>
      <c r="C92" s="119">
        <v>5</v>
      </c>
      <c r="D92" s="119"/>
      <c r="E92" s="119">
        <v>5</v>
      </c>
      <c r="F92" s="119"/>
      <c r="G92" s="119">
        <v>5</v>
      </c>
      <c r="H92" s="119">
        <v>8</v>
      </c>
      <c r="I92" s="119"/>
      <c r="J92" s="119">
        <v>8</v>
      </c>
      <c r="K92" s="119">
        <v>7</v>
      </c>
      <c r="L92" s="120">
        <v>37</v>
      </c>
      <c r="M92" s="21">
        <f t="shared" si="4"/>
        <v>38</v>
      </c>
    </row>
    <row r="93" spans="1:13" s="13" customFormat="1" x14ac:dyDescent="0.35">
      <c r="A93" s="106" t="s">
        <v>263</v>
      </c>
      <c r="B93" s="106" t="s">
        <v>203</v>
      </c>
      <c r="C93" s="118">
        <v>5</v>
      </c>
      <c r="D93" s="119"/>
      <c r="E93" s="119"/>
      <c r="F93" s="119">
        <v>4</v>
      </c>
      <c r="G93" s="119">
        <v>5</v>
      </c>
      <c r="H93" s="119">
        <v>8</v>
      </c>
      <c r="I93" s="119"/>
      <c r="J93" s="119">
        <v>7</v>
      </c>
      <c r="K93" s="119">
        <v>7</v>
      </c>
      <c r="L93" s="120">
        <v>28</v>
      </c>
      <c r="M93" s="21">
        <f t="shared" si="4"/>
        <v>36</v>
      </c>
    </row>
    <row r="94" spans="1:13" s="13" customFormat="1" x14ac:dyDescent="0.35">
      <c r="A94" s="106" t="s">
        <v>153</v>
      </c>
      <c r="B94" s="106" t="s">
        <v>93</v>
      </c>
      <c r="C94" s="119">
        <v>4</v>
      </c>
      <c r="D94" s="119"/>
      <c r="E94" s="119"/>
      <c r="F94" s="119">
        <v>3</v>
      </c>
      <c r="G94" s="119">
        <v>0</v>
      </c>
      <c r="H94" s="119"/>
      <c r="I94" s="119">
        <v>9</v>
      </c>
      <c r="J94" s="119">
        <v>9</v>
      </c>
      <c r="K94" s="119">
        <v>9</v>
      </c>
      <c r="L94" s="120">
        <v>37</v>
      </c>
      <c r="M94" s="21">
        <f t="shared" si="4"/>
        <v>34</v>
      </c>
    </row>
    <row r="95" spans="1:13" s="13" customFormat="1" x14ac:dyDescent="0.35">
      <c r="A95" s="106" t="s">
        <v>264</v>
      </c>
      <c r="B95" s="106" t="s">
        <v>204</v>
      </c>
      <c r="C95" s="118">
        <v>5</v>
      </c>
      <c r="D95" s="119"/>
      <c r="E95" s="119"/>
      <c r="F95" s="119">
        <v>5</v>
      </c>
      <c r="G95" s="119">
        <v>5</v>
      </c>
      <c r="H95" s="119"/>
      <c r="I95" s="119">
        <v>7</v>
      </c>
      <c r="J95" s="119">
        <v>6</v>
      </c>
      <c r="K95" s="119">
        <v>8</v>
      </c>
      <c r="L95" s="120">
        <v>31</v>
      </c>
      <c r="M95" s="21">
        <f t="shared" si="4"/>
        <v>36</v>
      </c>
    </row>
    <row r="96" spans="1:13" s="13" customFormat="1" x14ac:dyDescent="0.35">
      <c r="A96" s="106" t="s">
        <v>265</v>
      </c>
      <c r="B96" s="106" t="s">
        <v>205</v>
      </c>
      <c r="C96" s="118">
        <v>5</v>
      </c>
      <c r="D96" s="119"/>
      <c r="E96" s="119"/>
      <c r="F96" s="119">
        <v>5</v>
      </c>
      <c r="G96" s="119">
        <v>4</v>
      </c>
      <c r="H96" s="119"/>
      <c r="I96" s="119">
        <v>8</v>
      </c>
      <c r="J96" s="119">
        <v>7</v>
      </c>
      <c r="K96" s="119">
        <v>12</v>
      </c>
      <c r="L96" s="120">
        <v>31</v>
      </c>
      <c r="M96" s="21">
        <f t="shared" si="4"/>
        <v>41</v>
      </c>
    </row>
    <row r="97" spans="1:13" s="13" customFormat="1" x14ac:dyDescent="0.35">
      <c r="A97" s="106" t="s">
        <v>266</v>
      </c>
      <c r="B97" s="106" t="s">
        <v>206</v>
      </c>
      <c r="C97" s="118">
        <v>5</v>
      </c>
      <c r="D97" s="119"/>
      <c r="E97" s="119"/>
      <c r="F97" s="119">
        <v>0</v>
      </c>
      <c r="G97" s="119">
        <v>5</v>
      </c>
      <c r="H97" s="119">
        <v>7</v>
      </c>
      <c r="I97" s="119">
        <v>8</v>
      </c>
      <c r="J97" s="119"/>
      <c r="K97" s="119">
        <v>12</v>
      </c>
      <c r="L97" s="120">
        <v>36</v>
      </c>
      <c r="M97" s="21">
        <f t="shared" si="4"/>
        <v>37</v>
      </c>
    </row>
    <row r="98" spans="1:13" s="13" customFormat="1" x14ac:dyDescent="0.35">
      <c r="A98" s="106" t="s">
        <v>389</v>
      </c>
      <c r="B98" s="106" t="s">
        <v>329</v>
      </c>
      <c r="C98" s="118">
        <v>2</v>
      </c>
      <c r="D98" s="119"/>
      <c r="E98" s="119"/>
      <c r="F98" s="119">
        <v>3</v>
      </c>
      <c r="G98" s="119">
        <v>2</v>
      </c>
      <c r="H98" s="119"/>
      <c r="I98" s="119">
        <v>5</v>
      </c>
      <c r="J98" s="119">
        <v>3</v>
      </c>
      <c r="K98" s="119">
        <v>10</v>
      </c>
      <c r="L98" s="120">
        <v>22</v>
      </c>
      <c r="M98" s="21">
        <f t="shared" si="4"/>
        <v>25</v>
      </c>
    </row>
    <row r="99" spans="1:13" s="13" customFormat="1" x14ac:dyDescent="0.35">
      <c r="A99" s="106" t="s">
        <v>154</v>
      </c>
      <c r="B99" s="106" t="s">
        <v>94</v>
      </c>
      <c r="C99" s="119">
        <v>5</v>
      </c>
      <c r="D99" s="119">
        <v>3</v>
      </c>
      <c r="E99" s="119"/>
      <c r="F99" s="119">
        <v>3</v>
      </c>
      <c r="G99" s="119"/>
      <c r="H99" s="119">
        <v>4</v>
      </c>
      <c r="I99" s="119">
        <v>4</v>
      </c>
      <c r="J99" s="119"/>
      <c r="K99" s="119">
        <v>8</v>
      </c>
      <c r="L99" s="120">
        <v>35</v>
      </c>
      <c r="M99" s="21">
        <f t="shared" si="4"/>
        <v>27</v>
      </c>
    </row>
    <row r="100" spans="1:13" s="13" customFormat="1" x14ac:dyDescent="0.35">
      <c r="A100" s="106" t="s">
        <v>155</v>
      </c>
      <c r="B100" s="106" t="s">
        <v>95</v>
      </c>
      <c r="C100" s="118">
        <v>4</v>
      </c>
      <c r="D100" s="119">
        <v>4</v>
      </c>
      <c r="E100" s="119"/>
      <c r="F100" s="119">
        <v>4</v>
      </c>
      <c r="G100" s="119"/>
      <c r="H100" s="119">
        <v>9</v>
      </c>
      <c r="I100" s="119">
        <v>0</v>
      </c>
      <c r="J100" s="119"/>
      <c r="K100" s="119">
        <v>6</v>
      </c>
      <c r="L100" s="120">
        <v>35</v>
      </c>
      <c r="M100" s="21">
        <f t="shared" si="4"/>
        <v>27</v>
      </c>
    </row>
    <row r="101" spans="1:13" s="13" customFormat="1" x14ac:dyDescent="0.35">
      <c r="A101" s="106" t="s">
        <v>390</v>
      </c>
      <c r="B101" s="106" t="s">
        <v>330</v>
      </c>
      <c r="C101" s="119">
        <v>4</v>
      </c>
      <c r="D101" s="119"/>
      <c r="E101" s="119"/>
      <c r="F101" s="119">
        <v>4</v>
      </c>
      <c r="G101" s="119">
        <v>5</v>
      </c>
      <c r="H101" s="119"/>
      <c r="I101" s="119">
        <v>8</v>
      </c>
      <c r="J101" s="119">
        <v>0</v>
      </c>
      <c r="K101" s="119">
        <v>8</v>
      </c>
      <c r="L101" s="120">
        <v>28</v>
      </c>
      <c r="M101" s="21">
        <f t="shared" si="4"/>
        <v>29</v>
      </c>
    </row>
    <row r="102" spans="1:13" s="13" customFormat="1" x14ac:dyDescent="0.35">
      <c r="A102" s="106" t="s">
        <v>391</v>
      </c>
      <c r="B102" s="106" t="s">
        <v>331</v>
      </c>
      <c r="C102" s="118">
        <v>4</v>
      </c>
      <c r="D102" s="119">
        <v>1</v>
      </c>
      <c r="E102" s="119"/>
      <c r="F102" s="119">
        <v>0</v>
      </c>
      <c r="G102" s="119"/>
      <c r="H102" s="119"/>
      <c r="I102" s="119">
        <v>7</v>
      </c>
      <c r="J102" s="119">
        <v>5</v>
      </c>
      <c r="K102" s="119">
        <v>10</v>
      </c>
      <c r="L102" s="120">
        <v>28</v>
      </c>
      <c r="M102" s="21">
        <f t="shared" si="4"/>
        <v>27</v>
      </c>
    </row>
    <row r="103" spans="1:13" s="13" customFormat="1" x14ac:dyDescent="0.35">
      <c r="A103" s="106" t="s">
        <v>156</v>
      </c>
      <c r="B103" s="106" t="s">
        <v>96</v>
      </c>
      <c r="C103" s="119">
        <v>4</v>
      </c>
      <c r="D103" s="119"/>
      <c r="E103" s="119"/>
      <c r="F103" s="119">
        <v>3</v>
      </c>
      <c r="G103" s="119">
        <v>4</v>
      </c>
      <c r="H103" s="119">
        <v>7</v>
      </c>
      <c r="I103" s="119">
        <v>4</v>
      </c>
      <c r="J103" s="119"/>
      <c r="K103" s="119">
        <v>4</v>
      </c>
      <c r="L103" s="120">
        <v>31</v>
      </c>
      <c r="M103" s="21">
        <f t="shared" si="4"/>
        <v>26</v>
      </c>
    </row>
    <row r="104" spans="1:13" s="13" customFormat="1" x14ac:dyDescent="0.35">
      <c r="A104" s="106" t="s">
        <v>157</v>
      </c>
      <c r="B104" s="106" t="s">
        <v>97</v>
      </c>
      <c r="C104" s="119">
        <v>4</v>
      </c>
      <c r="D104" s="119">
        <v>4</v>
      </c>
      <c r="E104" s="119"/>
      <c r="F104" s="119">
        <v>4</v>
      </c>
      <c r="G104" s="119"/>
      <c r="H104" s="119"/>
      <c r="I104" s="119">
        <v>9</v>
      </c>
      <c r="J104" s="119">
        <v>5</v>
      </c>
      <c r="K104" s="119">
        <v>7</v>
      </c>
      <c r="L104" s="120">
        <v>33</v>
      </c>
      <c r="M104" s="21">
        <f t="shared" si="4"/>
        <v>33</v>
      </c>
    </row>
    <row r="105" spans="1:13" s="13" customFormat="1" x14ac:dyDescent="0.35">
      <c r="A105" s="106" t="s">
        <v>267</v>
      </c>
      <c r="B105" s="106" t="s">
        <v>207</v>
      </c>
      <c r="C105" s="119">
        <v>4</v>
      </c>
      <c r="D105" s="119">
        <v>4</v>
      </c>
      <c r="E105" s="119"/>
      <c r="F105" s="119">
        <v>3</v>
      </c>
      <c r="G105" s="119"/>
      <c r="H105" s="119">
        <v>2</v>
      </c>
      <c r="I105" s="119">
        <v>4</v>
      </c>
      <c r="J105" s="119"/>
      <c r="K105" s="119">
        <v>8</v>
      </c>
      <c r="L105" s="120">
        <v>26</v>
      </c>
      <c r="M105" s="21">
        <f t="shared" si="4"/>
        <v>25</v>
      </c>
    </row>
    <row r="106" spans="1:13" s="13" customFormat="1" x14ac:dyDescent="0.35">
      <c r="A106" s="106" t="s">
        <v>268</v>
      </c>
      <c r="B106" s="106" t="s">
        <v>208</v>
      </c>
      <c r="C106" s="119">
        <v>5</v>
      </c>
      <c r="D106" s="119"/>
      <c r="E106" s="119"/>
      <c r="F106" s="119">
        <v>5</v>
      </c>
      <c r="G106" s="119">
        <v>2</v>
      </c>
      <c r="H106" s="119">
        <v>8</v>
      </c>
      <c r="I106" s="119">
        <v>5</v>
      </c>
      <c r="J106" s="119"/>
      <c r="K106" s="119">
        <v>4</v>
      </c>
      <c r="L106" s="120">
        <v>24</v>
      </c>
      <c r="M106" s="21">
        <f t="shared" si="4"/>
        <v>29</v>
      </c>
    </row>
    <row r="107" spans="1:13" s="13" customFormat="1" x14ac:dyDescent="0.35">
      <c r="A107" s="106" t="s">
        <v>158</v>
      </c>
      <c r="B107" s="106" t="s">
        <v>98</v>
      </c>
      <c r="C107" s="118">
        <v>4</v>
      </c>
      <c r="D107" s="119"/>
      <c r="E107" s="119"/>
      <c r="F107" s="119">
        <v>4</v>
      </c>
      <c r="G107" s="119">
        <v>4</v>
      </c>
      <c r="H107" s="119">
        <v>7</v>
      </c>
      <c r="I107" s="119">
        <v>7</v>
      </c>
      <c r="J107" s="119"/>
      <c r="K107" s="119">
        <v>0</v>
      </c>
      <c r="L107" s="120">
        <v>31</v>
      </c>
      <c r="M107" s="21">
        <f t="shared" si="4"/>
        <v>26</v>
      </c>
    </row>
    <row r="108" spans="1:13" s="13" customFormat="1" x14ac:dyDescent="0.35">
      <c r="A108" s="106" t="s">
        <v>159</v>
      </c>
      <c r="B108" s="106" t="s">
        <v>99</v>
      </c>
      <c r="C108" s="119">
        <v>4</v>
      </c>
      <c r="D108" s="119"/>
      <c r="E108" s="119">
        <v>3</v>
      </c>
      <c r="F108" s="119">
        <v>4</v>
      </c>
      <c r="G108" s="119"/>
      <c r="H108" s="119">
        <v>6</v>
      </c>
      <c r="I108" s="119">
        <v>8</v>
      </c>
      <c r="J108" s="119"/>
      <c r="K108" s="119">
        <v>5</v>
      </c>
      <c r="L108" s="120">
        <v>31</v>
      </c>
      <c r="M108" s="21">
        <f t="shared" si="4"/>
        <v>30</v>
      </c>
    </row>
    <row r="109" spans="1:13" s="13" customFormat="1" x14ac:dyDescent="0.35">
      <c r="A109" s="106" t="s">
        <v>269</v>
      </c>
      <c r="B109" s="106" t="s">
        <v>209</v>
      </c>
      <c r="C109" s="119">
        <v>5</v>
      </c>
      <c r="D109" s="119">
        <v>5</v>
      </c>
      <c r="E109" s="119"/>
      <c r="F109" s="119">
        <v>0</v>
      </c>
      <c r="G109" s="119"/>
      <c r="H109" s="119"/>
      <c r="I109" s="119">
        <v>9</v>
      </c>
      <c r="J109" s="119">
        <v>9</v>
      </c>
      <c r="K109" s="119">
        <v>5</v>
      </c>
      <c r="L109" s="120">
        <v>24</v>
      </c>
      <c r="M109" s="21">
        <f t="shared" si="4"/>
        <v>33</v>
      </c>
    </row>
    <row r="110" spans="1:13" s="13" customFormat="1" x14ac:dyDescent="0.35">
      <c r="A110" s="106" t="s">
        <v>270</v>
      </c>
      <c r="B110" s="106" t="s">
        <v>210</v>
      </c>
      <c r="C110" s="118">
        <v>5</v>
      </c>
      <c r="D110" s="119"/>
      <c r="E110" s="119"/>
      <c r="F110" s="119">
        <v>5</v>
      </c>
      <c r="G110" s="119">
        <v>5</v>
      </c>
      <c r="H110" s="119"/>
      <c r="I110" s="119">
        <v>8</v>
      </c>
      <c r="J110" s="119">
        <v>8</v>
      </c>
      <c r="K110" s="119">
        <v>5</v>
      </c>
      <c r="L110" s="120">
        <v>34</v>
      </c>
      <c r="M110" s="21">
        <f t="shared" si="4"/>
        <v>36</v>
      </c>
    </row>
    <row r="111" spans="1:13" s="13" customFormat="1" x14ac:dyDescent="0.35">
      <c r="A111" s="106" t="s">
        <v>271</v>
      </c>
      <c r="B111" s="106" t="s">
        <v>211</v>
      </c>
      <c r="C111" s="118">
        <v>5</v>
      </c>
      <c r="D111" s="119"/>
      <c r="E111" s="119">
        <v>5</v>
      </c>
      <c r="F111" s="119"/>
      <c r="G111" s="119">
        <v>0</v>
      </c>
      <c r="H111" s="119">
        <v>8</v>
      </c>
      <c r="I111" s="119">
        <v>9</v>
      </c>
      <c r="J111" s="119"/>
      <c r="K111" s="119">
        <v>0</v>
      </c>
      <c r="L111" s="120">
        <v>26</v>
      </c>
      <c r="M111" s="21">
        <f t="shared" si="4"/>
        <v>27</v>
      </c>
    </row>
    <row r="112" spans="1:13" s="13" customFormat="1" x14ac:dyDescent="0.35">
      <c r="A112" s="106" t="s">
        <v>392</v>
      </c>
      <c r="B112" s="106" t="s">
        <v>332</v>
      </c>
      <c r="C112" s="118">
        <v>4</v>
      </c>
      <c r="D112" s="119">
        <v>2</v>
      </c>
      <c r="E112" s="119"/>
      <c r="F112" s="119"/>
      <c r="G112" s="119">
        <v>3</v>
      </c>
      <c r="H112" s="119">
        <v>3</v>
      </c>
      <c r="I112" s="119">
        <v>5</v>
      </c>
      <c r="J112" s="119">
        <v>2</v>
      </c>
      <c r="K112" s="119">
        <v>6</v>
      </c>
      <c r="L112" s="120">
        <v>23</v>
      </c>
      <c r="M112" s="21">
        <f t="shared" ref="M112:M143" si="5">SUM(C112:K112)</f>
        <v>25</v>
      </c>
    </row>
    <row r="113" spans="1:13" s="13" customFormat="1" x14ac:dyDescent="0.35">
      <c r="A113" s="106" t="s">
        <v>272</v>
      </c>
      <c r="B113" s="106" t="s">
        <v>212</v>
      </c>
      <c r="C113" s="118"/>
      <c r="D113" s="119">
        <v>3</v>
      </c>
      <c r="E113" s="119">
        <v>0</v>
      </c>
      <c r="F113" s="119">
        <v>0</v>
      </c>
      <c r="G113" s="119"/>
      <c r="H113" s="119">
        <v>7</v>
      </c>
      <c r="I113" s="119">
        <v>8</v>
      </c>
      <c r="J113" s="119"/>
      <c r="K113" s="119">
        <v>13</v>
      </c>
      <c r="L113" s="120">
        <v>31</v>
      </c>
      <c r="M113" s="21">
        <f t="shared" si="5"/>
        <v>31</v>
      </c>
    </row>
    <row r="114" spans="1:13" s="13" customFormat="1" x14ac:dyDescent="0.35">
      <c r="A114" s="106" t="s">
        <v>160</v>
      </c>
      <c r="B114" s="106" t="s">
        <v>100</v>
      </c>
      <c r="C114" s="118">
        <v>5</v>
      </c>
      <c r="D114" s="119">
        <v>3</v>
      </c>
      <c r="E114" s="119"/>
      <c r="F114" s="119">
        <v>3</v>
      </c>
      <c r="G114" s="119"/>
      <c r="H114" s="119">
        <v>9</v>
      </c>
      <c r="I114" s="119">
        <v>9</v>
      </c>
      <c r="J114" s="119"/>
      <c r="K114" s="119">
        <v>2</v>
      </c>
      <c r="L114" s="120">
        <v>28</v>
      </c>
      <c r="M114" s="21">
        <f t="shared" si="5"/>
        <v>31</v>
      </c>
    </row>
    <row r="115" spans="1:13" s="13" customFormat="1" x14ac:dyDescent="0.35">
      <c r="A115" s="106" t="s">
        <v>393</v>
      </c>
      <c r="B115" s="106" t="s">
        <v>333</v>
      </c>
      <c r="C115" s="118">
        <v>5</v>
      </c>
      <c r="D115" s="119">
        <v>4</v>
      </c>
      <c r="E115" s="119"/>
      <c r="F115" s="119">
        <v>5</v>
      </c>
      <c r="G115" s="119"/>
      <c r="H115" s="119"/>
      <c r="I115" s="119">
        <v>8</v>
      </c>
      <c r="J115" s="119">
        <v>8</v>
      </c>
      <c r="K115" s="119">
        <v>12</v>
      </c>
      <c r="L115" s="120">
        <v>40</v>
      </c>
      <c r="M115" s="21">
        <f t="shared" si="5"/>
        <v>42</v>
      </c>
    </row>
    <row r="116" spans="1:13" s="13" customFormat="1" x14ac:dyDescent="0.35">
      <c r="A116" s="106" t="s">
        <v>394</v>
      </c>
      <c r="B116" s="106" t="s">
        <v>334</v>
      </c>
      <c r="C116" s="118">
        <v>3</v>
      </c>
      <c r="D116" s="119"/>
      <c r="E116" s="119"/>
      <c r="F116" s="119">
        <v>4</v>
      </c>
      <c r="G116" s="119">
        <v>1</v>
      </c>
      <c r="H116" s="119">
        <v>2</v>
      </c>
      <c r="I116" s="119">
        <v>4</v>
      </c>
      <c r="J116" s="119"/>
      <c r="K116" s="119">
        <v>10</v>
      </c>
      <c r="L116" s="120">
        <v>29</v>
      </c>
      <c r="M116" s="21">
        <f t="shared" si="5"/>
        <v>24</v>
      </c>
    </row>
    <row r="117" spans="1:13" s="13" customFormat="1" x14ac:dyDescent="0.35">
      <c r="A117" s="106" t="s">
        <v>395</v>
      </c>
      <c r="B117" s="106" t="s">
        <v>335</v>
      </c>
      <c r="C117" s="118">
        <v>4</v>
      </c>
      <c r="D117" s="119">
        <v>4</v>
      </c>
      <c r="E117" s="119">
        <v>2</v>
      </c>
      <c r="F117" s="119"/>
      <c r="G117" s="119"/>
      <c r="H117" s="119">
        <v>2</v>
      </c>
      <c r="I117" s="119">
        <v>6</v>
      </c>
      <c r="J117" s="119"/>
      <c r="K117" s="119">
        <v>9</v>
      </c>
      <c r="L117" s="120">
        <v>35</v>
      </c>
      <c r="M117" s="21">
        <f t="shared" si="5"/>
        <v>27</v>
      </c>
    </row>
    <row r="118" spans="1:13" s="13" customFormat="1" x14ac:dyDescent="0.35">
      <c r="A118" s="106" t="s">
        <v>396</v>
      </c>
      <c r="B118" s="106" t="s">
        <v>336</v>
      </c>
      <c r="C118" s="118">
        <v>4</v>
      </c>
      <c r="D118" s="119">
        <v>4</v>
      </c>
      <c r="E118" s="119">
        <v>4</v>
      </c>
      <c r="F118" s="119"/>
      <c r="G118" s="119"/>
      <c r="H118" s="119">
        <v>2</v>
      </c>
      <c r="I118" s="119">
        <v>2</v>
      </c>
      <c r="J118" s="119"/>
      <c r="K118" s="119">
        <v>4</v>
      </c>
      <c r="L118" s="120">
        <v>35</v>
      </c>
      <c r="M118" s="21">
        <f t="shared" si="5"/>
        <v>20</v>
      </c>
    </row>
    <row r="119" spans="1:13" s="13" customFormat="1" x14ac:dyDescent="0.35">
      <c r="A119" s="106" t="s">
        <v>273</v>
      </c>
      <c r="B119" s="106" t="s">
        <v>213</v>
      </c>
      <c r="C119" s="118">
        <v>5</v>
      </c>
      <c r="D119" s="119">
        <v>5</v>
      </c>
      <c r="E119" s="119"/>
      <c r="F119" s="119">
        <v>4</v>
      </c>
      <c r="G119" s="119"/>
      <c r="H119" s="119"/>
      <c r="I119" s="119">
        <v>8</v>
      </c>
      <c r="J119" s="119">
        <v>0</v>
      </c>
      <c r="K119" s="119">
        <v>11</v>
      </c>
      <c r="L119" s="120">
        <v>33</v>
      </c>
      <c r="M119" s="21">
        <f t="shared" si="5"/>
        <v>33</v>
      </c>
    </row>
    <row r="120" spans="1:13" s="13" customFormat="1" x14ac:dyDescent="0.35">
      <c r="A120" s="106" t="s">
        <v>397</v>
      </c>
      <c r="B120" s="106" t="s">
        <v>337</v>
      </c>
      <c r="C120" s="118">
        <v>0</v>
      </c>
      <c r="D120" s="119">
        <v>3</v>
      </c>
      <c r="E120" s="119">
        <v>3</v>
      </c>
      <c r="F120" s="119"/>
      <c r="G120" s="119"/>
      <c r="H120" s="119">
        <v>2</v>
      </c>
      <c r="I120" s="119"/>
      <c r="J120" s="119">
        <v>1</v>
      </c>
      <c r="K120" s="119">
        <v>8</v>
      </c>
      <c r="L120" s="120">
        <v>30</v>
      </c>
      <c r="M120" s="21">
        <f t="shared" si="5"/>
        <v>17</v>
      </c>
    </row>
    <row r="121" spans="1:13" s="13" customFormat="1" x14ac:dyDescent="0.35">
      <c r="A121" s="106" t="s">
        <v>161</v>
      </c>
      <c r="B121" s="106" t="s">
        <v>101</v>
      </c>
      <c r="C121" s="118"/>
      <c r="D121" s="119">
        <v>4</v>
      </c>
      <c r="E121" s="119"/>
      <c r="F121" s="119">
        <v>0</v>
      </c>
      <c r="G121" s="119">
        <v>5</v>
      </c>
      <c r="H121" s="119"/>
      <c r="I121" s="119">
        <v>7</v>
      </c>
      <c r="J121" s="119">
        <v>4</v>
      </c>
      <c r="K121" s="119">
        <v>2</v>
      </c>
      <c r="L121" s="120">
        <v>26</v>
      </c>
      <c r="M121" s="21">
        <f t="shared" si="5"/>
        <v>22</v>
      </c>
    </row>
    <row r="122" spans="1:13" s="13" customFormat="1" x14ac:dyDescent="0.35">
      <c r="A122" s="106" t="s">
        <v>398</v>
      </c>
      <c r="B122" s="106" t="s">
        <v>338</v>
      </c>
      <c r="C122" s="118">
        <v>4</v>
      </c>
      <c r="D122" s="119"/>
      <c r="E122" s="119">
        <v>3</v>
      </c>
      <c r="F122" s="119">
        <v>2</v>
      </c>
      <c r="G122" s="119"/>
      <c r="H122" s="119"/>
      <c r="I122" s="119">
        <v>8</v>
      </c>
      <c r="J122" s="119">
        <v>4</v>
      </c>
      <c r="K122" s="119">
        <v>10</v>
      </c>
      <c r="L122" s="120">
        <v>23</v>
      </c>
      <c r="M122" s="21">
        <f t="shared" si="5"/>
        <v>31</v>
      </c>
    </row>
    <row r="123" spans="1:13" s="13" customFormat="1" x14ac:dyDescent="0.35">
      <c r="A123" s="106" t="s">
        <v>162</v>
      </c>
      <c r="B123" s="106" t="s">
        <v>102</v>
      </c>
      <c r="C123" s="119"/>
      <c r="D123" s="119">
        <v>4</v>
      </c>
      <c r="E123" s="119">
        <v>3</v>
      </c>
      <c r="F123" s="119">
        <v>2</v>
      </c>
      <c r="G123" s="119"/>
      <c r="H123" s="119">
        <v>2</v>
      </c>
      <c r="I123" s="119">
        <v>0</v>
      </c>
      <c r="J123" s="119"/>
      <c r="K123" s="119">
        <v>0</v>
      </c>
      <c r="L123" s="120">
        <v>27</v>
      </c>
      <c r="M123" s="21">
        <f t="shared" si="5"/>
        <v>11</v>
      </c>
    </row>
    <row r="124" spans="1:13" s="13" customFormat="1" x14ac:dyDescent="0.35">
      <c r="A124" s="106" t="s">
        <v>399</v>
      </c>
      <c r="B124" s="106" t="s">
        <v>339</v>
      </c>
      <c r="C124" s="119">
        <v>3</v>
      </c>
      <c r="D124" s="119">
        <v>2</v>
      </c>
      <c r="E124" s="119">
        <v>2</v>
      </c>
      <c r="F124" s="119">
        <v>3</v>
      </c>
      <c r="G124" s="119"/>
      <c r="H124" s="119">
        <v>8</v>
      </c>
      <c r="I124" s="119">
        <v>6</v>
      </c>
      <c r="J124" s="119"/>
      <c r="K124" s="119">
        <v>5</v>
      </c>
      <c r="L124" s="120">
        <v>32</v>
      </c>
      <c r="M124" s="21">
        <f t="shared" si="5"/>
        <v>29</v>
      </c>
    </row>
    <row r="125" spans="1:13" s="13" customFormat="1" x14ac:dyDescent="0.35">
      <c r="A125" s="106" t="s">
        <v>400</v>
      </c>
      <c r="B125" s="106" t="s">
        <v>340</v>
      </c>
      <c r="C125" s="118">
        <v>3</v>
      </c>
      <c r="D125" s="119">
        <v>3</v>
      </c>
      <c r="E125" s="119"/>
      <c r="F125" s="119">
        <v>4</v>
      </c>
      <c r="G125" s="119"/>
      <c r="H125" s="119"/>
      <c r="I125" s="119">
        <v>8</v>
      </c>
      <c r="J125" s="119">
        <v>6</v>
      </c>
      <c r="K125" s="119">
        <v>6</v>
      </c>
      <c r="L125" s="120">
        <v>33</v>
      </c>
      <c r="M125" s="21">
        <f t="shared" si="5"/>
        <v>30</v>
      </c>
    </row>
    <row r="126" spans="1:13" s="13" customFormat="1" x14ac:dyDescent="0.35">
      <c r="A126" s="106" t="s">
        <v>163</v>
      </c>
      <c r="B126" s="106" t="s">
        <v>103</v>
      </c>
      <c r="C126" s="118">
        <v>5</v>
      </c>
      <c r="D126" s="119"/>
      <c r="E126" s="119"/>
      <c r="F126" s="119">
        <v>4</v>
      </c>
      <c r="G126" s="119">
        <v>4</v>
      </c>
      <c r="H126" s="119">
        <v>8</v>
      </c>
      <c r="I126" s="119">
        <v>0</v>
      </c>
      <c r="J126" s="119"/>
      <c r="K126" s="119">
        <v>5</v>
      </c>
      <c r="L126" s="120">
        <v>25</v>
      </c>
      <c r="M126" s="21">
        <f t="shared" si="5"/>
        <v>26</v>
      </c>
    </row>
    <row r="127" spans="1:13" s="13" customFormat="1" x14ac:dyDescent="0.35">
      <c r="A127" s="106" t="s">
        <v>164</v>
      </c>
      <c r="B127" s="106" t="s">
        <v>104</v>
      </c>
      <c r="C127" s="118">
        <v>4</v>
      </c>
      <c r="D127" s="119">
        <v>4</v>
      </c>
      <c r="E127" s="119"/>
      <c r="F127" s="119"/>
      <c r="G127" s="119">
        <v>5</v>
      </c>
      <c r="H127" s="119"/>
      <c r="I127" s="119">
        <v>5</v>
      </c>
      <c r="J127" s="119">
        <v>5</v>
      </c>
      <c r="K127" s="119">
        <v>6</v>
      </c>
      <c r="L127" s="120">
        <v>35</v>
      </c>
      <c r="M127" s="21">
        <f t="shared" si="5"/>
        <v>29</v>
      </c>
    </row>
    <row r="128" spans="1:13" s="13" customFormat="1" x14ac:dyDescent="0.35">
      <c r="A128" s="106" t="s">
        <v>274</v>
      </c>
      <c r="B128" s="106" t="s">
        <v>214</v>
      </c>
      <c r="C128" s="119">
        <v>5</v>
      </c>
      <c r="D128" s="119">
        <v>2</v>
      </c>
      <c r="E128" s="119"/>
      <c r="F128" s="119">
        <v>4</v>
      </c>
      <c r="G128" s="119"/>
      <c r="H128" s="119"/>
      <c r="I128" s="119">
        <v>8</v>
      </c>
      <c r="J128" s="119">
        <v>8</v>
      </c>
      <c r="K128" s="119">
        <v>13</v>
      </c>
      <c r="L128" s="120">
        <v>33</v>
      </c>
      <c r="M128" s="21">
        <f t="shared" si="5"/>
        <v>40</v>
      </c>
    </row>
    <row r="129" spans="1:13" s="13" customFormat="1" x14ac:dyDescent="0.35">
      <c r="A129" s="106" t="s">
        <v>401</v>
      </c>
      <c r="B129" s="106" t="s">
        <v>341</v>
      </c>
      <c r="C129" s="118">
        <v>4</v>
      </c>
      <c r="D129" s="119">
        <v>3</v>
      </c>
      <c r="E129" s="119"/>
      <c r="F129" s="119">
        <v>3</v>
      </c>
      <c r="G129" s="119"/>
      <c r="H129" s="119"/>
      <c r="I129" s="119">
        <v>8</v>
      </c>
      <c r="J129" s="119">
        <v>8</v>
      </c>
      <c r="K129" s="119">
        <v>9</v>
      </c>
      <c r="L129" s="120">
        <v>36</v>
      </c>
      <c r="M129" s="21">
        <f t="shared" si="5"/>
        <v>35</v>
      </c>
    </row>
    <row r="130" spans="1:13" s="13" customFormat="1" x14ac:dyDescent="0.35">
      <c r="A130" s="106" t="s">
        <v>165</v>
      </c>
      <c r="B130" s="106" t="s">
        <v>105</v>
      </c>
      <c r="C130" s="119">
        <v>4</v>
      </c>
      <c r="D130" s="119"/>
      <c r="E130" s="119"/>
      <c r="F130" s="119">
        <v>4</v>
      </c>
      <c r="G130" s="119">
        <v>3</v>
      </c>
      <c r="H130" s="119">
        <v>6</v>
      </c>
      <c r="I130" s="119">
        <v>7</v>
      </c>
      <c r="J130" s="119"/>
      <c r="K130" s="119">
        <v>9</v>
      </c>
      <c r="L130" s="120">
        <v>28</v>
      </c>
      <c r="M130" s="21">
        <f t="shared" si="5"/>
        <v>33</v>
      </c>
    </row>
    <row r="131" spans="1:13" s="13" customFormat="1" x14ac:dyDescent="0.35">
      <c r="A131" s="106" t="s">
        <v>402</v>
      </c>
      <c r="B131" s="106" t="s">
        <v>342</v>
      </c>
      <c r="C131" s="119">
        <v>4</v>
      </c>
      <c r="D131" s="119"/>
      <c r="E131" s="119">
        <v>3</v>
      </c>
      <c r="F131" s="119">
        <v>2</v>
      </c>
      <c r="G131" s="119"/>
      <c r="H131" s="119"/>
      <c r="I131" s="119">
        <v>2</v>
      </c>
      <c r="J131" s="119">
        <v>6</v>
      </c>
      <c r="K131" s="119">
        <v>8</v>
      </c>
      <c r="L131" s="120">
        <v>27</v>
      </c>
      <c r="M131" s="21">
        <f t="shared" si="5"/>
        <v>25</v>
      </c>
    </row>
    <row r="132" spans="1:13" s="13" customFormat="1" x14ac:dyDescent="0.35">
      <c r="A132" s="106" t="s">
        <v>275</v>
      </c>
      <c r="B132" s="106" t="s">
        <v>215</v>
      </c>
      <c r="C132" s="118">
        <v>5</v>
      </c>
      <c r="D132" s="119"/>
      <c r="E132" s="119">
        <v>4</v>
      </c>
      <c r="F132" s="119">
        <v>0</v>
      </c>
      <c r="G132" s="119"/>
      <c r="H132" s="119">
        <v>3</v>
      </c>
      <c r="I132" s="119">
        <v>7</v>
      </c>
      <c r="J132" s="119"/>
      <c r="K132" s="119">
        <v>3</v>
      </c>
      <c r="L132" s="120">
        <v>24</v>
      </c>
      <c r="M132" s="21">
        <f t="shared" si="5"/>
        <v>22</v>
      </c>
    </row>
    <row r="133" spans="1:13" s="13" customFormat="1" x14ac:dyDescent="0.35">
      <c r="A133" s="106" t="s">
        <v>403</v>
      </c>
      <c r="B133" s="106" t="s">
        <v>343</v>
      </c>
      <c r="C133" s="118">
        <v>4</v>
      </c>
      <c r="D133" s="119"/>
      <c r="E133" s="119">
        <v>4</v>
      </c>
      <c r="F133" s="119">
        <v>3</v>
      </c>
      <c r="G133" s="119"/>
      <c r="H133" s="119"/>
      <c r="I133" s="119">
        <v>8</v>
      </c>
      <c r="J133" s="119">
        <v>0</v>
      </c>
      <c r="K133" s="119">
        <v>10</v>
      </c>
      <c r="L133" s="120">
        <v>32</v>
      </c>
      <c r="M133" s="21">
        <f t="shared" si="5"/>
        <v>29</v>
      </c>
    </row>
    <row r="134" spans="1:13" s="13" customFormat="1" x14ac:dyDescent="0.35">
      <c r="A134" s="106" t="s">
        <v>166</v>
      </c>
      <c r="B134" s="106" t="s">
        <v>106</v>
      </c>
      <c r="C134" s="118">
        <v>4</v>
      </c>
      <c r="D134" s="119">
        <v>4</v>
      </c>
      <c r="E134" s="119"/>
      <c r="F134" s="119">
        <v>3</v>
      </c>
      <c r="G134" s="119"/>
      <c r="H134" s="119">
        <v>7</v>
      </c>
      <c r="I134" s="119">
        <v>7</v>
      </c>
      <c r="J134" s="119"/>
      <c r="K134" s="119">
        <v>8</v>
      </c>
      <c r="L134" s="120">
        <v>33</v>
      </c>
      <c r="M134" s="21">
        <f t="shared" si="5"/>
        <v>33</v>
      </c>
    </row>
    <row r="135" spans="1:13" s="13" customFormat="1" x14ac:dyDescent="0.35">
      <c r="A135" s="106" t="s">
        <v>276</v>
      </c>
      <c r="B135" s="106" t="s">
        <v>216</v>
      </c>
      <c r="C135" s="119">
        <v>5</v>
      </c>
      <c r="D135" s="119">
        <v>4</v>
      </c>
      <c r="E135" s="119"/>
      <c r="F135" s="119">
        <v>5</v>
      </c>
      <c r="G135" s="119"/>
      <c r="H135" s="119">
        <v>6</v>
      </c>
      <c r="I135" s="119">
        <v>8</v>
      </c>
      <c r="J135" s="119"/>
      <c r="K135" s="119">
        <v>6</v>
      </c>
      <c r="L135" s="120">
        <v>26</v>
      </c>
      <c r="M135" s="21">
        <f t="shared" si="5"/>
        <v>34</v>
      </c>
    </row>
    <row r="136" spans="1:13" s="13" customFormat="1" x14ac:dyDescent="0.35">
      <c r="A136" s="106" t="s">
        <v>404</v>
      </c>
      <c r="B136" s="106" t="s">
        <v>344</v>
      </c>
      <c r="C136" s="118">
        <v>4</v>
      </c>
      <c r="D136" s="119">
        <v>3</v>
      </c>
      <c r="E136" s="119"/>
      <c r="F136" s="119">
        <v>3</v>
      </c>
      <c r="G136" s="119"/>
      <c r="H136" s="119">
        <v>8</v>
      </c>
      <c r="I136" s="119">
        <v>7</v>
      </c>
      <c r="J136" s="119"/>
      <c r="K136" s="119">
        <v>6</v>
      </c>
      <c r="L136" s="120">
        <v>32</v>
      </c>
      <c r="M136" s="21">
        <f t="shared" si="5"/>
        <v>31</v>
      </c>
    </row>
    <row r="137" spans="1:13" s="13" customFormat="1" x14ac:dyDescent="0.35">
      <c r="A137" s="106" t="s">
        <v>277</v>
      </c>
      <c r="B137" s="106" t="s">
        <v>217</v>
      </c>
      <c r="C137" s="119">
        <v>5</v>
      </c>
      <c r="D137" s="119">
        <v>5</v>
      </c>
      <c r="E137" s="119">
        <v>1</v>
      </c>
      <c r="F137" s="119"/>
      <c r="G137" s="119"/>
      <c r="H137" s="119">
        <v>7</v>
      </c>
      <c r="I137" s="119"/>
      <c r="J137" s="119">
        <v>9</v>
      </c>
      <c r="K137" s="119">
        <v>8</v>
      </c>
      <c r="L137" s="120">
        <v>31</v>
      </c>
      <c r="M137" s="21">
        <f t="shared" si="5"/>
        <v>35</v>
      </c>
    </row>
    <row r="138" spans="1:13" s="13" customFormat="1" x14ac:dyDescent="0.35">
      <c r="A138" s="106" t="s">
        <v>167</v>
      </c>
      <c r="B138" s="106" t="s">
        <v>107</v>
      </c>
      <c r="C138" s="118">
        <v>3</v>
      </c>
      <c r="D138" s="119">
        <v>3</v>
      </c>
      <c r="E138" s="119">
        <v>4</v>
      </c>
      <c r="F138" s="119"/>
      <c r="G138" s="119"/>
      <c r="H138" s="119">
        <v>6</v>
      </c>
      <c r="I138" s="119">
        <v>0</v>
      </c>
      <c r="J138" s="119"/>
      <c r="K138" s="119">
        <v>5</v>
      </c>
      <c r="L138" s="120">
        <v>26</v>
      </c>
      <c r="M138" s="21">
        <f t="shared" si="5"/>
        <v>21</v>
      </c>
    </row>
    <row r="139" spans="1:13" s="13" customFormat="1" x14ac:dyDescent="0.35">
      <c r="A139" s="106" t="s">
        <v>405</v>
      </c>
      <c r="B139" s="106" t="s">
        <v>345</v>
      </c>
      <c r="C139" s="119">
        <v>2</v>
      </c>
      <c r="D139" s="119">
        <v>3</v>
      </c>
      <c r="E139" s="119"/>
      <c r="F139" s="119"/>
      <c r="G139" s="119">
        <v>3</v>
      </c>
      <c r="H139" s="119">
        <v>0</v>
      </c>
      <c r="I139" s="119">
        <v>0</v>
      </c>
      <c r="J139" s="119"/>
      <c r="K139" s="119">
        <v>8</v>
      </c>
      <c r="L139" s="120">
        <v>23</v>
      </c>
      <c r="M139" s="21">
        <f t="shared" si="5"/>
        <v>16</v>
      </c>
    </row>
    <row r="140" spans="1:13" s="13" customFormat="1" x14ac:dyDescent="0.35">
      <c r="A140" s="106" t="s">
        <v>406</v>
      </c>
      <c r="B140" s="106" t="s">
        <v>346</v>
      </c>
      <c r="C140" s="119">
        <v>4</v>
      </c>
      <c r="D140" s="119"/>
      <c r="E140" s="119"/>
      <c r="F140" s="119">
        <v>3</v>
      </c>
      <c r="G140" s="119">
        <v>3</v>
      </c>
      <c r="H140" s="119">
        <v>8</v>
      </c>
      <c r="I140" s="119"/>
      <c r="J140" s="119">
        <v>0</v>
      </c>
      <c r="K140" s="119">
        <v>0</v>
      </c>
      <c r="L140" s="120">
        <v>27</v>
      </c>
      <c r="M140" s="21">
        <f t="shared" si="5"/>
        <v>18</v>
      </c>
    </row>
    <row r="141" spans="1:13" s="13" customFormat="1" x14ac:dyDescent="0.35">
      <c r="A141" s="106" t="s">
        <v>168</v>
      </c>
      <c r="B141" s="106" t="s">
        <v>108</v>
      </c>
      <c r="C141" s="119">
        <v>4</v>
      </c>
      <c r="D141" s="119"/>
      <c r="E141" s="119">
        <v>4</v>
      </c>
      <c r="F141" s="119">
        <v>4</v>
      </c>
      <c r="G141" s="119"/>
      <c r="H141" s="119">
        <v>8</v>
      </c>
      <c r="I141" s="119">
        <v>0</v>
      </c>
      <c r="J141" s="119"/>
      <c r="K141" s="119">
        <v>7</v>
      </c>
      <c r="L141" s="120">
        <v>36</v>
      </c>
      <c r="M141" s="21">
        <f t="shared" si="5"/>
        <v>27</v>
      </c>
    </row>
    <row r="142" spans="1:13" s="13" customFormat="1" x14ac:dyDescent="0.35">
      <c r="A142" s="106" t="s">
        <v>278</v>
      </c>
      <c r="B142" s="106" t="s">
        <v>218</v>
      </c>
      <c r="C142" s="118">
        <v>5</v>
      </c>
      <c r="D142" s="119"/>
      <c r="E142" s="119"/>
      <c r="F142" s="119">
        <v>5</v>
      </c>
      <c r="G142" s="119">
        <v>0</v>
      </c>
      <c r="H142" s="119">
        <v>9</v>
      </c>
      <c r="I142" s="119">
        <v>7</v>
      </c>
      <c r="J142" s="119"/>
      <c r="K142" s="119">
        <v>8</v>
      </c>
      <c r="L142" s="120">
        <v>32</v>
      </c>
      <c r="M142" s="21">
        <f t="shared" si="5"/>
        <v>34</v>
      </c>
    </row>
    <row r="143" spans="1:13" s="13" customFormat="1" x14ac:dyDescent="0.35">
      <c r="A143" s="106" t="s">
        <v>279</v>
      </c>
      <c r="B143" s="106" t="s">
        <v>219</v>
      </c>
      <c r="C143" s="119">
        <v>5</v>
      </c>
      <c r="D143" s="119"/>
      <c r="E143" s="119"/>
      <c r="F143" s="119">
        <v>5</v>
      </c>
      <c r="G143" s="119">
        <v>5</v>
      </c>
      <c r="H143" s="119">
        <v>8</v>
      </c>
      <c r="I143" s="119">
        <v>7</v>
      </c>
      <c r="J143" s="119"/>
      <c r="K143" s="119">
        <v>7</v>
      </c>
      <c r="L143" s="120">
        <v>33</v>
      </c>
      <c r="M143" s="21">
        <f t="shared" si="5"/>
        <v>37</v>
      </c>
    </row>
    <row r="144" spans="1:13" s="13" customFormat="1" x14ac:dyDescent="0.35">
      <c r="A144" s="106" t="s">
        <v>169</v>
      </c>
      <c r="B144" s="106" t="s">
        <v>109</v>
      </c>
      <c r="C144" s="119">
        <v>5</v>
      </c>
      <c r="D144" s="119">
        <v>5</v>
      </c>
      <c r="E144" s="119"/>
      <c r="F144" s="119"/>
      <c r="G144" s="119">
        <v>5</v>
      </c>
      <c r="H144" s="119">
        <v>9</v>
      </c>
      <c r="I144" s="119"/>
      <c r="J144" s="119">
        <v>9</v>
      </c>
      <c r="K144" s="119">
        <v>5</v>
      </c>
      <c r="L144" s="120">
        <v>30</v>
      </c>
      <c r="M144" s="21">
        <f t="shared" ref="M144:M175" si="6">SUM(C144:K144)</f>
        <v>38</v>
      </c>
    </row>
    <row r="145" spans="1:13" s="13" customFormat="1" x14ac:dyDescent="0.35">
      <c r="A145" s="106" t="s">
        <v>280</v>
      </c>
      <c r="B145" s="106" t="s">
        <v>220</v>
      </c>
      <c r="C145" s="119">
        <v>2</v>
      </c>
      <c r="D145" s="119">
        <v>2</v>
      </c>
      <c r="E145" s="119"/>
      <c r="F145" s="119">
        <v>5</v>
      </c>
      <c r="G145" s="119"/>
      <c r="H145" s="119">
        <v>8</v>
      </c>
      <c r="I145" s="119">
        <v>8</v>
      </c>
      <c r="J145" s="119"/>
      <c r="K145" s="119">
        <v>7</v>
      </c>
      <c r="L145" s="120">
        <v>34</v>
      </c>
      <c r="M145" s="21">
        <f t="shared" si="6"/>
        <v>32</v>
      </c>
    </row>
    <row r="146" spans="1:13" s="13" customFormat="1" x14ac:dyDescent="0.35">
      <c r="A146" s="106" t="s">
        <v>407</v>
      </c>
      <c r="B146" s="106" t="s">
        <v>347</v>
      </c>
      <c r="C146" s="118">
        <v>4</v>
      </c>
      <c r="D146" s="119"/>
      <c r="E146" s="119"/>
      <c r="F146" s="119">
        <v>4</v>
      </c>
      <c r="G146" s="119">
        <v>0</v>
      </c>
      <c r="H146" s="119">
        <v>8</v>
      </c>
      <c r="I146" s="119">
        <v>6</v>
      </c>
      <c r="J146" s="119"/>
      <c r="K146" s="119">
        <v>9</v>
      </c>
      <c r="L146" s="120">
        <v>26</v>
      </c>
      <c r="M146" s="21">
        <f t="shared" si="6"/>
        <v>31</v>
      </c>
    </row>
    <row r="147" spans="1:13" s="13" customFormat="1" x14ac:dyDescent="0.35">
      <c r="A147" s="106" t="s">
        <v>281</v>
      </c>
      <c r="B147" s="106" t="s">
        <v>221</v>
      </c>
      <c r="C147" s="119">
        <v>5</v>
      </c>
      <c r="D147" s="119"/>
      <c r="E147" s="119"/>
      <c r="F147" s="119">
        <v>2</v>
      </c>
      <c r="G147" s="119">
        <v>2</v>
      </c>
      <c r="H147" s="119">
        <v>8</v>
      </c>
      <c r="I147" s="119">
        <v>5</v>
      </c>
      <c r="J147" s="119"/>
      <c r="K147" s="119">
        <v>3</v>
      </c>
      <c r="L147" s="120">
        <v>31</v>
      </c>
      <c r="M147" s="21">
        <f t="shared" si="6"/>
        <v>25</v>
      </c>
    </row>
    <row r="148" spans="1:13" s="13" customFormat="1" x14ac:dyDescent="0.35">
      <c r="A148" s="106" t="s">
        <v>408</v>
      </c>
      <c r="B148" s="106" t="s">
        <v>348</v>
      </c>
      <c r="C148" s="119">
        <v>4</v>
      </c>
      <c r="D148" s="119">
        <v>3</v>
      </c>
      <c r="E148" s="119"/>
      <c r="F148" s="119">
        <v>2</v>
      </c>
      <c r="G148" s="119"/>
      <c r="H148" s="119">
        <v>8</v>
      </c>
      <c r="I148" s="119">
        <v>7</v>
      </c>
      <c r="J148" s="119"/>
      <c r="K148" s="119">
        <v>8</v>
      </c>
      <c r="L148" s="120">
        <v>33</v>
      </c>
      <c r="M148" s="21">
        <f t="shared" si="6"/>
        <v>32</v>
      </c>
    </row>
    <row r="149" spans="1:13" s="13" customFormat="1" x14ac:dyDescent="0.35">
      <c r="A149" s="106" t="s">
        <v>170</v>
      </c>
      <c r="B149" s="106" t="s">
        <v>110</v>
      </c>
      <c r="C149" s="119">
        <v>4</v>
      </c>
      <c r="D149" s="119"/>
      <c r="E149" s="119"/>
      <c r="F149" s="119">
        <v>0</v>
      </c>
      <c r="G149" s="119">
        <v>4</v>
      </c>
      <c r="H149" s="119"/>
      <c r="I149" s="119">
        <v>4</v>
      </c>
      <c r="J149" s="119">
        <v>8</v>
      </c>
      <c r="K149" s="119">
        <v>2</v>
      </c>
      <c r="L149" s="120">
        <v>22</v>
      </c>
      <c r="M149" s="21">
        <f t="shared" si="6"/>
        <v>22</v>
      </c>
    </row>
    <row r="150" spans="1:13" s="13" customFormat="1" x14ac:dyDescent="0.35">
      <c r="A150" s="106" t="s">
        <v>409</v>
      </c>
      <c r="B150" s="106" t="s">
        <v>349</v>
      </c>
      <c r="C150" s="119">
        <v>4</v>
      </c>
      <c r="D150" s="119">
        <v>4</v>
      </c>
      <c r="E150" s="119"/>
      <c r="F150" s="119"/>
      <c r="G150" s="119">
        <v>0</v>
      </c>
      <c r="H150" s="119">
        <v>4</v>
      </c>
      <c r="I150" s="119">
        <v>6</v>
      </c>
      <c r="J150" s="119"/>
      <c r="K150" s="119">
        <v>8</v>
      </c>
      <c r="L150" s="120">
        <v>31</v>
      </c>
      <c r="M150" s="21">
        <f t="shared" si="6"/>
        <v>26</v>
      </c>
    </row>
    <row r="151" spans="1:13" s="13" customFormat="1" x14ac:dyDescent="0.35">
      <c r="A151" s="106" t="s">
        <v>171</v>
      </c>
      <c r="B151" s="106" t="s">
        <v>111</v>
      </c>
      <c r="C151" s="118">
        <v>3</v>
      </c>
      <c r="D151" s="119">
        <v>3</v>
      </c>
      <c r="E151" s="119"/>
      <c r="F151" s="119"/>
      <c r="G151" s="119">
        <v>0</v>
      </c>
      <c r="H151" s="119">
        <v>6</v>
      </c>
      <c r="I151" s="119">
        <v>3</v>
      </c>
      <c r="J151" s="119"/>
      <c r="K151" s="119">
        <v>6</v>
      </c>
      <c r="L151" s="120">
        <v>32</v>
      </c>
      <c r="M151" s="21">
        <f t="shared" si="6"/>
        <v>21</v>
      </c>
    </row>
    <row r="152" spans="1:13" s="13" customFormat="1" x14ac:dyDescent="0.35">
      <c r="A152" s="106" t="s">
        <v>172</v>
      </c>
      <c r="B152" s="106" t="s">
        <v>112</v>
      </c>
      <c r="C152" s="119">
        <v>4</v>
      </c>
      <c r="D152" s="119">
        <v>4</v>
      </c>
      <c r="E152" s="119"/>
      <c r="F152" s="119"/>
      <c r="G152" s="119">
        <v>4</v>
      </c>
      <c r="H152" s="119">
        <v>5</v>
      </c>
      <c r="I152" s="119"/>
      <c r="J152" s="119">
        <v>4</v>
      </c>
      <c r="K152" s="119">
        <v>3</v>
      </c>
      <c r="L152" s="120">
        <v>33</v>
      </c>
      <c r="M152" s="21">
        <f t="shared" si="6"/>
        <v>24</v>
      </c>
    </row>
    <row r="153" spans="1:13" s="13" customFormat="1" x14ac:dyDescent="0.35">
      <c r="A153" s="106" t="s">
        <v>282</v>
      </c>
      <c r="B153" s="106" t="s">
        <v>222</v>
      </c>
      <c r="C153" s="118">
        <v>5</v>
      </c>
      <c r="D153" s="119">
        <v>4</v>
      </c>
      <c r="E153" s="119"/>
      <c r="F153" s="119">
        <v>4</v>
      </c>
      <c r="G153" s="119"/>
      <c r="H153" s="119">
        <v>5</v>
      </c>
      <c r="I153" s="119">
        <v>4</v>
      </c>
      <c r="J153" s="119"/>
      <c r="K153" s="119">
        <v>7</v>
      </c>
      <c r="L153" s="120">
        <v>29</v>
      </c>
      <c r="M153" s="21">
        <f t="shared" si="6"/>
        <v>29</v>
      </c>
    </row>
    <row r="154" spans="1:13" s="13" customFormat="1" x14ac:dyDescent="0.35">
      <c r="A154" s="106" t="s">
        <v>283</v>
      </c>
      <c r="B154" s="106" t="s">
        <v>223</v>
      </c>
      <c r="C154" s="119">
        <v>5</v>
      </c>
      <c r="D154" s="119">
        <v>4</v>
      </c>
      <c r="E154" s="119"/>
      <c r="F154" s="119">
        <v>3</v>
      </c>
      <c r="G154" s="119"/>
      <c r="H154" s="119"/>
      <c r="I154" s="119">
        <v>9</v>
      </c>
      <c r="J154" s="119">
        <v>8</v>
      </c>
      <c r="K154" s="119"/>
      <c r="L154" s="120">
        <v>29</v>
      </c>
      <c r="M154" s="21">
        <f t="shared" si="6"/>
        <v>29</v>
      </c>
    </row>
    <row r="155" spans="1:13" s="13" customFormat="1" x14ac:dyDescent="0.35">
      <c r="A155" s="106" t="s">
        <v>410</v>
      </c>
      <c r="B155" s="106" t="s">
        <v>350</v>
      </c>
      <c r="C155" s="118">
        <v>2</v>
      </c>
      <c r="D155" s="119">
        <v>4</v>
      </c>
      <c r="E155" s="119">
        <v>3</v>
      </c>
      <c r="F155" s="119"/>
      <c r="G155" s="119"/>
      <c r="H155" s="119"/>
      <c r="I155" s="119">
        <v>3</v>
      </c>
      <c r="J155" s="119">
        <v>0</v>
      </c>
      <c r="K155" s="119">
        <v>6</v>
      </c>
      <c r="L155" s="120">
        <v>27</v>
      </c>
      <c r="M155" s="21">
        <f t="shared" si="6"/>
        <v>18</v>
      </c>
    </row>
    <row r="156" spans="1:13" s="13" customFormat="1" x14ac:dyDescent="0.35">
      <c r="A156" s="106" t="s">
        <v>284</v>
      </c>
      <c r="B156" s="106" t="s">
        <v>224</v>
      </c>
      <c r="C156" s="118">
        <v>5</v>
      </c>
      <c r="D156" s="119">
        <v>3</v>
      </c>
      <c r="E156" s="119"/>
      <c r="F156" s="119">
        <v>4</v>
      </c>
      <c r="G156" s="119"/>
      <c r="H156" s="119"/>
      <c r="I156" s="119">
        <v>9</v>
      </c>
      <c r="J156" s="119">
        <v>0</v>
      </c>
      <c r="K156" s="119">
        <v>7</v>
      </c>
      <c r="L156" s="120">
        <v>26</v>
      </c>
      <c r="M156" s="21">
        <f t="shared" si="6"/>
        <v>28</v>
      </c>
    </row>
    <row r="157" spans="1:13" s="13" customFormat="1" x14ac:dyDescent="0.35">
      <c r="A157" s="106" t="s">
        <v>411</v>
      </c>
      <c r="B157" s="106" t="s">
        <v>351</v>
      </c>
      <c r="C157" s="118">
        <v>0</v>
      </c>
      <c r="D157" s="119">
        <v>2</v>
      </c>
      <c r="E157" s="119">
        <v>3</v>
      </c>
      <c r="F157" s="119"/>
      <c r="G157" s="119">
        <v>3</v>
      </c>
      <c r="H157" s="119"/>
      <c r="I157" s="119">
        <v>2</v>
      </c>
      <c r="J157" s="119">
        <v>3</v>
      </c>
      <c r="K157" s="119">
        <v>8</v>
      </c>
      <c r="L157" s="120">
        <v>31</v>
      </c>
      <c r="M157" s="21">
        <f t="shared" si="6"/>
        <v>21</v>
      </c>
    </row>
    <row r="158" spans="1:13" s="13" customFormat="1" x14ac:dyDescent="0.35">
      <c r="A158" s="106" t="s">
        <v>173</v>
      </c>
      <c r="B158" s="106" t="s">
        <v>113</v>
      </c>
      <c r="C158" s="118">
        <v>5</v>
      </c>
      <c r="D158" s="119"/>
      <c r="E158" s="119"/>
      <c r="F158" s="119">
        <v>4</v>
      </c>
      <c r="G158" s="119">
        <v>5</v>
      </c>
      <c r="H158" s="119">
        <v>9</v>
      </c>
      <c r="I158" s="119">
        <v>0</v>
      </c>
      <c r="J158" s="119"/>
      <c r="K158" s="119">
        <v>11</v>
      </c>
      <c r="L158" s="120">
        <v>32</v>
      </c>
      <c r="M158" s="21">
        <f t="shared" si="6"/>
        <v>34</v>
      </c>
    </row>
    <row r="159" spans="1:13" s="13" customFormat="1" x14ac:dyDescent="0.35">
      <c r="A159" s="106" t="s">
        <v>174</v>
      </c>
      <c r="B159" s="106" t="s">
        <v>114</v>
      </c>
      <c r="C159" s="119">
        <v>2</v>
      </c>
      <c r="D159" s="119"/>
      <c r="E159" s="119"/>
      <c r="F159" s="119">
        <v>3</v>
      </c>
      <c r="G159" s="119">
        <v>2</v>
      </c>
      <c r="H159" s="119">
        <v>3</v>
      </c>
      <c r="I159" s="119">
        <v>4</v>
      </c>
      <c r="J159" s="119"/>
      <c r="K159" s="119">
        <v>5</v>
      </c>
      <c r="L159" s="120">
        <v>22</v>
      </c>
      <c r="M159" s="21">
        <f t="shared" si="6"/>
        <v>19</v>
      </c>
    </row>
    <row r="160" spans="1:13" s="13" customFormat="1" x14ac:dyDescent="0.35">
      <c r="A160" s="106" t="s">
        <v>285</v>
      </c>
      <c r="B160" s="106" t="s">
        <v>225</v>
      </c>
      <c r="C160" s="118">
        <v>5</v>
      </c>
      <c r="D160" s="119">
        <v>3</v>
      </c>
      <c r="E160" s="119">
        <v>0</v>
      </c>
      <c r="F160" s="119"/>
      <c r="G160" s="119"/>
      <c r="H160" s="119">
        <v>7</v>
      </c>
      <c r="I160" s="119">
        <v>9</v>
      </c>
      <c r="J160" s="119"/>
      <c r="K160" s="119">
        <v>7</v>
      </c>
      <c r="L160" s="120">
        <v>30</v>
      </c>
      <c r="M160" s="21">
        <f t="shared" si="6"/>
        <v>31</v>
      </c>
    </row>
    <row r="161" spans="1:13" s="13" customFormat="1" x14ac:dyDescent="0.35">
      <c r="A161" s="106" t="s">
        <v>175</v>
      </c>
      <c r="B161" s="106" t="s">
        <v>115</v>
      </c>
      <c r="C161" s="119">
        <v>4</v>
      </c>
      <c r="D161" s="119"/>
      <c r="E161" s="119"/>
      <c r="F161" s="119">
        <v>4</v>
      </c>
      <c r="G161" s="119">
        <v>0</v>
      </c>
      <c r="H161" s="119">
        <v>7</v>
      </c>
      <c r="I161" s="119">
        <v>0</v>
      </c>
      <c r="J161" s="119"/>
      <c r="K161" s="119">
        <v>6</v>
      </c>
      <c r="L161" s="120">
        <v>29</v>
      </c>
      <c r="M161" s="21">
        <f t="shared" si="6"/>
        <v>21</v>
      </c>
    </row>
    <row r="162" spans="1:13" s="13" customFormat="1" x14ac:dyDescent="0.35">
      <c r="A162" s="106" t="s">
        <v>412</v>
      </c>
      <c r="B162" s="106" t="s">
        <v>352</v>
      </c>
      <c r="C162" s="118">
        <v>4</v>
      </c>
      <c r="D162" s="119">
        <v>2</v>
      </c>
      <c r="E162" s="119"/>
      <c r="F162" s="119">
        <v>4</v>
      </c>
      <c r="G162" s="119">
        <v>4</v>
      </c>
      <c r="H162" s="119">
        <v>3</v>
      </c>
      <c r="I162" s="119">
        <v>8</v>
      </c>
      <c r="J162" s="119"/>
      <c r="K162" s="119">
        <v>4</v>
      </c>
      <c r="L162" s="120">
        <v>31</v>
      </c>
      <c r="M162" s="21">
        <f t="shared" si="6"/>
        <v>29</v>
      </c>
    </row>
    <row r="163" spans="1:13" s="13" customFormat="1" x14ac:dyDescent="0.35">
      <c r="A163" s="106" t="s">
        <v>286</v>
      </c>
      <c r="B163" s="106" t="s">
        <v>226</v>
      </c>
      <c r="C163" s="119">
        <v>4</v>
      </c>
      <c r="D163" s="119">
        <v>2</v>
      </c>
      <c r="E163" s="119"/>
      <c r="F163" s="119"/>
      <c r="G163" s="119">
        <v>3</v>
      </c>
      <c r="H163" s="119"/>
      <c r="I163" s="119">
        <v>0</v>
      </c>
      <c r="J163" s="119">
        <v>0</v>
      </c>
      <c r="K163" s="119">
        <v>5</v>
      </c>
      <c r="L163" s="120">
        <v>15</v>
      </c>
      <c r="M163" s="21">
        <f t="shared" si="6"/>
        <v>14</v>
      </c>
    </row>
    <row r="164" spans="1:13" s="13" customFormat="1" x14ac:dyDescent="0.35">
      <c r="A164" s="106" t="s">
        <v>287</v>
      </c>
      <c r="B164" s="106" t="s">
        <v>227</v>
      </c>
      <c r="C164" s="119"/>
      <c r="D164" s="119"/>
      <c r="E164" s="119">
        <v>4</v>
      </c>
      <c r="F164" s="119">
        <v>5</v>
      </c>
      <c r="G164" s="119">
        <v>3</v>
      </c>
      <c r="H164" s="119"/>
      <c r="I164" s="119">
        <v>5</v>
      </c>
      <c r="J164" s="119">
        <v>3</v>
      </c>
      <c r="K164" s="119">
        <v>6</v>
      </c>
      <c r="L164" s="120">
        <v>26</v>
      </c>
      <c r="M164" s="21">
        <f t="shared" si="6"/>
        <v>26</v>
      </c>
    </row>
    <row r="165" spans="1:13" s="13" customFormat="1" x14ac:dyDescent="0.35">
      <c r="A165" s="106" t="s">
        <v>288</v>
      </c>
      <c r="B165" s="106" t="s">
        <v>228</v>
      </c>
      <c r="C165" s="119">
        <v>5</v>
      </c>
      <c r="D165" s="119"/>
      <c r="E165" s="119"/>
      <c r="F165" s="119">
        <v>4</v>
      </c>
      <c r="G165" s="119">
        <v>5</v>
      </c>
      <c r="H165" s="119"/>
      <c r="I165" s="119">
        <v>8</v>
      </c>
      <c r="J165" s="119">
        <v>8</v>
      </c>
      <c r="K165" s="119">
        <v>9</v>
      </c>
      <c r="L165" s="120">
        <v>30</v>
      </c>
      <c r="M165" s="21">
        <f t="shared" si="6"/>
        <v>39</v>
      </c>
    </row>
    <row r="166" spans="1:13" s="13" customFormat="1" x14ac:dyDescent="0.35">
      <c r="A166" s="106" t="s">
        <v>413</v>
      </c>
      <c r="B166" s="106" t="s">
        <v>353</v>
      </c>
      <c r="C166" s="119"/>
      <c r="D166" s="119">
        <v>3</v>
      </c>
      <c r="E166" s="119"/>
      <c r="F166" s="119">
        <v>3</v>
      </c>
      <c r="G166" s="119">
        <v>5</v>
      </c>
      <c r="H166" s="119">
        <v>2</v>
      </c>
      <c r="I166" s="119">
        <v>0</v>
      </c>
      <c r="J166" s="119"/>
      <c r="K166" s="119">
        <v>11</v>
      </c>
      <c r="L166" s="120">
        <v>38</v>
      </c>
      <c r="M166" s="21">
        <f t="shared" si="6"/>
        <v>24</v>
      </c>
    </row>
    <row r="167" spans="1:13" s="13" customFormat="1" x14ac:dyDescent="0.35">
      <c r="A167" s="106" t="s">
        <v>176</v>
      </c>
      <c r="B167" s="106" t="s">
        <v>116</v>
      </c>
      <c r="C167" s="118">
        <v>4</v>
      </c>
      <c r="D167" s="119">
        <v>4</v>
      </c>
      <c r="E167" s="119"/>
      <c r="F167" s="119">
        <v>4</v>
      </c>
      <c r="G167" s="119"/>
      <c r="H167" s="119">
        <v>7</v>
      </c>
      <c r="I167" s="119">
        <v>0</v>
      </c>
      <c r="J167" s="119"/>
      <c r="K167" s="119">
        <v>0</v>
      </c>
      <c r="L167" s="120">
        <v>29</v>
      </c>
      <c r="M167" s="21">
        <f t="shared" si="6"/>
        <v>19</v>
      </c>
    </row>
    <row r="168" spans="1:13" s="13" customFormat="1" x14ac:dyDescent="0.35">
      <c r="A168" s="106" t="s">
        <v>289</v>
      </c>
      <c r="B168" s="106" t="s">
        <v>229</v>
      </c>
      <c r="C168" s="119">
        <v>5</v>
      </c>
      <c r="D168" s="119">
        <v>5</v>
      </c>
      <c r="E168" s="119"/>
      <c r="F168" s="119">
        <v>2</v>
      </c>
      <c r="G168" s="119"/>
      <c r="H168" s="119"/>
      <c r="I168" s="119">
        <v>7</v>
      </c>
      <c r="J168" s="119">
        <v>7</v>
      </c>
      <c r="K168" s="119">
        <v>10</v>
      </c>
      <c r="L168" s="120">
        <v>34</v>
      </c>
      <c r="M168" s="21">
        <f t="shared" si="6"/>
        <v>36</v>
      </c>
    </row>
    <row r="169" spans="1:13" s="13" customFormat="1" x14ac:dyDescent="0.35">
      <c r="A169" s="106" t="s">
        <v>290</v>
      </c>
      <c r="B169" s="106" t="s">
        <v>230</v>
      </c>
      <c r="C169" s="119">
        <v>4</v>
      </c>
      <c r="D169" s="119"/>
      <c r="E169" s="119"/>
      <c r="F169" s="119">
        <v>4</v>
      </c>
      <c r="G169" s="119">
        <v>5</v>
      </c>
      <c r="H169" s="119"/>
      <c r="I169" s="119">
        <v>8</v>
      </c>
      <c r="J169" s="119">
        <v>6</v>
      </c>
      <c r="K169" s="119">
        <v>11</v>
      </c>
      <c r="L169" s="120">
        <v>30</v>
      </c>
      <c r="M169" s="21">
        <f t="shared" si="6"/>
        <v>38</v>
      </c>
    </row>
    <row r="170" spans="1:13" s="13" customFormat="1" x14ac:dyDescent="0.35">
      <c r="A170" s="106" t="s">
        <v>414</v>
      </c>
      <c r="B170" s="106" t="s">
        <v>354</v>
      </c>
      <c r="C170" s="118">
        <v>4</v>
      </c>
      <c r="D170" s="119">
        <v>4</v>
      </c>
      <c r="E170" s="119"/>
      <c r="F170" s="119">
        <v>0</v>
      </c>
      <c r="G170" s="119"/>
      <c r="H170" s="119">
        <v>0</v>
      </c>
      <c r="I170" s="119">
        <v>2</v>
      </c>
      <c r="J170" s="119"/>
      <c r="K170" s="119">
        <v>6</v>
      </c>
      <c r="L170" s="120">
        <v>30</v>
      </c>
      <c r="M170" s="21">
        <f t="shared" si="6"/>
        <v>16</v>
      </c>
    </row>
    <row r="171" spans="1:13" s="13" customFormat="1" x14ac:dyDescent="0.35">
      <c r="A171" s="106" t="s">
        <v>415</v>
      </c>
      <c r="B171" s="106" t="s">
        <v>355</v>
      </c>
      <c r="C171" s="118">
        <v>0</v>
      </c>
      <c r="D171" s="119">
        <v>3</v>
      </c>
      <c r="E171" s="119"/>
      <c r="F171" s="119">
        <v>3</v>
      </c>
      <c r="G171" s="119"/>
      <c r="H171" s="119">
        <v>3</v>
      </c>
      <c r="I171" s="119"/>
      <c r="J171" s="119">
        <v>0</v>
      </c>
      <c r="K171" s="119">
        <v>6</v>
      </c>
      <c r="L171" s="120">
        <v>22</v>
      </c>
      <c r="M171" s="21">
        <f t="shared" si="6"/>
        <v>15</v>
      </c>
    </row>
    <row r="172" spans="1:13" s="13" customFormat="1" x14ac:dyDescent="0.35">
      <c r="A172" s="106" t="s">
        <v>291</v>
      </c>
      <c r="B172" s="106" t="s">
        <v>231</v>
      </c>
      <c r="C172" s="118">
        <v>5</v>
      </c>
      <c r="D172" s="119"/>
      <c r="E172" s="119"/>
      <c r="F172" s="119">
        <v>5</v>
      </c>
      <c r="G172" s="119">
        <v>5</v>
      </c>
      <c r="H172" s="119"/>
      <c r="I172" s="119">
        <v>8</v>
      </c>
      <c r="J172" s="119">
        <v>6</v>
      </c>
      <c r="K172" s="119">
        <v>10</v>
      </c>
      <c r="L172" s="120">
        <v>36</v>
      </c>
      <c r="M172" s="21">
        <f t="shared" si="6"/>
        <v>39</v>
      </c>
    </row>
    <row r="173" spans="1:13" s="13" customFormat="1" x14ac:dyDescent="0.35">
      <c r="A173" s="106" t="s">
        <v>416</v>
      </c>
      <c r="B173" s="106" t="s">
        <v>356</v>
      </c>
      <c r="C173" s="118">
        <v>3</v>
      </c>
      <c r="D173" s="119">
        <v>3</v>
      </c>
      <c r="E173" s="119">
        <v>3</v>
      </c>
      <c r="F173" s="119">
        <v>2</v>
      </c>
      <c r="G173" s="119">
        <v>0</v>
      </c>
      <c r="H173" s="119"/>
      <c r="I173" s="119">
        <v>6</v>
      </c>
      <c r="J173" s="119">
        <v>0</v>
      </c>
      <c r="K173" s="119">
        <v>2</v>
      </c>
      <c r="L173" s="120">
        <v>28</v>
      </c>
      <c r="M173" s="21">
        <f t="shared" si="6"/>
        <v>19</v>
      </c>
    </row>
    <row r="174" spans="1:13" s="13" customFormat="1" x14ac:dyDescent="0.35">
      <c r="A174" s="106" t="s">
        <v>177</v>
      </c>
      <c r="B174" s="106" t="s">
        <v>117</v>
      </c>
      <c r="C174" s="118">
        <v>5</v>
      </c>
      <c r="D174" s="119">
        <v>4</v>
      </c>
      <c r="E174" s="119"/>
      <c r="F174" s="119"/>
      <c r="G174" s="119">
        <v>5</v>
      </c>
      <c r="H174" s="119">
        <v>7</v>
      </c>
      <c r="I174" s="119">
        <v>6</v>
      </c>
      <c r="J174" s="119"/>
      <c r="K174" s="119">
        <v>0</v>
      </c>
      <c r="L174" s="120">
        <v>36</v>
      </c>
      <c r="M174" s="21">
        <f t="shared" si="6"/>
        <v>27</v>
      </c>
    </row>
    <row r="175" spans="1:13" s="13" customFormat="1" x14ac:dyDescent="0.35">
      <c r="A175" s="106" t="s">
        <v>178</v>
      </c>
      <c r="B175" s="106" t="s">
        <v>118</v>
      </c>
      <c r="C175" s="118">
        <v>5</v>
      </c>
      <c r="D175" s="119">
        <v>5</v>
      </c>
      <c r="E175" s="119">
        <v>4</v>
      </c>
      <c r="F175" s="119"/>
      <c r="G175" s="119"/>
      <c r="H175" s="119"/>
      <c r="I175" s="119">
        <v>8</v>
      </c>
      <c r="J175" s="119">
        <v>0</v>
      </c>
      <c r="K175" s="119">
        <v>0</v>
      </c>
      <c r="L175" s="120">
        <v>31</v>
      </c>
      <c r="M175" s="21">
        <f t="shared" si="6"/>
        <v>22</v>
      </c>
    </row>
    <row r="176" spans="1:13" s="13" customFormat="1" x14ac:dyDescent="0.35">
      <c r="A176" s="106" t="s">
        <v>417</v>
      </c>
      <c r="B176" s="106" t="s">
        <v>357</v>
      </c>
      <c r="C176" s="118">
        <v>4</v>
      </c>
      <c r="D176" s="119">
        <v>3</v>
      </c>
      <c r="E176" s="119"/>
      <c r="F176" s="119">
        <v>3</v>
      </c>
      <c r="G176" s="119"/>
      <c r="H176" s="119">
        <v>6</v>
      </c>
      <c r="I176" s="119"/>
      <c r="J176" s="119">
        <v>6</v>
      </c>
      <c r="K176" s="119">
        <v>4</v>
      </c>
      <c r="L176" s="120">
        <v>26</v>
      </c>
      <c r="M176" s="21">
        <f t="shared" ref="M176:M195" si="7">SUM(C176:K176)</f>
        <v>26</v>
      </c>
    </row>
    <row r="177" spans="1:13" s="13" customFormat="1" x14ac:dyDescent="0.35">
      <c r="A177" s="106" t="s">
        <v>179</v>
      </c>
      <c r="B177" s="106" t="s">
        <v>119</v>
      </c>
      <c r="C177" s="118">
        <v>5</v>
      </c>
      <c r="D177" s="119"/>
      <c r="E177" s="119">
        <v>4</v>
      </c>
      <c r="F177" s="119">
        <v>5</v>
      </c>
      <c r="G177" s="119"/>
      <c r="H177" s="119">
        <v>9</v>
      </c>
      <c r="I177" s="119"/>
      <c r="J177" s="119">
        <v>0</v>
      </c>
      <c r="K177" s="119">
        <v>5</v>
      </c>
      <c r="L177" s="120">
        <v>30</v>
      </c>
      <c r="M177" s="21">
        <f t="shared" si="7"/>
        <v>28</v>
      </c>
    </row>
    <row r="178" spans="1:13" s="13" customFormat="1" x14ac:dyDescent="0.35">
      <c r="A178" s="106" t="s">
        <v>292</v>
      </c>
      <c r="B178" s="106" t="s">
        <v>232</v>
      </c>
      <c r="C178" s="118">
        <v>5</v>
      </c>
      <c r="D178" s="119">
        <v>5</v>
      </c>
      <c r="E178" s="119">
        <v>2</v>
      </c>
      <c r="F178" s="119"/>
      <c r="G178" s="119"/>
      <c r="H178" s="119">
        <v>2</v>
      </c>
      <c r="I178" s="119">
        <v>8</v>
      </c>
      <c r="J178" s="119"/>
      <c r="K178" s="119">
        <v>10</v>
      </c>
      <c r="L178" s="120">
        <v>30</v>
      </c>
      <c r="M178" s="21">
        <f t="shared" si="7"/>
        <v>32</v>
      </c>
    </row>
    <row r="179" spans="1:13" s="13" customFormat="1" x14ac:dyDescent="0.35">
      <c r="A179" s="106" t="s">
        <v>180</v>
      </c>
      <c r="B179" s="106" t="s">
        <v>120</v>
      </c>
      <c r="C179" s="118">
        <v>4</v>
      </c>
      <c r="D179" s="119">
        <v>3</v>
      </c>
      <c r="E179" s="119"/>
      <c r="F179" s="119">
        <v>3</v>
      </c>
      <c r="G179" s="119"/>
      <c r="H179" s="119">
        <v>7</v>
      </c>
      <c r="I179" s="119"/>
      <c r="J179" s="119">
        <v>0</v>
      </c>
      <c r="K179" s="119">
        <v>7</v>
      </c>
      <c r="L179" s="120">
        <v>22</v>
      </c>
      <c r="M179" s="21">
        <f t="shared" si="7"/>
        <v>24</v>
      </c>
    </row>
    <row r="180" spans="1:13" s="13" customFormat="1" x14ac:dyDescent="0.35">
      <c r="A180" s="106" t="s">
        <v>293</v>
      </c>
      <c r="B180" s="106" t="s">
        <v>233</v>
      </c>
      <c r="C180" s="118"/>
      <c r="D180" s="119">
        <v>2</v>
      </c>
      <c r="E180" s="119">
        <v>2</v>
      </c>
      <c r="F180" s="119">
        <v>0</v>
      </c>
      <c r="G180" s="119"/>
      <c r="H180" s="119">
        <v>9</v>
      </c>
      <c r="I180" s="119">
        <v>8</v>
      </c>
      <c r="J180" s="119"/>
      <c r="K180" s="119">
        <v>5</v>
      </c>
      <c r="L180" s="120">
        <v>25</v>
      </c>
      <c r="M180" s="21">
        <f t="shared" si="7"/>
        <v>26</v>
      </c>
    </row>
    <row r="181" spans="1:13" s="13" customFormat="1" x14ac:dyDescent="0.35">
      <c r="A181" s="106" t="s">
        <v>294</v>
      </c>
      <c r="B181" s="106" t="s">
        <v>234</v>
      </c>
      <c r="C181" s="118">
        <v>1</v>
      </c>
      <c r="D181" s="119">
        <v>0</v>
      </c>
      <c r="E181" s="119">
        <v>0</v>
      </c>
      <c r="F181" s="119"/>
      <c r="G181" s="119"/>
      <c r="H181" s="119">
        <v>8</v>
      </c>
      <c r="I181" s="119">
        <v>8</v>
      </c>
      <c r="J181" s="119"/>
      <c r="K181" s="119">
        <v>5</v>
      </c>
      <c r="L181" s="120">
        <v>26</v>
      </c>
      <c r="M181" s="21">
        <f t="shared" si="7"/>
        <v>22</v>
      </c>
    </row>
    <row r="182" spans="1:13" s="13" customFormat="1" x14ac:dyDescent="0.35">
      <c r="A182" s="106" t="s">
        <v>418</v>
      </c>
      <c r="B182" s="106" t="s">
        <v>358</v>
      </c>
      <c r="C182" s="118">
        <v>3</v>
      </c>
      <c r="D182" s="119">
        <v>2</v>
      </c>
      <c r="E182" s="119"/>
      <c r="F182" s="119">
        <v>2</v>
      </c>
      <c r="G182" s="119"/>
      <c r="H182" s="119">
        <v>6</v>
      </c>
      <c r="I182" s="119">
        <v>6</v>
      </c>
      <c r="J182" s="119"/>
      <c r="K182" s="119">
        <v>6</v>
      </c>
      <c r="L182" s="120">
        <v>26</v>
      </c>
      <c r="M182" s="21">
        <f t="shared" si="7"/>
        <v>25</v>
      </c>
    </row>
    <row r="183" spans="1:13" s="13" customFormat="1" x14ac:dyDescent="0.35">
      <c r="A183" s="106" t="s">
        <v>181</v>
      </c>
      <c r="B183" s="106" t="s">
        <v>121</v>
      </c>
      <c r="C183" s="119">
        <v>5</v>
      </c>
      <c r="D183" s="119"/>
      <c r="E183" s="119"/>
      <c r="F183" s="119">
        <v>5</v>
      </c>
      <c r="G183" s="119">
        <v>5</v>
      </c>
      <c r="H183" s="119">
        <v>9</v>
      </c>
      <c r="I183" s="119">
        <v>7</v>
      </c>
      <c r="J183" s="119"/>
      <c r="K183" s="119">
        <v>10</v>
      </c>
      <c r="L183" s="120">
        <v>39</v>
      </c>
      <c r="M183" s="21">
        <f t="shared" si="7"/>
        <v>41</v>
      </c>
    </row>
    <row r="184" spans="1:13" s="13" customFormat="1" x14ac:dyDescent="0.35">
      <c r="A184" s="106" t="s">
        <v>419</v>
      </c>
      <c r="B184" s="106" t="s">
        <v>359</v>
      </c>
      <c r="C184" s="119">
        <v>4</v>
      </c>
      <c r="D184" s="119">
        <v>4</v>
      </c>
      <c r="E184" s="119">
        <v>4</v>
      </c>
      <c r="F184" s="119"/>
      <c r="G184" s="119"/>
      <c r="H184" s="119"/>
      <c r="I184" s="119">
        <v>8</v>
      </c>
      <c r="J184" s="119">
        <v>8</v>
      </c>
      <c r="K184" s="119">
        <v>10</v>
      </c>
      <c r="L184" s="120">
        <v>36</v>
      </c>
      <c r="M184" s="21">
        <f t="shared" si="7"/>
        <v>38</v>
      </c>
    </row>
    <row r="185" spans="1:13" s="13" customFormat="1" x14ac:dyDescent="0.35">
      <c r="A185" s="106" t="s">
        <v>295</v>
      </c>
      <c r="B185" s="106" t="s">
        <v>235</v>
      </c>
      <c r="C185" s="118">
        <v>0</v>
      </c>
      <c r="D185" s="119">
        <v>0</v>
      </c>
      <c r="E185" s="119">
        <v>3</v>
      </c>
      <c r="F185" s="119"/>
      <c r="G185" s="119"/>
      <c r="H185" s="119">
        <v>0</v>
      </c>
      <c r="I185" s="119">
        <v>0</v>
      </c>
      <c r="J185" s="119"/>
      <c r="K185" s="119">
        <v>11</v>
      </c>
      <c r="L185" s="120">
        <v>16</v>
      </c>
      <c r="M185" s="21">
        <f t="shared" si="7"/>
        <v>14</v>
      </c>
    </row>
    <row r="186" spans="1:13" s="13" customFormat="1" x14ac:dyDescent="0.35">
      <c r="A186" s="106" t="s">
        <v>296</v>
      </c>
      <c r="B186" s="106" t="s">
        <v>236</v>
      </c>
      <c r="C186" s="118"/>
      <c r="D186" s="119"/>
      <c r="E186" s="119">
        <v>0</v>
      </c>
      <c r="F186" s="119">
        <v>3</v>
      </c>
      <c r="G186" s="119">
        <v>3</v>
      </c>
      <c r="H186" s="119">
        <v>4</v>
      </c>
      <c r="I186" s="119">
        <v>4</v>
      </c>
      <c r="J186" s="119"/>
      <c r="K186" s="119">
        <v>8</v>
      </c>
      <c r="L186" s="120">
        <v>20</v>
      </c>
      <c r="M186" s="21">
        <f t="shared" si="7"/>
        <v>22</v>
      </c>
    </row>
    <row r="187" spans="1:13" s="13" customFormat="1" x14ac:dyDescent="0.35">
      <c r="A187" s="106" t="s">
        <v>182</v>
      </c>
      <c r="B187" s="106" t="s">
        <v>122</v>
      </c>
      <c r="C187" s="118">
        <v>5</v>
      </c>
      <c r="D187" s="119">
        <v>4</v>
      </c>
      <c r="E187" s="119"/>
      <c r="F187" s="119"/>
      <c r="G187" s="119">
        <v>5</v>
      </c>
      <c r="H187" s="119">
        <v>9</v>
      </c>
      <c r="I187" s="119">
        <v>8</v>
      </c>
      <c r="J187" s="119"/>
      <c r="K187" s="119">
        <v>9</v>
      </c>
      <c r="L187" s="120">
        <v>31</v>
      </c>
      <c r="M187" s="21">
        <f t="shared" si="7"/>
        <v>40</v>
      </c>
    </row>
    <row r="188" spans="1:13" s="13" customFormat="1" x14ac:dyDescent="0.35">
      <c r="A188" s="106" t="s">
        <v>420</v>
      </c>
      <c r="B188" s="106" t="s">
        <v>360</v>
      </c>
      <c r="C188" s="119">
        <v>4</v>
      </c>
      <c r="D188" s="119"/>
      <c r="E188" s="119">
        <v>4</v>
      </c>
      <c r="F188" s="119">
        <v>3</v>
      </c>
      <c r="G188" s="119"/>
      <c r="H188" s="119">
        <v>4</v>
      </c>
      <c r="I188" s="119">
        <v>8</v>
      </c>
      <c r="J188" s="119"/>
      <c r="K188" s="119">
        <v>9</v>
      </c>
      <c r="L188" s="120">
        <v>34</v>
      </c>
      <c r="M188" s="21">
        <f t="shared" si="7"/>
        <v>32</v>
      </c>
    </row>
    <row r="189" spans="1:13" s="13" customFormat="1" x14ac:dyDescent="0.35">
      <c r="A189" s="106" t="s">
        <v>183</v>
      </c>
      <c r="B189" s="106" t="s">
        <v>123</v>
      </c>
      <c r="C189" s="118">
        <v>5</v>
      </c>
      <c r="D189" s="119"/>
      <c r="E189" s="119"/>
      <c r="F189" s="119">
        <v>4</v>
      </c>
      <c r="G189" s="119">
        <v>0</v>
      </c>
      <c r="H189" s="119"/>
      <c r="I189" s="119">
        <v>8</v>
      </c>
      <c r="J189" s="119">
        <v>7</v>
      </c>
      <c r="K189" s="119">
        <v>6</v>
      </c>
      <c r="L189" s="120">
        <v>21</v>
      </c>
      <c r="M189" s="21">
        <f t="shared" si="7"/>
        <v>30</v>
      </c>
    </row>
    <row r="190" spans="1:13" s="13" customFormat="1" x14ac:dyDescent="0.35">
      <c r="A190" s="106" t="s">
        <v>421</v>
      </c>
      <c r="B190" s="106" t="s">
        <v>361</v>
      </c>
      <c r="C190" s="119">
        <v>3</v>
      </c>
      <c r="D190" s="119">
        <v>3</v>
      </c>
      <c r="E190" s="119">
        <v>3</v>
      </c>
      <c r="F190" s="119"/>
      <c r="G190" s="119"/>
      <c r="H190" s="119">
        <v>4</v>
      </c>
      <c r="I190" s="119"/>
      <c r="J190" s="119">
        <v>0</v>
      </c>
      <c r="K190" s="119">
        <v>6</v>
      </c>
      <c r="L190" s="120">
        <v>24</v>
      </c>
      <c r="M190" s="21">
        <f t="shared" si="7"/>
        <v>19</v>
      </c>
    </row>
    <row r="191" spans="1:13" s="13" customFormat="1" x14ac:dyDescent="0.35">
      <c r="A191" s="106" t="s">
        <v>422</v>
      </c>
      <c r="B191" s="106" t="s">
        <v>362</v>
      </c>
      <c r="C191" s="119">
        <v>4</v>
      </c>
      <c r="D191" s="119"/>
      <c r="E191" s="119">
        <v>3</v>
      </c>
      <c r="F191" s="119">
        <v>4</v>
      </c>
      <c r="G191" s="119"/>
      <c r="H191" s="119"/>
      <c r="I191" s="119">
        <v>7</v>
      </c>
      <c r="J191" s="119">
        <v>5</v>
      </c>
      <c r="K191" s="119">
        <v>9</v>
      </c>
      <c r="L191" s="120">
        <v>26</v>
      </c>
      <c r="M191" s="21">
        <f t="shared" si="7"/>
        <v>32</v>
      </c>
    </row>
    <row r="192" spans="1:13" s="13" customFormat="1" x14ac:dyDescent="0.35">
      <c r="A192" s="106" t="s">
        <v>184</v>
      </c>
      <c r="B192" s="106" t="s">
        <v>124</v>
      </c>
      <c r="C192" s="118">
        <v>2</v>
      </c>
      <c r="D192" s="119">
        <v>3</v>
      </c>
      <c r="E192" s="119"/>
      <c r="F192" s="119"/>
      <c r="G192" s="119">
        <v>3</v>
      </c>
      <c r="H192" s="119">
        <v>4</v>
      </c>
      <c r="I192" s="119"/>
      <c r="J192" s="119">
        <v>5</v>
      </c>
      <c r="K192" s="119">
        <v>10</v>
      </c>
      <c r="L192" s="120">
        <v>27</v>
      </c>
      <c r="M192" s="21">
        <f t="shared" si="7"/>
        <v>27</v>
      </c>
    </row>
    <row r="193" spans="1:13" s="13" customFormat="1" x14ac:dyDescent="0.35">
      <c r="A193" s="106" t="s">
        <v>423</v>
      </c>
      <c r="B193" s="106" t="s">
        <v>363</v>
      </c>
      <c r="C193" s="118">
        <v>4</v>
      </c>
      <c r="D193" s="119">
        <v>3</v>
      </c>
      <c r="E193" s="119">
        <v>3</v>
      </c>
      <c r="F193" s="119"/>
      <c r="G193" s="119"/>
      <c r="H193" s="119">
        <v>2</v>
      </c>
      <c r="I193" s="119"/>
      <c r="J193" s="119">
        <v>0</v>
      </c>
      <c r="K193" s="119">
        <v>6</v>
      </c>
      <c r="L193" s="120">
        <v>18</v>
      </c>
      <c r="M193" s="21">
        <f t="shared" si="7"/>
        <v>18</v>
      </c>
    </row>
    <row r="194" spans="1:13" s="13" customFormat="1" x14ac:dyDescent="0.35">
      <c r="A194" s="106" t="s">
        <v>424</v>
      </c>
      <c r="B194" s="106" t="s">
        <v>364</v>
      </c>
      <c r="C194" s="118">
        <v>4</v>
      </c>
      <c r="D194" s="119">
        <v>3</v>
      </c>
      <c r="E194" s="119">
        <v>3</v>
      </c>
      <c r="F194" s="119"/>
      <c r="G194" s="119"/>
      <c r="H194" s="119"/>
      <c r="I194" s="119">
        <v>2</v>
      </c>
      <c r="J194" s="119">
        <v>0</v>
      </c>
      <c r="K194" s="119"/>
      <c r="L194" s="120">
        <v>31</v>
      </c>
      <c r="M194" s="21">
        <f t="shared" si="7"/>
        <v>12</v>
      </c>
    </row>
    <row r="195" spans="1:13" s="13" customFormat="1" x14ac:dyDescent="0.35">
      <c r="A195" s="106" t="s">
        <v>425</v>
      </c>
      <c r="B195" s="106" t="s">
        <v>365</v>
      </c>
      <c r="C195" s="119"/>
      <c r="D195" s="119"/>
      <c r="E195" s="119">
        <v>3</v>
      </c>
      <c r="F195" s="119">
        <v>0</v>
      </c>
      <c r="G195" s="119">
        <v>0</v>
      </c>
      <c r="H195" s="119">
        <v>0</v>
      </c>
      <c r="I195" s="119">
        <v>0</v>
      </c>
      <c r="J195" s="119"/>
      <c r="K195" s="119">
        <v>9</v>
      </c>
      <c r="L195" s="120">
        <v>22</v>
      </c>
      <c r="M195" s="21">
        <f t="shared" si="7"/>
        <v>12</v>
      </c>
    </row>
    <row r="196" spans="1:13" s="13" customFormat="1" ht="15.5" x14ac:dyDescent="0.35">
      <c r="A196" s="135" t="s">
        <v>43</v>
      </c>
      <c r="B196" s="136"/>
      <c r="C196" s="28">
        <f t="shared" ref="C196:L196" si="8">COUNTA(C16:C195)</f>
        <v>162</v>
      </c>
      <c r="D196" s="28">
        <f t="shared" si="8"/>
        <v>104</v>
      </c>
      <c r="E196" s="28">
        <f t="shared" si="8"/>
        <v>63</v>
      </c>
      <c r="F196" s="28">
        <f t="shared" si="8"/>
        <v>122</v>
      </c>
      <c r="G196" s="28">
        <f t="shared" si="8"/>
        <v>99</v>
      </c>
      <c r="H196" s="28">
        <f t="shared" si="8"/>
        <v>116</v>
      </c>
      <c r="I196" s="28">
        <f t="shared" si="8"/>
        <v>154</v>
      </c>
      <c r="J196" s="28">
        <f t="shared" si="8"/>
        <v>91</v>
      </c>
      <c r="K196" s="28">
        <f t="shared" si="8"/>
        <v>177</v>
      </c>
      <c r="L196" s="28">
        <f t="shared" si="8"/>
        <v>180</v>
      </c>
      <c r="M196" s="31"/>
    </row>
    <row r="197" spans="1:13" s="13" customFormat="1" ht="15.5" x14ac:dyDescent="0.35">
      <c r="A197" s="135" t="s">
        <v>4</v>
      </c>
      <c r="B197" s="136"/>
      <c r="C197" s="35">
        <f t="shared" ref="C197:L197" si="9">COUNTIF(C16:C195,"&gt;"&amp;C15)</f>
        <v>146</v>
      </c>
      <c r="D197" s="113">
        <f t="shared" si="9"/>
        <v>85</v>
      </c>
      <c r="E197" s="113">
        <f t="shared" si="9"/>
        <v>46</v>
      </c>
      <c r="F197" s="113">
        <f t="shared" si="9"/>
        <v>94</v>
      </c>
      <c r="G197" s="113">
        <f t="shared" si="9"/>
        <v>69</v>
      </c>
      <c r="H197" s="113">
        <f t="shared" si="9"/>
        <v>73</v>
      </c>
      <c r="I197" s="113">
        <f t="shared" si="9"/>
        <v>96</v>
      </c>
      <c r="J197" s="113">
        <f t="shared" si="9"/>
        <v>42</v>
      </c>
      <c r="K197" s="113">
        <f t="shared" si="9"/>
        <v>75</v>
      </c>
      <c r="L197" s="113">
        <f t="shared" si="9"/>
        <v>149</v>
      </c>
      <c r="M197" s="34"/>
    </row>
    <row r="198" spans="1:13" s="13" customFormat="1" ht="15.5" x14ac:dyDescent="0.35">
      <c r="A198" s="135" t="s">
        <v>47</v>
      </c>
      <c r="B198" s="136"/>
      <c r="C198" s="35">
        <f t="shared" ref="C198:L198" si="10">ROUND(C197*100/C196,0)</f>
        <v>90</v>
      </c>
      <c r="D198" s="113">
        <f t="shared" si="10"/>
        <v>82</v>
      </c>
      <c r="E198" s="113">
        <f t="shared" si="10"/>
        <v>73</v>
      </c>
      <c r="F198" s="113">
        <f t="shared" si="10"/>
        <v>77</v>
      </c>
      <c r="G198" s="113">
        <f t="shared" si="10"/>
        <v>70</v>
      </c>
      <c r="H198" s="113">
        <f t="shared" si="10"/>
        <v>63</v>
      </c>
      <c r="I198" s="113">
        <f t="shared" si="10"/>
        <v>62</v>
      </c>
      <c r="J198" s="113">
        <f t="shared" si="10"/>
        <v>46</v>
      </c>
      <c r="K198" s="113">
        <f t="shared" si="10"/>
        <v>42</v>
      </c>
      <c r="L198" s="113">
        <f t="shared" si="10"/>
        <v>83</v>
      </c>
      <c r="M198" s="34"/>
    </row>
    <row r="199" spans="1:13" s="13" customFormat="1" x14ac:dyDescent="0.35">
      <c r="A199" s="139" t="s">
        <v>14</v>
      </c>
      <c r="B199" s="140"/>
      <c r="C199" s="35" t="str">
        <f>IF(C198&gt;=70,"3",IF(C198&gt;=60,"2",IF(C198&gt;=50,"1","-")))</f>
        <v>3</v>
      </c>
      <c r="D199" s="113" t="str">
        <f t="shared" ref="D199:L199" si="11">IF(D198&gt;=70,"3",IF(D198&gt;=60,"2",IF(D198&gt;=50,"1","-")))</f>
        <v>3</v>
      </c>
      <c r="E199" s="113" t="str">
        <f t="shared" si="11"/>
        <v>3</v>
      </c>
      <c r="F199" s="113" t="str">
        <f t="shared" si="11"/>
        <v>3</v>
      </c>
      <c r="G199" s="113" t="str">
        <f t="shared" si="11"/>
        <v>3</v>
      </c>
      <c r="H199" s="113" t="str">
        <f t="shared" si="11"/>
        <v>2</v>
      </c>
      <c r="I199" s="113" t="str">
        <f t="shared" si="11"/>
        <v>2</v>
      </c>
      <c r="J199" s="113" t="str">
        <f t="shared" si="11"/>
        <v>-</v>
      </c>
      <c r="K199" s="113" t="str">
        <f t="shared" si="11"/>
        <v>-</v>
      </c>
      <c r="L199" s="113" t="str">
        <f t="shared" si="11"/>
        <v>3</v>
      </c>
      <c r="M199" s="34"/>
    </row>
    <row r="200" spans="1:13" s="13" customFormat="1" x14ac:dyDescent="0.35">
      <c r="A200" s="9"/>
      <c r="B200" s="9"/>
      <c r="C200" s="18" t="s">
        <v>0</v>
      </c>
      <c r="D200" s="18" t="s">
        <v>1</v>
      </c>
      <c r="E200" s="18" t="s">
        <v>1</v>
      </c>
      <c r="F200" s="18" t="s">
        <v>2</v>
      </c>
      <c r="G200" s="18" t="s">
        <v>2</v>
      </c>
      <c r="H200" s="18" t="s">
        <v>0</v>
      </c>
      <c r="I200" s="18" t="s">
        <v>1</v>
      </c>
      <c r="J200" s="18" t="s">
        <v>2</v>
      </c>
      <c r="K200" s="18" t="s">
        <v>2</v>
      </c>
      <c r="L200" s="42"/>
      <c r="M200" s="10"/>
    </row>
    <row r="201" spans="1:13" s="13" customFormat="1" ht="17.5" x14ac:dyDescent="0.35">
      <c r="A201" s="9"/>
      <c r="B201" s="9"/>
      <c r="C201" s="10"/>
      <c r="D201" s="10"/>
      <c r="E201" s="11"/>
      <c r="F201" s="141"/>
      <c r="G201" s="142"/>
      <c r="H201" s="131" t="s">
        <v>15</v>
      </c>
      <c r="I201" s="132"/>
      <c r="J201" s="14" t="s">
        <v>18</v>
      </c>
      <c r="K201" s="14"/>
      <c r="L201" s="42"/>
      <c r="M201" s="10"/>
    </row>
    <row r="202" spans="1:13" s="13" customFormat="1" ht="20" x14ac:dyDescent="0.4">
      <c r="A202" s="9"/>
      <c r="B202" s="9"/>
      <c r="C202" s="15"/>
      <c r="D202" s="16"/>
      <c r="E202" s="12"/>
      <c r="F202" s="129" t="s">
        <v>16</v>
      </c>
      <c r="G202" s="130"/>
      <c r="H202" s="17" t="s">
        <v>35</v>
      </c>
      <c r="I202" s="17" t="s">
        <v>14</v>
      </c>
      <c r="J202" s="17" t="s">
        <v>35</v>
      </c>
      <c r="K202" s="17" t="s">
        <v>14</v>
      </c>
      <c r="L202" s="42"/>
      <c r="M202" s="10"/>
    </row>
    <row r="203" spans="1:13" s="13" customFormat="1" ht="20" x14ac:dyDescent="0.4">
      <c r="A203" s="9"/>
      <c r="B203" s="9"/>
      <c r="C203" s="15"/>
      <c r="D203" s="15"/>
      <c r="E203" s="12"/>
      <c r="F203" s="129" t="s">
        <v>31</v>
      </c>
      <c r="G203" s="130"/>
      <c r="H203" s="40">
        <f>AVERAGE(C198,H198)</f>
        <v>76.5</v>
      </c>
      <c r="I203" s="36" t="str">
        <f>IF(H203&gt;=70,"3",IF(H203&gt;=60,"2",IF(H203&gt;=50,"1",IF(H203&lt;=49,"-"))))</f>
        <v>3</v>
      </c>
      <c r="J203" s="36">
        <f>(H203*0.5)+($L$198*0.5)</f>
        <v>79.75</v>
      </c>
      <c r="K203" s="36" t="str">
        <f>IF(J203&gt;=70,"3",IF(J203&gt;=60,"2",IF(J203&gt;=50,"1",IF(J203&lt;49,"-"))))</f>
        <v>3</v>
      </c>
      <c r="L203" s="42"/>
      <c r="M203" s="10"/>
    </row>
    <row r="204" spans="1:13" s="13" customFormat="1" ht="20" x14ac:dyDescent="0.4">
      <c r="A204" s="9"/>
      <c r="B204" s="9"/>
      <c r="C204" s="10"/>
      <c r="D204" s="10"/>
      <c r="E204" s="11"/>
      <c r="F204" s="129" t="s">
        <v>32</v>
      </c>
      <c r="G204" s="130"/>
      <c r="H204" s="117">
        <f>AVERAGE(D198,E198,I198)</f>
        <v>72.333333333333329</v>
      </c>
      <c r="I204" s="40" t="str">
        <f t="shared" ref="I204:I207" si="12">IF(H204&gt;=70,"3",IF(H204&gt;=60,"2",IF(H204&gt;=50,"1",IF(H204&lt;=49,"-"))))</f>
        <v>3</v>
      </c>
      <c r="J204" s="40">
        <f t="shared" ref="J204:J205" si="13">(H204*0.5)+($L$198*0.5)</f>
        <v>77.666666666666657</v>
      </c>
      <c r="K204" s="40" t="str">
        <f t="shared" ref="K204:K207" si="14">IF(J204&gt;=70,"3",IF(J204&gt;=60,"2",IF(J204&gt;=50,"1",IF(J204&lt;49,"-"))))</f>
        <v>3</v>
      </c>
      <c r="L204" s="42"/>
      <c r="M204" s="10"/>
    </row>
    <row r="205" spans="1:13" s="13" customFormat="1" ht="20" x14ac:dyDescent="0.4">
      <c r="A205" s="9"/>
      <c r="B205" s="9"/>
      <c r="C205" s="10"/>
      <c r="D205" s="10"/>
      <c r="E205" s="11"/>
      <c r="F205" s="129" t="s">
        <v>33</v>
      </c>
      <c r="G205" s="130"/>
      <c r="H205" s="40">
        <f>AVERAGE(F198,G198,J198,K198)</f>
        <v>58.75</v>
      </c>
      <c r="I205" s="40" t="str">
        <f t="shared" si="12"/>
        <v>1</v>
      </c>
      <c r="J205" s="40">
        <f t="shared" si="13"/>
        <v>70.875</v>
      </c>
      <c r="K205" s="40" t="str">
        <f t="shared" si="14"/>
        <v>3</v>
      </c>
      <c r="L205" s="42"/>
      <c r="M205" s="10"/>
    </row>
    <row r="206" spans="1:13" s="13" customFormat="1" ht="20" x14ac:dyDescent="0.4">
      <c r="A206" s="9"/>
      <c r="B206" s="9"/>
      <c r="C206" s="10"/>
      <c r="D206" s="10"/>
      <c r="E206" s="11"/>
      <c r="F206" s="129" t="s">
        <v>34</v>
      </c>
      <c r="G206" s="130"/>
      <c r="H206" s="40"/>
      <c r="I206" s="40" t="str">
        <f t="shared" si="12"/>
        <v>-</v>
      </c>
      <c r="J206" s="40">
        <f>(H206*0)+($L$198*1)</f>
        <v>83</v>
      </c>
      <c r="K206" s="40" t="str">
        <f t="shared" si="14"/>
        <v>3</v>
      </c>
      <c r="L206" s="42"/>
      <c r="M206" s="10"/>
    </row>
    <row r="207" spans="1:13" s="13" customFormat="1" ht="20" x14ac:dyDescent="0.4">
      <c r="A207" s="9"/>
      <c r="B207" s="9"/>
      <c r="C207" s="10"/>
      <c r="D207" s="10"/>
      <c r="E207" s="10"/>
      <c r="F207" s="129" t="s">
        <v>54</v>
      </c>
      <c r="G207" s="130"/>
      <c r="H207" s="40"/>
      <c r="I207" s="40" t="str">
        <f t="shared" si="12"/>
        <v>-</v>
      </c>
      <c r="J207" s="40">
        <f>(H207*0)+($L$198*1)</f>
        <v>83</v>
      </c>
      <c r="K207" s="40" t="str">
        <f t="shared" si="14"/>
        <v>3</v>
      </c>
      <c r="L207" s="42"/>
      <c r="M207" s="10"/>
    </row>
  </sheetData>
  <sortState ref="A16:M195">
    <sortCondition ref="A16"/>
  </sortState>
  <mergeCells count="29">
    <mergeCell ref="D9:I9"/>
    <mergeCell ref="C10:K10"/>
    <mergeCell ref="A1:M1"/>
    <mergeCell ref="A2:M2"/>
    <mergeCell ref="A3:M3"/>
    <mergeCell ref="A4:M4"/>
    <mergeCell ref="A5:M5"/>
    <mergeCell ref="A6:B6"/>
    <mergeCell ref="A7:D7"/>
    <mergeCell ref="I6:K6"/>
    <mergeCell ref="D8:I8"/>
    <mergeCell ref="H201:I201"/>
    <mergeCell ref="A11:B11"/>
    <mergeCell ref="A12:B12"/>
    <mergeCell ref="A13:B13"/>
    <mergeCell ref="A14:B14"/>
    <mergeCell ref="A196:B196"/>
    <mergeCell ref="A197:B197"/>
    <mergeCell ref="A198:B198"/>
    <mergeCell ref="A199:B199"/>
    <mergeCell ref="F201:G201"/>
    <mergeCell ref="C11:G11"/>
    <mergeCell ref="H11:J11"/>
    <mergeCell ref="F207:G207"/>
    <mergeCell ref="F202:G202"/>
    <mergeCell ref="F203:G203"/>
    <mergeCell ref="F204:G204"/>
    <mergeCell ref="F205:G205"/>
    <mergeCell ref="F206:G206"/>
  </mergeCells>
  <conditionalFormatting sqref="B16:B47">
    <cfRule type="duplicateValues" dxfId="2" priority="3"/>
  </conditionalFormatting>
  <conditionalFormatting sqref="B76:B107">
    <cfRule type="duplicateValues" dxfId="1" priority="2"/>
  </conditionalFormatting>
  <conditionalFormatting sqref="B136:B167">
    <cfRule type="duplicateValues" dxfId="0" priority="1"/>
  </conditionalFormatting>
  <dataValidations count="3">
    <dataValidation type="decimal" allowBlank="1" showInputMessage="1" showErrorMessage="1" sqref="C16:G195">
      <formula1>0</formula1>
      <formula2>5.01</formula2>
    </dataValidation>
    <dataValidation type="decimal" allowBlank="1" showInputMessage="1" showErrorMessage="1" sqref="H16:J195">
      <formula1>0</formula1>
      <formula2>10.01</formula2>
    </dataValidation>
    <dataValidation type="decimal" allowBlank="1" showInputMessage="1" showErrorMessage="1" sqref="K16:K195">
      <formula1>0</formula1>
      <formula2>15.01</formula2>
    </dataValidation>
  </dataValidation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K1" sqref="K1:M1048576"/>
    </sheetView>
  </sheetViews>
  <sheetFormatPr defaultColWidth="9.1796875" defaultRowHeight="14" x14ac:dyDescent="0.3"/>
  <cols>
    <col min="1" max="1" width="9.1796875" style="5"/>
    <col min="2" max="2" width="11.26953125" style="5" customWidth="1"/>
    <col min="3" max="3" width="8" style="5" customWidth="1"/>
    <col min="4" max="4" width="13.1796875" style="5" bestFit="1" customWidth="1"/>
    <col min="5" max="5" width="10.453125" style="5" customWidth="1"/>
    <col min="6" max="6" width="10.81640625" style="5" customWidth="1"/>
    <col min="7" max="7" width="18.453125" style="5" customWidth="1"/>
    <col min="8" max="16384" width="9.1796875" style="5"/>
  </cols>
  <sheetData>
    <row r="1" spans="1:10" ht="28.5" customHeight="1" x14ac:dyDescent="0.45">
      <c r="A1" s="86" t="str">
        <f>'23MBA311'!A5:M5</f>
        <v xml:space="preserve">Managerial Accounting </v>
      </c>
      <c r="B1" s="86"/>
      <c r="C1" s="86"/>
      <c r="D1" s="86"/>
      <c r="E1" s="86"/>
      <c r="F1" s="86"/>
      <c r="G1" s="86"/>
      <c r="H1" s="86"/>
      <c r="I1" s="86"/>
      <c r="J1" s="86"/>
    </row>
    <row r="3" spans="1:10" x14ac:dyDescent="0.3">
      <c r="C3" s="50"/>
      <c r="D3" s="50" t="s">
        <v>15</v>
      </c>
      <c r="E3" s="50"/>
      <c r="F3" s="50" t="s">
        <v>18</v>
      </c>
      <c r="G3" s="50"/>
    </row>
    <row r="4" spans="1:10" x14ac:dyDescent="0.3">
      <c r="C4" s="51" t="s">
        <v>16</v>
      </c>
      <c r="D4" s="50" t="s">
        <v>17</v>
      </c>
      <c r="E4" s="50" t="s">
        <v>14</v>
      </c>
      <c r="F4" s="50" t="s">
        <v>17</v>
      </c>
      <c r="G4" s="50" t="s">
        <v>14</v>
      </c>
    </row>
    <row r="5" spans="1:10" x14ac:dyDescent="0.3">
      <c r="C5" s="51" t="s">
        <v>0</v>
      </c>
      <c r="D5" s="23">
        <f>'23MBA311'!H203</f>
        <v>69.75</v>
      </c>
      <c r="E5" s="23" t="str">
        <f>'23MBA311'!I203</f>
        <v>2</v>
      </c>
      <c r="F5" s="23">
        <f>'23MBA311'!J203</f>
        <v>73.875</v>
      </c>
      <c r="G5" s="23" t="str">
        <f>'23MBA311'!K203</f>
        <v>3</v>
      </c>
    </row>
    <row r="6" spans="1:10" x14ac:dyDescent="0.3">
      <c r="C6" s="51" t="s">
        <v>1</v>
      </c>
      <c r="D6" s="23">
        <f>'23MBA311'!H204</f>
        <v>63.75</v>
      </c>
      <c r="E6" s="23" t="str">
        <f>'23MBA311'!I204</f>
        <v>2</v>
      </c>
      <c r="F6" s="23">
        <f>'23MBA311'!J204</f>
        <v>70.875</v>
      </c>
      <c r="G6" s="23" t="str">
        <f>'23MBA311'!K204</f>
        <v>3</v>
      </c>
    </row>
    <row r="7" spans="1:10" x14ac:dyDescent="0.3">
      <c r="C7" s="51" t="s">
        <v>2</v>
      </c>
      <c r="D7" s="23">
        <f>'23MBA311'!H205</f>
        <v>90</v>
      </c>
      <c r="E7" s="23" t="str">
        <f>'23MBA311'!I205</f>
        <v>3</v>
      </c>
      <c r="F7" s="23">
        <f>'23MBA311'!J205</f>
        <v>84</v>
      </c>
      <c r="G7" s="23" t="str">
        <f>'23MBA311'!K205</f>
        <v>3</v>
      </c>
    </row>
    <row r="8" spans="1:10" x14ac:dyDescent="0.3">
      <c r="C8" s="51" t="s">
        <v>3</v>
      </c>
      <c r="D8" s="23">
        <f>'23MBA311'!H206</f>
        <v>0</v>
      </c>
      <c r="E8" s="23" t="str">
        <f>'23MBA311'!I206</f>
        <v>-</v>
      </c>
      <c r="F8" s="23">
        <f>'23MBA311'!J206</f>
        <v>78</v>
      </c>
      <c r="G8" s="23" t="str">
        <f>'23MBA311'!K206</f>
        <v>3</v>
      </c>
    </row>
    <row r="9" spans="1:10" x14ac:dyDescent="0.3">
      <c r="C9" s="51" t="s">
        <v>53</v>
      </c>
      <c r="D9" s="23">
        <f>'23MBA311'!H207</f>
        <v>0</v>
      </c>
      <c r="E9" s="23" t="str">
        <f>'23MBA311'!I207</f>
        <v>-</v>
      </c>
      <c r="F9" s="23">
        <f>'23MBA311'!J207</f>
        <v>78</v>
      </c>
      <c r="G9" s="23" t="str">
        <f>'23MBA311'!K207</f>
        <v>3</v>
      </c>
    </row>
    <row r="11" spans="1:10" ht="14.5" thickBot="1" x14ac:dyDescent="0.35">
      <c r="B11" s="52"/>
      <c r="C11" s="53" t="s">
        <v>6</v>
      </c>
      <c r="D11" s="53" t="s">
        <v>7</v>
      </c>
      <c r="E11" s="53" t="s">
        <v>5</v>
      </c>
      <c r="F11" s="53" t="s">
        <v>12</v>
      </c>
      <c r="G11" s="53" t="s">
        <v>13</v>
      </c>
      <c r="H11" s="53" t="s">
        <v>44</v>
      </c>
      <c r="I11" s="53" t="s">
        <v>45</v>
      </c>
      <c r="J11" s="53" t="s">
        <v>46</v>
      </c>
    </row>
    <row r="12" spans="1:10" ht="14.5" thickBot="1" x14ac:dyDescent="0.35">
      <c r="B12" s="53" t="s">
        <v>8</v>
      </c>
      <c r="C12" s="87">
        <v>1</v>
      </c>
      <c r="D12" s="88">
        <v>3</v>
      </c>
      <c r="E12" s="88">
        <v>1</v>
      </c>
      <c r="F12" s="88">
        <v>2</v>
      </c>
      <c r="G12" s="88"/>
      <c r="H12" s="88">
        <v>2</v>
      </c>
      <c r="I12" s="88">
        <v>3</v>
      </c>
      <c r="J12" s="88"/>
    </row>
    <row r="13" spans="1:10" ht="14.5" thickBot="1" x14ac:dyDescent="0.35">
      <c r="B13" s="53" t="s">
        <v>9</v>
      </c>
      <c r="C13" s="89"/>
      <c r="D13" s="90">
        <v>3</v>
      </c>
      <c r="E13" s="90">
        <v>1</v>
      </c>
      <c r="F13" s="90">
        <v>2</v>
      </c>
      <c r="G13" s="90">
        <v>1</v>
      </c>
      <c r="H13" s="90"/>
      <c r="I13" s="90">
        <v>3</v>
      </c>
      <c r="J13" s="90"/>
    </row>
    <row r="14" spans="1:10" ht="14.5" thickBot="1" x14ac:dyDescent="0.35">
      <c r="B14" s="53" t="s">
        <v>10</v>
      </c>
      <c r="C14" s="89">
        <v>2</v>
      </c>
      <c r="D14" s="90">
        <v>3</v>
      </c>
      <c r="E14" s="90">
        <v>1</v>
      </c>
      <c r="F14" s="90">
        <v>2</v>
      </c>
      <c r="G14" s="90">
        <v>2</v>
      </c>
      <c r="H14" s="90"/>
      <c r="I14" s="90">
        <v>3</v>
      </c>
      <c r="J14" s="90"/>
    </row>
    <row r="15" spans="1:10" ht="14.5" thickBot="1" x14ac:dyDescent="0.35">
      <c r="B15" s="53" t="s">
        <v>11</v>
      </c>
      <c r="C15" s="89"/>
      <c r="D15" s="90">
        <v>3</v>
      </c>
      <c r="E15" s="90"/>
      <c r="F15" s="90">
        <v>1</v>
      </c>
      <c r="G15" s="90">
        <v>1</v>
      </c>
      <c r="H15" s="90">
        <v>3</v>
      </c>
      <c r="I15" s="90">
        <v>3</v>
      </c>
      <c r="J15" s="90"/>
    </row>
    <row r="16" spans="1:10" ht="14.5" thickBot="1" x14ac:dyDescent="0.35">
      <c r="B16" s="60" t="s">
        <v>52</v>
      </c>
      <c r="C16" s="89">
        <v>1</v>
      </c>
      <c r="D16" s="90">
        <v>3</v>
      </c>
      <c r="E16" s="90">
        <v>2</v>
      </c>
      <c r="F16" s="90">
        <v>2</v>
      </c>
      <c r="G16" s="90"/>
      <c r="H16" s="90"/>
      <c r="I16" s="90">
        <v>3</v>
      </c>
      <c r="J16" s="90"/>
    </row>
    <row r="17" spans="1:10" x14ac:dyDescent="0.3">
      <c r="B17" s="6"/>
      <c r="C17" s="7" t="s">
        <v>23</v>
      </c>
      <c r="D17" s="7" t="s">
        <v>24</v>
      </c>
      <c r="E17" s="7" t="s">
        <v>25</v>
      </c>
      <c r="F17" s="7" t="s">
        <v>26</v>
      </c>
      <c r="G17" s="8" t="s">
        <v>27</v>
      </c>
    </row>
    <row r="18" spans="1:10" x14ac:dyDescent="0.3">
      <c r="B18" s="4"/>
      <c r="C18" s="4"/>
      <c r="D18" s="4"/>
      <c r="E18" s="4"/>
      <c r="F18" s="4"/>
      <c r="G18" s="4"/>
    </row>
    <row r="19" spans="1:10" x14ac:dyDescent="0.3">
      <c r="B19" s="4"/>
      <c r="C19" s="4"/>
      <c r="D19" s="4"/>
      <c r="E19" s="4"/>
      <c r="F19" s="4"/>
      <c r="G19" s="4"/>
    </row>
    <row r="20" spans="1:10" x14ac:dyDescent="0.3">
      <c r="A20" s="153" t="s">
        <v>29</v>
      </c>
      <c r="B20" s="153"/>
      <c r="C20" s="150" t="s">
        <v>6</v>
      </c>
      <c r="D20" s="150" t="s">
        <v>7</v>
      </c>
      <c r="E20" s="150" t="s">
        <v>5</v>
      </c>
      <c r="F20" s="150" t="s">
        <v>12</v>
      </c>
      <c r="G20" s="150" t="s">
        <v>13</v>
      </c>
      <c r="H20" s="150" t="s">
        <v>44</v>
      </c>
      <c r="I20" s="150" t="s">
        <v>45</v>
      </c>
      <c r="J20" s="150" t="s">
        <v>46</v>
      </c>
    </row>
    <row r="21" spans="1:10" ht="14" customHeight="1" x14ac:dyDescent="0.3">
      <c r="A21" s="152" t="s">
        <v>28</v>
      </c>
      <c r="B21" s="152"/>
      <c r="C21" s="151"/>
      <c r="D21" s="151"/>
      <c r="E21" s="151"/>
      <c r="F21" s="151"/>
      <c r="G21" s="151"/>
      <c r="H21" s="151"/>
      <c r="I21" s="151"/>
      <c r="J21" s="151"/>
    </row>
    <row r="22" spans="1:10" x14ac:dyDescent="0.3">
      <c r="A22" s="53" t="s">
        <v>8</v>
      </c>
      <c r="B22" s="19">
        <f>F5</f>
        <v>73.875</v>
      </c>
      <c r="C22" s="57">
        <f t="shared" ref="C22:J22" si="0">C12*$B$22/3</f>
        <v>24.625</v>
      </c>
      <c r="D22" s="57">
        <f t="shared" si="0"/>
        <v>73.875</v>
      </c>
      <c r="E22" s="57">
        <f t="shared" si="0"/>
        <v>24.625</v>
      </c>
      <c r="F22" s="57">
        <f t="shared" si="0"/>
        <v>49.25</v>
      </c>
      <c r="G22" s="57">
        <f t="shared" si="0"/>
        <v>0</v>
      </c>
      <c r="H22" s="57">
        <f t="shared" si="0"/>
        <v>49.25</v>
      </c>
      <c r="I22" s="57">
        <f t="shared" si="0"/>
        <v>73.875</v>
      </c>
      <c r="J22" s="57">
        <f t="shared" si="0"/>
        <v>0</v>
      </c>
    </row>
    <row r="23" spans="1:10" x14ac:dyDescent="0.3">
      <c r="A23" s="53" t="s">
        <v>9</v>
      </c>
      <c r="B23" s="19">
        <f>F6</f>
        <v>70.875</v>
      </c>
      <c r="C23" s="57">
        <f t="shared" ref="C23:J23" si="1">C13*$B$23/3</f>
        <v>0</v>
      </c>
      <c r="D23" s="57">
        <f t="shared" si="1"/>
        <v>70.875</v>
      </c>
      <c r="E23" s="57">
        <f t="shared" si="1"/>
        <v>23.625</v>
      </c>
      <c r="F23" s="57">
        <f t="shared" si="1"/>
        <v>47.25</v>
      </c>
      <c r="G23" s="57">
        <f t="shared" si="1"/>
        <v>23.625</v>
      </c>
      <c r="H23" s="57">
        <f t="shared" si="1"/>
        <v>0</v>
      </c>
      <c r="I23" s="57">
        <f t="shared" si="1"/>
        <v>70.875</v>
      </c>
      <c r="J23" s="57">
        <f t="shared" si="1"/>
        <v>0</v>
      </c>
    </row>
    <row r="24" spans="1:10" x14ac:dyDescent="0.3">
      <c r="A24" s="53" t="s">
        <v>10</v>
      </c>
      <c r="B24" s="19">
        <f>F7</f>
        <v>84</v>
      </c>
      <c r="C24" s="57">
        <f t="shared" ref="C24:J24" si="2">C14*$B$24/3</f>
        <v>56</v>
      </c>
      <c r="D24" s="57">
        <f t="shared" si="2"/>
        <v>84</v>
      </c>
      <c r="E24" s="57">
        <f t="shared" si="2"/>
        <v>28</v>
      </c>
      <c r="F24" s="57">
        <f t="shared" si="2"/>
        <v>56</v>
      </c>
      <c r="G24" s="57">
        <f t="shared" si="2"/>
        <v>56</v>
      </c>
      <c r="H24" s="57">
        <f t="shared" si="2"/>
        <v>0</v>
      </c>
      <c r="I24" s="57">
        <f t="shared" si="2"/>
        <v>84</v>
      </c>
      <c r="J24" s="57">
        <f t="shared" si="2"/>
        <v>0</v>
      </c>
    </row>
    <row r="25" spans="1:10" x14ac:dyDescent="0.3">
      <c r="A25" s="53" t="s">
        <v>11</v>
      </c>
      <c r="B25" s="19">
        <f>F8</f>
        <v>78</v>
      </c>
      <c r="C25" s="57">
        <f t="shared" ref="C25:J25" si="3">C15*$B$25/3</f>
        <v>0</v>
      </c>
      <c r="D25" s="57">
        <f t="shared" si="3"/>
        <v>78</v>
      </c>
      <c r="E25" s="57">
        <f t="shared" si="3"/>
        <v>0</v>
      </c>
      <c r="F25" s="57">
        <f t="shared" si="3"/>
        <v>26</v>
      </c>
      <c r="G25" s="57">
        <f t="shared" si="3"/>
        <v>26</v>
      </c>
      <c r="H25" s="57">
        <f t="shared" si="3"/>
        <v>78</v>
      </c>
      <c r="I25" s="57">
        <f t="shared" si="3"/>
        <v>78</v>
      </c>
      <c r="J25" s="57">
        <f t="shared" si="3"/>
        <v>0</v>
      </c>
    </row>
    <row r="26" spans="1:10" x14ac:dyDescent="0.3">
      <c r="A26" s="60" t="s">
        <v>52</v>
      </c>
      <c r="B26" s="19">
        <f>F9</f>
        <v>78</v>
      </c>
      <c r="C26" s="57">
        <f t="shared" ref="C26:J26" si="4">C16*$B$26/3</f>
        <v>26</v>
      </c>
      <c r="D26" s="57">
        <f t="shared" si="4"/>
        <v>78</v>
      </c>
      <c r="E26" s="57">
        <f t="shared" si="4"/>
        <v>52</v>
      </c>
      <c r="F26" s="57">
        <f t="shared" si="4"/>
        <v>52</v>
      </c>
      <c r="G26" s="57">
        <f t="shared" si="4"/>
        <v>0</v>
      </c>
      <c r="H26" s="57">
        <f t="shared" si="4"/>
        <v>0</v>
      </c>
      <c r="I26" s="57">
        <f t="shared" si="4"/>
        <v>78</v>
      </c>
      <c r="J26" s="57">
        <f t="shared" si="4"/>
        <v>0</v>
      </c>
    </row>
    <row r="27" spans="1:10" x14ac:dyDescent="0.3">
      <c r="A27" s="53" t="s">
        <v>30</v>
      </c>
      <c r="B27" s="20"/>
      <c r="C27" s="59">
        <f t="shared" ref="C27:J27" si="5">AVERAGE(C22:C26)</f>
        <v>21.324999999999999</v>
      </c>
      <c r="D27" s="59">
        <f t="shared" si="5"/>
        <v>76.95</v>
      </c>
      <c r="E27" s="59">
        <f t="shared" si="5"/>
        <v>25.65</v>
      </c>
      <c r="F27" s="59">
        <f t="shared" si="5"/>
        <v>46.1</v>
      </c>
      <c r="G27" s="59">
        <f t="shared" si="5"/>
        <v>21.125</v>
      </c>
      <c r="H27" s="59">
        <f t="shared" si="5"/>
        <v>25.45</v>
      </c>
      <c r="I27" s="59">
        <f t="shared" si="5"/>
        <v>76.95</v>
      </c>
      <c r="J27" s="59">
        <f t="shared" si="5"/>
        <v>0</v>
      </c>
    </row>
    <row r="28" spans="1:10" x14ac:dyDescent="0.3">
      <c r="B28" s="4"/>
      <c r="C28" s="4"/>
      <c r="D28" s="4"/>
      <c r="E28" s="4"/>
      <c r="F28" s="4"/>
      <c r="G28" s="4"/>
    </row>
    <row r="29" spans="1:10" x14ac:dyDescent="0.3">
      <c r="D29" s="4"/>
      <c r="E29" s="6"/>
      <c r="F29" s="6"/>
      <c r="G29" s="6"/>
      <c r="H29" s="6"/>
      <c r="I29" s="6"/>
    </row>
    <row r="30" spans="1:10" x14ac:dyDescent="0.3">
      <c r="D30" s="4"/>
      <c r="E30" s="4"/>
      <c r="F30" s="4"/>
      <c r="G30" s="4"/>
    </row>
  </sheetData>
  <mergeCells count="10">
    <mergeCell ref="H20:H21"/>
    <mergeCell ref="I20:I21"/>
    <mergeCell ref="J20:J21"/>
    <mergeCell ref="F20:F21"/>
    <mergeCell ref="G20:G21"/>
    <mergeCell ref="A20:B20"/>
    <mergeCell ref="A21:B21"/>
    <mergeCell ref="C20:C21"/>
    <mergeCell ref="D20:D21"/>
    <mergeCell ref="E20:E21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8"/>
  <sheetViews>
    <sheetView topLeftCell="A7" workbookViewId="0">
      <selection activeCell="C16" sqref="C16:M195"/>
    </sheetView>
  </sheetViews>
  <sheetFormatPr defaultColWidth="9.1796875" defaultRowHeight="14.5" x14ac:dyDescent="0.35"/>
  <cols>
    <col min="1" max="1" width="25.453125" style="1" customWidth="1"/>
    <col min="2" max="2" width="38.7265625" style="1" customWidth="1"/>
    <col min="3" max="3" width="12.1796875" style="2" customWidth="1"/>
    <col min="4" max="11" width="8.7265625" style="2" customWidth="1"/>
    <col min="12" max="12" width="15.7265625" style="33" bestFit="1" customWidth="1"/>
    <col min="13" max="13" width="24.453125" style="2" bestFit="1" customWidth="1"/>
    <col min="14" max="16384" width="9.1796875" style="33"/>
  </cols>
  <sheetData>
    <row r="1" spans="1:13" ht="27.5" x14ac:dyDescent="0.55000000000000004">
      <c r="A1" s="147" t="s">
        <v>56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17.5" x14ac:dyDescent="0.35">
      <c r="A2" s="145" t="s">
        <v>57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ht="17.5" x14ac:dyDescent="0.35">
      <c r="A3" s="145" t="s">
        <v>64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3" ht="17.5" x14ac:dyDescent="0.35">
      <c r="A4" s="148" t="s">
        <v>51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</row>
    <row r="5" spans="1:13" ht="22.5" x14ac:dyDescent="0.45">
      <c r="A5" s="149" t="s">
        <v>444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3" ht="17.5" x14ac:dyDescent="0.35">
      <c r="A6" s="145" t="s">
        <v>50</v>
      </c>
      <c r="B6" s="145"/>
      <c r="C6" s="109"/>
      <c r="D6" s="109"/>
      <c r="E6" s="109"/>
      <c r="F6" s="109"/>
      <c r="G6" s="109"/>
      <c r="H6" s="109"/>
      <c r="I6" s="145" t="s">
        <v>59</v>
      </c>
      <c r="J6" s="145"/>
      <c r="K6" s="145"/>
      <c r="L6" s="109" t="s">
        <v>443</v>
      </c>
      <c r="M6" s="109"/>
    </row>
    <row r="7" spans="1:13" ht="17.5" x14ac:dyDescent="0.35">
      <c r="A7" s="145" t="s">
        <v>445</v>
      </c>
      <c r="B7" s="145"/>
      <c r="C7" s="145"/>
      <c r="D7" s="145"/>
      <c r="E7" s="109"/>
      <c r="F7" s="109"/>
      <c r="G7" s="109"/>
      <c r="H7" s="109"/>
      <c r="I7" s="109"/>
      <c r="J7" s="109" t="s">
        <v>60</v>
      </c>
      <c r="K7" s="109"/>
      <c r="L7" s="109" t="s">
        <v>61</v>
      </c>
      <c r="M7" s="109"/>
    </row>
    <row r="8" spans="1:13" ht="17.5" x14ac:dyDescent="0.35">
      <c r="A8" s="109"/>
      <c r="B8" s="109"/>
      <c r="C8" s="109"/>
      <c r="D8" s="145" t="s">
        <v>426</v>
      </c>
      <c r="E8" s="145"/>
      <c r="F8" s="145"/>
      <c r="G8" s="145"/>
      <c r="H8" s="145"/>
      <c r="I8" s="145"/>
      <c r="J8" s="109"/>
      <c r="K8" s="109"/>
      <c r="L8" s="109"/>
      <c r="M8" s="109"/>
    </row>
    <row r="9" spans="1:13" ht="17.5" x14ac:dyDescent="0.35">
      <c r="A9" s="109"/>
      <c r="B9" s="109"/>
      <c r="C9" s="109"/>
      <c r="D9" s="145" t="s">
        <v>185</v>
      </c>
      <c r="E9" s="145"/>
      <c r="F9" s="145"/>
      <c r="G9" s="145"/>
      <c r="H9" s="145"/>
      <c r="I9" s="145"/>
      <c r="J9" s="109"/>
      <c r="K9" s="109"/>
      <c r="L9" s="109"/>
      <c r="M9" s="109"/>
    </row>
    <row r="10" spans="1:13" x14ac:dyDescent="0.35">
      <c r="A10" s="47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9"/>
      <c r="M10" s="48"/>
    </row>
    <row r="11" spans="1:13" ht="17.5" x14ac:dyDescent="0.35">
      <c r="A11" s="133"/>
      <c r="B11" s="134"/>
      <c r="C11" s="143" t="s">
        <v>36</v>
      </c>
      <c r="D11" s="144"/>
      <c r="E11" s="144"/>
      <c r="F11" s="144"/>
      <c r="G11" s="144"/>
      <c r="H11" s="144"/>
      <c r="I11" s="154"/>
      <c r="J11" s="143" t="s">
        <v>37</v>
      </c>
      <c r="K11" s="144"/>
      <c r="L11" s="54"/>
      <c r="M11" s="61"/>
    </row>
    <row r="12" spans="1:13" s="13" customFormat="1" ht="15.5" x14ac:dyDescent="0.35">
      <c r="A12" s="135"/>
      <c r="B12" s="136"/>
      <c r="C12" s="40">
        <v>1</v>
      </c>
      <c r="D12" s="40">
        <v>2</v>
      </c>
      <c r="E12" s="40">
        <v>3</v>
      </c>
      <c r="F12" s="40">
        <v>4</v>
      </c>
      <c r="G12" s="40">
        <v>5</v>
      </c>
      <c r="H12" s="40">
        <v>6</v>
      </c>
      <c r="I12" s="40">
        <v>7</v>
      </c>
      <c r="J12" s="40">
        <v>8</v>
      </c>
      <c r="K12" s="40">
        <v>9</v>
      </c>
      <c r="L12" s="40" t="s">
        <v>39</v>
      </c>
      <c r="M12" s="40" t="s">
        <v>63</v>
      </c>
    </row>
    <row r="13" spans="1:13" s="13" customFormat="1" ht="15.5" x14ac:dyDescent="0.35">
      <c r="A13" s="137"/>
      <c r="B13" s="138"/>
      <c r="C13" s="18" t="s">
        <v>0</v>
      </c>
      <c r="D13" s="18" t="s">
        <v>0</v>
      </c>
      <c r="E13" s="18" t="s">
        <v>1</v>
      </c>
      <c r="F13" s="18" t="s">
        <v>2</v>
      </c>
      <c r="G13" s="18" t="s">
        <v>2</v>
      </c>
      <c r="H13" s="18" t="s">
        <v>0</v>
      </c>
      <c r="I13" s="18" t="s">
        <v>1</v>
      </c>
      <c r="J13" s="18" t="s">
        <v>2</v>
      </c>
      <c r="K13" s="18" t="s">
        <v>2</v>
      </c>
      <c r="L13" s="40" t="s">
        <v>19</v>
      </c>
      <c r="M13" s="40" t="s">
        <v>19</v>
      </c>
    </row>
    <row r="14" spans="1:13" s="13" customFormat="1" ht="15.5" x14ac:dyDescent="0.35">
      <c r="A14" s="135"/>
      <c r="B14" s="136"/>
      <c r="C14" s="40">
        <v>5</v>
      </c>
      <c r="D14" s="40">
        <v>5</v>
      </c>
      <c r="E14" s="40">
        <v>5</v>
      </c>
      <c r="F14" s="40">
        <v>5</v>
      </c>
      <c r="G14" s="40">
        <v>5</v>
      </c>
      <c r="H14" s="40">
        <v>5</v>
      </c>
      <c r="I14" s="40">
        <v>5</v>
      </c>
      <c r="J14" s="40">
        <v>10</v>
      </c>
      <c r="K14" s="40">
        <v>10</v>
      </c>
      <c r="L14" s="40">
        <v>50</v>
      </c>
      <c r="M14" s="40">
        <v>50</v>
      </c>
    </row>
    <row r="15" spans="1:13" s="13" customFormat="1" ht="22.5" customHeight="1" x14ac:dyDescent="0.35">
      <c r="A15" s="24"/>
      <c r="B15" s="24"/>
      <c r="C15" s="25">
        <f t="shared" ref="C15:L15" si="0">C14*0.5</f>
        <v>2.5</v>
      </c>
      <c r="D15" s="25">
        <f t="shared" si="0"/>
        <v>2.5</v>
      </c>
      <c r="E15" s="25">
        <f t="shared" si="0"/>
        <v>2.5</v>
      </c>
      <c r="F15" s="25">
        <f t="shared" si="0"/>
        <v>2.5</v>
      </c>
      <c r="G15" s="25">
        <f t="shared" si="0"/>
        <v>2.5</v>
      </c>
      <c r="H15" s="25">
        <f t="shared" si="0"/>
        <v>2.5</v>
      </c>
      <c r="I15" s="25">
        <f t="shared" si="0"/>
        <v>2.5</v>
      </c>
      <c r="J15" s="25">
        <f t="shared" si="0"/>
        <v>5</v>
      </c>
      <c r="K15" s="25">
        <f t="shared" si="0"/>
        <v>5</v>
      </c>
      <c r="L15" s="26">
        <f t="shared" si="0"/>
        <v>25</v>
      </c>
      <c r="M15" s="27"/>
    </row>
    <row r="16" spans="1:13" s="13" customFormat="1" ht="15.5" x14ac:dyDescent="0.35">
      <c r="A16" s="62" t="str">
        <f>'23MBA111 '!A16</f>
        <v>P18FW23M015001</v>
      </c>
      <c r="B16" s="62" t="str">
        <f>'23MBA111 '!B16</f>
        <v>A C HARSHA</v>
      </c>
      <c r="C16" s="118">
        <v>3.5</v>
      </c>
      <c r="D16" s="119">
        <v>3.5</v>
      </c>
      <c r="E16" s="119"/>
      <c r="F16" s="119"/>
      <c r="G16" s="119">
        <v>3.5</v>
      </c>
      <c r="H16" s="119">
        <v>8</v>
      </c>
      <c r="I16" s="119"/>
      <c r="J16" s="119">
        <v>5.5</v>
      </c>
      <c r="K16" s="119">
        <v>10.5</v>
      </c>
      <c r="L16" s="128">
        <v>23</v>
      </c>
      <c r="M16" s="21">
        <f>SUM(C16:K16)</f>
        <v>34.5</v>
      </c>
    </row>
    <row r="17" spans="1:13" s="13" customFormat="1" ht="15.5" x14ac:dyDescent="0.35">
      <c r="A17" s="62" t="str">
        <f>'23MBA111 '!A17</f>
        <v>P18FW23M015002</v>
      </c>
      <c r="B17" s="62" t="str">
        <f>'23MBA111 '!B17</f>
        <v>ABHISHEK GANESH SHETTI</v>
      </c>
      <c r="C17" s="119"/>
      <c r="D17" s="119">
        <v>4</v>
      </c>
      <c r="E17" s="119">
        <v>4</v>
      </c>
      <c r="F17" s="119">
        <v>4</v>
      </c>
      <c r="G17" s="119"/>
      <c r="H17" s="119">
        <v>8</v>
      </c>
      <c r="I17" s="119">
        <v>8</v>
      </c>
      <c r="J17" s="119"/>
      <c r="K17" s="119">
        <v>12</v>
      </c>
      <c r="L17" s="128">
        <v>14</v>
      </c>
      <c r="M17" s="21">
        <f t="shared" ref="M17:M80" si="1">SUM(C17:K17)</f>
        <v>40</v>
      </c>
    </row>
    <row r="18" spans="1:13" s="13" customFormat="1" ht="15.5" x14ac:dyDescent="0.35">
      <c r="A18" s="62" t="str">
        <f>'23MBA111 '!A18</f>
        <v>P18FW23M015003</v>
      </c>
      <c r="B18" s="62" t="str">
        <f>'23MBA111 '!B18</f>
        <v>ABHISHEK S HOSMANI</v>
      </c>
      <c r="C18" s="118">
        <v>4</v>
      </c>
      <c r="D18" s="119">
        <v>4</v>
      </c>
      <c r="E18" s="119">
        <v>4</v>
      </c>
      <c r="F18" s="119"/>
      <c r="G18" s="119"/>
      <c r="H18" s="119">
        <v>8.5</v>
      </c>
      <c r="I18" s="119"/>
      <c r="J18" s="119">
        <v>8.5</v>
      </c>
      <c r="K18" s="119">
        <v>13</v>
      </c>
      <c r="L18" s="128">
        <v>34</v>
      </c>
      <c r="M18" s="21">
        <f t="shared" si="1"/>
        <v>42</v>
      </c>
    </row>
    <row r="19" spans="1:13" s="13" customFormat="1" ht="15.5" x14ac:dyDescent="0.35">
      <c r="A19" s="62" t="str">
        <f>'23MBA111 '!A19</f>
        <v>P18FW23M015004</v>
      </c>
      <c r="B19" s="62" t="str">
        <f>'23MBA111 '!B19</f>
        <v>ABHISHEK SK</v>
      </c>
      <c r="C19" s="121"/>
      <c r="D19" s="121"/>
      <c r="E19" s="121">
        <v>4.5</v>
      </c>
      <c r="F19" s="121">
        <v>4.5</v>
      </c>
      <c r="G19" s="121">
        <v>3</v>
      </c>
      <c r="H19" s="119">
        <v>9</v>
      </c>
      <c r="I19" s="119">
        <v>10</v>
      </c>
      <c r="J19" s="119"/>
      <c r="K19" s="119">
        <v>10.5</v>
      </c>
      <c r="L19" s="128">
        <v>40</v>
      </c>
      <c r="M19" s="21">
        <f t="shared" si="1"/>
        <v>41.5</v>
      </c>
    </row>
    <row r="20" spans="1:13" s="13" customFormat="1" ht="15.5" x14ac:dyDescent="0.35">
      <c r="A20" s="62" t="str">
        <f>'23MBA111 '!A20</f>
        <v>P18FW23M015005</v>
      </c>
      <c r="B20" s="62" t="str">
        <f>'23MBA111 '!B20</f>
        <v>ADHVI S U</v>
      </c>
      <c r="C20" s="121">
        <v>5</v>
      </c>
      <c r="D20" s="121"/>
      <c r="E20" s="121"/>
      <c r="F20" s="121">
        <v>5</v>
      </c>
      <c r="G20" s="121">
        <v>4</v>
      </c>
      <c r="H20" s="119">
        <v>9</v>
      </c>
      <c r="I20" s="119"/>
      <c r="J20" s="119">
        <v>9</v>
      </c>
      <c r="K20" s="119">
        <v>12</v>
      </c>
      <c r="L20" s="128">
        <v>39</v>
      </c>
      <c r="M20" s="21">
        <f t="shared" si="1"/>
        <v>44</v>
      </c>
    </row>
    <row r="21" spans="1:13" s="13" customFormat="1" ht="15.5" x14ac:dyDescent="0.35">
      <c r="A21" s="62" t="str">
        <f>'23MBA111 '!A21</f>
        <v>P18FW23M015006</v>
      </c>
      <c r="B21" s="62" t="str">
        <f>'23MBA111 '!B21</f>
        <v>ADITHYA N SHETTY</v>
      </c>
      <c r="C21" s="119">
        <v>3.5</v>
      </c>
      <c r="D21" s="119">
        <v>3.5</v>
      </c>
      <c r="E21" s="119"/>
      <c r="F21" s="119"/>
      <c r="G21" s="119">
        <v>4</v>
      </c>
      <c r="H21" s="119">
        <v>8</v>
      </c>
      <c r="I21" s="119"/>
      <c r="J21" s="119">
        <v>0</v>
      </c>
      <c r="K21" s="119">
        <v>8</v>
      </c>
      <c r="L21" s="128">
        <v>32</v>
      </c>
      <c r="M21" s="21">
        <f t="shared" si="1"/>
        <v>27</v>
      </c>
    </row>
    <row r="22" spans="1:13" s="13" customFormat="1" ht="15.5" x14ac:dyDescent="0.35">
      <c r="A22" s="62" t="str">
        <f>'23MBA111 '!A22</f>
        <v>P18FW23M015007</v>
      </c>
      <c r="B22" s="62" t="str">
        <f>'23MBA111 '!B22</f>
        <v>AISHWARYA D WARKAR</v>
      </c>
      <c r="C22" s="118">
        <v>5</v>
      </c>
      <c r="D22" s="119"/>
      <c r="E22" s="119"/>
      <c r="F22" s="119">
        <v>5</v>
      </c>
      <c r="G22" s="119">
        <v>5</v>
      </c>
      <c r="H22" s="119">
        <v>8.5</v>
      </c>
      <c r="I22" s="119">
        <v>8</v>
      </c>
      <c r="J22" s="119"/>
      <c r="K22" s="119">
        <v>11</v>
      </c>
      <c r="L22" s="128">
        <v>32</v>
      </c>
      <c r="M22" s="21">
        <f t="shared" si="1"/>
        <v>42.5</v>
      </c>
    </row>
    <row r="23" spans="1:13" s="13" customFormat="1" ht="15.5" x14ac:dyDescent="0.35">
      <c r="A23" s="62" t="str">
        <f>'23MBA111 '!A23</f>
        <v>P18FW23M015008</v>
      </c>
      <c r="B23" s="62" t="str">
        <f>'23MBA111 '!B23</f>
        <v>AISHWARYA NARAYANAN</v>
      </c>
      <c r="C23" s="119"/>
      <c r="D23" s="119">
        <v>3</v>
      </c>
      <c r="E23" s="119"/>
      <c r="F23" s="119">
        <v>3</v>
      </c>
      <c r="G23" s="119">
        <v>4</v>
      </c>
      <c r="H23" s="119">
        <v>8</v>
      </c>
      <c r="I23" s="119">
        <v>8</v>
      </c>
      <c r="J23" s="119"/>
      <c r="K23" s="119">
        <v>11</v>
      </c>
      <c r="L23" s="128">
        <v>39</v>
      </c>
      <c r="M23" s="21">
        <f t="shared" si="1"/>
        <v>37</v>
      </c>
    </row>
    <row r="24" spans="1:13" s="13" customFormat="1" ht="15.5" x14ac:dyDescent="0.35">
      <c r="A24" s="62" t="str">
        <f>'23MBA111 '!A24</f>
        <v>P18FW23M015009</v>
      </c>
      <c r="B24" s="62" t="str">
        <f>'23MBA111 '!B24</f>
        <v>AISHWARYA T S</v>
      </c>
      <c r="C24" s="119">
        <v>4</v>
      </c>
      <c r="D24" s="119">
        <v>4</v>
      </c>
      <c r="E24" s="119">
        <v>4</v>
      </c>
      <c r="F24" s="119"/>
      <c r="G24" s="119"/>
      <c r="H24" s="119">
        <v>7</v>
      </c>
      <c r="I24" s="119"/>
      <c r="J24" s="119">
        <v>8</v>
      </c>
      <c r="K24" s="119">
        <v>12</v>
      </c>
      <c r="L24" s="128">
        <v>34</v>
      </c>
      <c r="M24" s="21">
        <f t="shared" si="1"/>
        <v>39</v>
      </c>
    </row>
    <row r="25" spans="1:13" s="13" customFormat="1" ht="15.5" x14ac:dyDescent="0.35">
      <c r="A25" s="62" t="str">
        <f>'23MBA111 '!A25</f>
        <v>P18FW23M015010</v>
      </c>
      <c r="B25" s="62" t="str">
        <f>'23MBA111 '!B25</f>
        <v>AJEYA K</v>
      </c>
      <c r="C25" s="119">
        <v>3</v>
      </c>
      <c r="D25" s="119">
        <v>3</v>
      </c>
      <c r="E25" s="119">
        <v>1</v>
      </c>
      <c r="F25" s="119"/>
      <c r="G25" s="119"/>
      <c r="H25" s="119">
        <v>8</v>
      </c>
      <c r="I25" s="119"/>
      <c r="J25" s="119">
        <v>9</v>
      </c>
      <c r="K25" s="119">
        <v>8</v>
      </c>
      <c r="L25" s="128">
        <v>25</v>
      </c>
      <c r="M25" s="21">
        <f t="shared" si="1"/>
        <v>32</v>
      </c>
    </row>
    <row r="26" spans="1:13" s="13" customFormat="1" ht="15.5" x14ac:dyDescent="0.35">
      <c r="A26" s="62" t="str">
        <f>'23MBA111 '!A26</f>
        <v>P18FW23M015011</v>
      </c>
      <c r="B26" s="62" t="str">
        <f>'23MBA111 '!B26</f>
        <v>AKSHATA S KALBURGI</v>
      </c>
      <c r="C26" s="118">
        <v>3</v>
      </c>
      <c r="D26" s="119"/>
      <c r="E26" s="119">
        <v>4</v>
      </c>
      <c r="F26" s="119">
        <v>4</v>
      </c>
      <c r="G26" s="119"/>
      <c r="H26" s="119">
        <v>9</v>
      </c>
      <c r="I26" s="119">
        <v>5</v>
      </c>
      <c r="J26" s="119"/>
      <c r="K26" s="119">
        <v>10</v>
      </c>
      <c r="L26" s="128">
        <v>31</v>
      </c>
      <c r="M26" s="21">
        <f t="shared" si="1"/>
        <v>35</v>
      </c>
    </row>
    <row r="27" spans="1:13" s="13" customFormat="1" ht="15.5" x14ac:dyDescent="0.35">
      <c r="A27" s="62" t="str">
        <f>'23MBA111 '!A27</f>
        <v>P18FW23M015012</v>
      </c>
      <c r="B27" s="62" t="str">
        <f>'23MBA111 '!B27</f>
        <v>AKSHAY KUMAR S</v>
      </c>
      <c r="C27" s="119">
        <v>4</v>
      </c>
      <c r="D27" s="119">
        <v>5</v>
      </c>
      <c r="E27" s="119"/>
      <c r="F27" s="119">
        <v>5</v>
      </c>
      <c r="G27" s="119"/>
      <c r="H27" s="119">
        <v>7</v>
      </c>
      <c r="I27" s="119"/>
      <c r="J27" s="119">
        <v>8</v>
      </c>
      <c r="K27" s="119">
        <v>12</v>
      </c>
      <c r="L27" s="128">
        <v>33</v>
      </c>
      <c r="M27" s="21">
        <f t="shared" si="1"/>
        <v>41</v>
      </c>
    </row>
    <row r="28" spans="1:13" s="13" customFormat="1" ht="15.5" x14ac:dyDescent="0.35">
      <c r="A28" s="62" t="str">
        <f>'23MBA111 '!A28</f>
        <v>P18FW23M015013</v>
      </c>
      <c r="B28" s="62" t="str">
        <f>'23MBA111 '!B28</f>
        <v>AKSHAYKUMAR SUNIL POL</v>
      </c>
      <c r="C28" s="119">
        <v>5</v>
      </c>
      <c r="D28" s="119"/>
      <c r="E28" s="119">
        <v>5</v>
      </c>
      <c r="F28" s="119">
        <v>4</v>
      </c>
      <c r="G28" s="119"/>
      <c r="H28" s="119"/>
      <c r="I28" s="119">
        <v>7</v>
      </c>
      <c r="J28" s="119">
        <v>5.5</v>
      </c>
      <c r="K28" s="119">
        <v>11</v>
      </c>
      <c r="L28" s="128">
        <v>31</v>
      </c>
      <c r="M28" s="21">
        <f t="shared" si="1"/>
        <v>37.5</v>
      </c>
    </row>
    <row r="29" spans="1:13" s="13" customFormat="1" ht="15.5" x14ac:dyDescent="0.35">
      <c r="A29" s="62" t="str">
        <f>'23MBA111 '!A29</f>
        <v>P18FW23M015014</v>
      </c>
      <c r="B29" s="62" t="str">
        <f>'23MBA111 '!B29</f>
        <v>AMOGHARAJ KULKARNI</v>
      </c>
      <c r="C29" s="119">
        <v>5</v>
      </c>
      <c r="D29" s="119">
        <v>5</v>
      </c>
      <c r="E29" s="119"/>
      <c r="F29" s="119">
        <v>4</v>
      </c>
      <c r="G29" s="119"/>
      <c r="H29" s="119">
        <v>9</v>
      </c>
      <c r="I29" s="119">
        <v>8</v>
      </c>
      <c r="J29" s="119"/>
      <c r="K29" s="119">
        <v>9</v>
      </c>
      <c r="L29" s="128">
        <v>33</v>
      </c>
      <c r="M29" s="21">
        <f t="shared" si="1"/>
        <v>40</v>
      </c>
    </row>
    <row r="30" spans="1:13" s="13" customFormat="1" ht="15.5" x14ac:dyDescent="0.35">
      <c r="A30" s="62" t="str">
        <f>'23MBA111 '!A30</f>
        <v>P18FW23M015015</v>
      </c>
      <c r="B30" s="62" t="str">
        <f>'23MBA111 '!B30</f>
        <v>AMRUTHA B G</v>
      </c>
      <c r="C30" s="119">
        <v>5</v>
      </c>
      <c r="D30" s="119">
        <v>4</v>
      </c>
      <c r="E30" s="119">
        <v>4</v>
      </c>
      <c r="F30" s="119"/>
      <c r="G30" s="119"/>
      <c r="H30" s="119">
        <v>7.5</v>
      </c>
      <c r="I30" s="119">
        <v>8.5</v>
      </c>
      <c r="J30" s="119"/>
      <c r="K30" s="119">
        <v>0</v>
      </c>
      <c r="L30" s="128">
        <v>42</v>
      </c>
      <c r="M30" s="21">
        <f t="shared" si="1"/>
        <v>29</v>
      </c>
    </row>
    <row r="31" spans="1:13" s="13" customFormat="1" ht="15.5" x14ac:dyDescent="0.35">
      <c r="A31" s="62" t="str">
        <f>'23MBA111 '!A31</f>
        <v>P18FW23M015016</v>
      </c>
      <c r="B31" s="62" t="str">
        <f>'23MBA111 '!B31</f>
        <v>ANJALI</v>
      </c>
      <c r="C31" s="118">
        <v>4</v>
      </c>
      <c r="D31" s="119">
        <v>4</v>
      </c>
      <c r="E31" s="119"/>
      <c r="F31" s="119"/>
      <c r="G31" s="119">
        <v>3</v>
      </c>
      <c r="H31" s="119">
        <v>10</v>
      </c>
      <c r="I31" s="119">
        <v>9</v>
      </c>
      <c r="J31" s="119"/>
      <c r="K31" s="119">
        <v>13</v>
      </c>
      <c r="L31" s="128">
        <v>24</v>
      </c>
      <c r="M31" s="21">
        <f t="shared" si="1"/>
        <v>43</v>
      </c>
    </row>
    <row r="32" spans="1:13" s="13" customFormat="1" ht="15.5" x14ac:dyDescent="0.35">
      <c r="A32" s="62" t="str">
        <f>'23MBA111 '!A32</f>
        <v>P18FW23M015017</v>
      </c>
      <c r="B32" s="62" t="str">
        <f>'23MBA111 '!B32</f>
        <v>APEKSHA SIDDANNAVAR</v>
      </c>
      <c r="C32" s="119">
        <v>5</v>
      </c>
      <c r="D32" s="119">
        <v>4</v>
      </c>
      <c r="E32" s="119">
        <v>4</v>
      </c>
      <c r="F32" s="119"/>
      <c r="G32" s="119"/>
      <c r="H32" s="119">
        <v>10</v>
      </c>
      <c r="I32" s="119">
        <v>8</v>
      </c>
      <c r="J32" s="119"/>
      <c r="K32" s="119">
        <v>11</v>
      </c>
      <c r="L32" s="128">
        <v>42</v>
      </c>
      <c r="M32" s="21">
        <f t="shared" si="1"/>
        <v>42</v>
      </c>
    </row>
    <row r="33" spans="1:13" s="13" customFormat="1" ht="15.5" x14ac:dyDescent="0.35">
      <c r="A33" s="62" t="str">
        <f>'23MBA111 '!A33</f>
        <v>P18FW23M015018</v>
      </c>
      <c r="B33" s="62" t="str">
        <f>'23MBA111 '!B33</f>
        <v>ARPITA DESHPANDE</v>
      </c>
      <c r="C33" s="118"/>
      <c r="D33" s="119">
        <v>2</v>
      </c>
      <c r="E33" s="119"/>
      <c r="F33" s="119">
        <v>2</v>
      </c>
      <c r="G33" s="119">
        <v>3</v>
      </c>
      <c r="H33" s="119">
        <v>8</v>
      </c>
      <c r="I33" s="119"/>
      <c r="J33" s="119">
        <v>3</v>
      </c>
      <c r="K33" s="119">
        <v>8</v>
      </c>
      <c r="L33" s="128">
        <v>35</v>
      </c>
      <c r="M33" s="21">
        <f t="shared" si="1"/>
        <v>26</v>
      </c>
    </row>
    <row r="34" spans="1:13" s="13" customFormat="1" ht="15.5" x14ac:dyDescent="0.35">
      <c r="A34" s="62" t="str">
        <f>'23MBA111 '!A34</f>
        <v>P18FW23M015019</v>
      </c>
      <c r="B34" s="62" t="str">
        <f>'23MBA111 '!B34</f>
        <v>ARUN MADEV BIRADAR</v>
      </c>
      <c r="C34" s="119">
        <v>3</v>
      </c>
      <c r="D34" s="119">
        <v>2</v>
      </c>
      <c r="E34" s="119"/>
      <c r="F34" s="119"/>
      <c r="G34" s="119">
        <v>1</v>
      </c>
      <c r="H34" s="119">
        <v>7</v>
      </c>
      <c r="I34" s="119"/>
      <c r="J34" s="119">
        <v>0</v>
      </c>
      <c r="K34" s="119">
        <v>10</v>
      </c>
      <c r="L34" s="128">
        <v>28</v>
      </c>
      <c r="M34" s="21">
        <f t="shared" si="1"/>
        <v>23</v>
      </c>
    </row>
    <row r="35" spans="1:13" s="13" customFormat="1" ht="15.5" x14ac:dyDescent="0.35">
      <c r="A35" s="62" t="str">
        <f>'23MBA111 '!A35</f>
        <v>P18FW23M015020</v>
      </c>
      <c r="B35" s="62" t="str">
        <f>'23MBA111 '!B35</f>
        <v>ARUNKUMAR M</v>
      </c>
      <c r="C35" s="118">
        <v>4</v>
      </c>
      <c r="D35" s="119">
        <v>4</v>
      </c>
      <c r="E35" s="119"/>
      <c r="F35" s="119">
        <v>3</v>
      </c>
      <c r="G35" s="119"/>
      <c r="H35" s="119">
        <v>6</v>
      </c>
      <c r="I35" s="119"/>
      <c r="J35" s="119">
        <v>7</v>
      </c>
      <c r="K35" s="119">
        <v>12</v>
      </c>
      <c r="L35" s="128">
        <v>33</v>
      </c>
      <c r="M35" s="21">
        <f t="shared" si="1"/>
        <v>36</v>
      </c>
    </row>
    <row r="36" spans="1:13" s="13" customFormat="1" ht="15.5" x14ac:dyDescent="0.35">
      <c r="A36" s="62" t="str">
        <f>'23MBA111 '!A36</f>
        <v>P18FW23M015021</v>
      </c>
      <c r="B36" s="62" t="str">
        <f>'23MBA111 '!B36</f>
        <v>B N SATYAPRANEETH</v>
      </c>
      <c r="C36" s="118">
        <v>5</v>
      </c>
      <c r="D36" s="119"/>
      <c r="E36" s="119"/>
      <c r="F36" s="119">
        <v>4</v>
      </c>
      <c r="G36" s="119">
        <v>4</v>
      </c>
      <c r="H36" s="119">
        <v>10</v>
      </c>
      <c r="I36" s="119"/>
      <c r="J36" s="119">
        <v>6</v>
      </c>
      <c r="K36" s="119">
        <v>9</v>
      </c>
      <c r="L36" s="128">
        <v>36</v>
      </c>
      <c r="M36" s="21">
        <f t="shared" si="1"/>
        <v>38</v>
      </c>
    </row>
    <row r="37" spans="1:13" s="13" customFormat="1" ht="15.5" x14ac:dyDescent="0.35">
      <c r="A37" s="62" t="str">
        <f>'23MBA111 '!A37</f>
        <v>P18FW23M015022</v>
      </c>
      <c r="B37" s="62" t="str">
        <f>'23MBA111 '!B37</f>
        <v>B R GAGAN</v>
      </c>
      <c r="C37" s="118">
        <v>1</v>
      </c>
      <c r="D37" s="119">
        <v>1</v>
      </c>
      <c r="E37" s="119">
        <v>3</v>
      </c>
      <c r="F37" s="119"/>
      <c r="G37" s="119"/>
      <c r="H37" s="119">
        <v>4</v>
      </c>
      <c r="I37" s="119">
        <v>5.5</v>
      </c>
      <c r="J37" s="119"/>
      <c r="K37" s="119">
        <v>10</v>
      </c>
      <c r="L37" s="128">
        <v>31</v>
      </c>
      <c r="M37" s="21">
        <f t="shared" si="1"/>
        <v>24.5</v>
      </c>
    </row>
    <row r="38" spans="1:13" s="13" customFormat="1" ht="15.5" x14ac:dyDescent="0.35">
      <c r="A38" s="62" t="str">
        <f>'23MBA111 '!A38</f>
        <v>P18FW23M015023</v>
      </c>
      <c r="B38" s="62" t="str">
        <f>'23MBA111 '!B38</f>
        <v>BELLARY GAYATHRI</v>
      </c>
      <c r="C38" s="118"/>
      <c r="D38" s="119"/>
      <c r="E38" s="119">
        <v>4</v>
      </c>
      <c r="F38" s="119">
        <v>4</v>
      </c>
      <c r="G38" s="119">
        <v>4</v>
      </c>
      <c r="H38" s="119">
        <v>8</v>
      </c>
      <c r="I38" s="119">
        <v>8</v>
      </c>
      <c r="J38" s="119"/>
      <c r="K38" s="119">
        <v>12</v>
      </c>
      <c r="L38" s="128">
        <v>37</v>
      </c>
      <c r="M38" s="21">
        <f t="shared" si="1"/>
        <v>40</v>
      </c>
    </row>
    <row r="39" spans="1:13" s="13" customFormat="1" ht="15.5" x14ac:dyDescent="0.35">
      <c r="A39" s="62" t="str">
        <f>'23MBA111 '!A39</f>
        <v>P18FW23M015024</v>
      </c>
      <c r="B39" s="62" t="str">
        <f>'23MBA111 '!B39</f>
        <v>BGS MAYUR SHANKAR</v>
      </c>
      <c r="C39" s="119">
        <v>4</v>
      </c>
      <c r="D39" s="119"/>
      <c r="E39" s="119"/>
      <c r="F39" s="119">
        <v>0</v>
      </c>
      <c r="G39" s="119">
        <v>0</v>
      </c>
      <c r="H39" s="119">
        <v>7</v>
      </c>
      <c r="I39" s="119"/>
      <c r="J39" s="119">
        <v>7</v>
      </c>
      <c r="K39" s="119">
        <v>12</v>
      </c>
      <c r="L39" s="128">
        <v>32</v>
      </c>
      <c r="M39" s="21">
        <f t="shared" si="1"/>
        <v>30</v>
      </c>
    </row>
    <row r="40" spans="1:13" s="13" customFormat="1" ht="15.5" x14ac:dyDescent="0.35">
      <c r="A40" s="62" t="str">
        <f>'23MBA111 '!A40</f>
        <v>P18FW23M015025</v>
      </c>
      <c r="B40" s="62" t="str">
        <f>'23MBA111 '!B40</f>
        <v>BHAGYALAKSHMI  P R</v>
      </c>
      <c r="C40" s="118">
        <v>4</v>
      </c>
      <c r="D40" s="119">
        <v>3</v>
      </c>
      <c r="E40" s="119"/>
      <c r="F40" s="119"/>
      <c r="G40" s="119">
        <v>3</v>
      </c>
      <c r="H40" s="119">
        <v>0</v>
      </c>
      <c r="I40" s="119"/>
      <c r="J40" s="119">
        <v>7</v>
      </c>
      <c r="K40" s="119">
        <v>10</v>
      </c>
      <c r="L40" s="128">
        <v>39</v>
      </c>
      <c r="M40" s="21">
        <f t="shared" si="1"/>
        <v>27</v>
      </c>
    </row>
    <row r="41" spans="1:13" s="13" customFormat="1" ht="15.5" x14ac:dyDescent="0.35">
      <c r="A41" s="62" t="str">
        <f>'23MBA111 '!A41</f>
        <v>P18FW23M015026</v>
      </c>
      <c r="B41" s="62" t="str">
        <f>'23MBA111 '!B41</f>
        <v>BISHAN BOPANNA K B</v>
      </c>
      <c r="C41" s="119">
        <v>5</v>
      </c>
      <c r="D41" s="119">
        <v>5</v>
      </c>
      <c r="E41" s="119">
        <v>5</v>
      </c>
      <c r="F41" s="119"/>
      <c r="G41" s="119"/>
      <c r="H41" s="119">
        <v>8</v>
      </c>
      <c r="I41" s="119">
        <v>8</v>
      </c>
      <c r="J41" s="119"/>
      <c r="K41" s="119">
        <v>12</v>
      </c>
      <c r="L41" s="128">
        <v>31</v>
      </c>
      <c r="M41" s="21">
        <f t="shared" si="1"/>
        <v>43</v>
      </c>
    </row>
    <row r="42" spans="1:13" s="13" customFormat="1" ht="15.5" x14ac:dyDescent="0.35">
      <c r="A42" s="62" t="str">
        <f>'23MBA111 '!A42</f>
        <v>P18FW23M015027</v>
      </c>
      <c r="B42" s="62" t="str">
        <f>'23MBA111 '!B42</f>
        <v>C BHARGAVI</v>
      </c>
      <c r="C42" s="118">
        <v>5</v>
      </c>
      <c r="D42" s="119"/>
      <c r="E42" s="119">
        <v>4</v>
      </c>
      <c r="F42" s="119">
        <v>5</v>
      </c>
      <c r="G42" s="119"/>
      <c r="H42" s="119">
        <v>8</v>
      </c>
      <c r="I42" s="119">
        <v>8</v>
      </c>
      <c r="J42" s="119"/>
      <c r="K42" s="119">
        <v>12</v>
      </c>
      <c r="L42" s="128">
        <v>43</v>
      </c>
      <c r="M42" s="21">
        <f t="shared" si="1"/>
        <v>42</v>
      </c>
    </row>
    <row r="43" spans="1:13" s="13" customFormat="1" ht="15.5" x14ac:dyDescent="0.35">
      <c r="A43" s="62" t="str">
        <f>'23MBA111 '!A43</f>
        <v>P18FW23M015028</v>
      </c>
      <c r="B43" s="62" t="str">
        <f>'23MBA111 '!B43</f>
        <v>CHAITANYA S</v>
      </c>
      <c r="C43" s="119">
        <v>4</v>
      </c>
      <c r="D43" s="119">
        <v>4</v>
      </c>
      <c r="E43" s="119">
        <v>5</v>
      </c>
      <c r="F43" s="119"/>
      <c r="G43" s="119"/>
      <c r="H43" s="119">
        <v>7</v>
      </c>
      <c r="I43" s="119"/>
      <c r="J43" s="119">
        <v>8</v>
      </c>
      <c r="K43" s="119">
        <v>12</v>
      </c>
      <c r="L43" s="128">
        <v>42</v>
      </c>
      <c r="M43" s="21">
        <f t="shared" si="1"/>
        <v>40</v>
      </c>
    </row>
    <row r="44" spans="1:13" s="13" customFormat="1" ht="15.5" x14ac:dyDescent="0.35">
      <c r="A44" s="62" t="str">
        <f>'23MBA111 '!A44</f>
        <v>P18FW23M015029</v>
      </c>
      <c r="B44" s="62" t="str">
        <f>'23MBA111 '!B44</f>
        <v>CHARUPRIYA C</v>
      </c>
      <c r="C44" s="119">
        <v>4</v>
      </c>
      <c r="D44" s="119"/>
      <c r="E44" s="119"/>
      <c r="F44" s="119">
        <v>3</v>
      </c>
      <c r="G44" s="119">
        <v>3</v>
      </c>
      <c r="H44" s="119">
        <v>9</v>
      </c>
      <c r="I44" s="119"/>
      <c r="J44" s="119">
        <v>9</v>
      </c>
      <c r="K44" s="119">
        <v>11</v>
      </c>
      <c r="L44" s="128">
        <v>34</v>
      </c>
      <c r="M44" s="21">
        <f t="shared" si="1"/>
        <v>39</v>
      </c>
    </row>
    <row r="45" spans="1:13" s="13" customFormat="1" ht="15.5" x14ac:dyDescent="0.35">
      <c r="A45" s="62" t="str">
        <f>'23MBA111 '!A45</f>
        <v>P18FW23M015030</v>
      </c>
      <c r="B45" s="62" t="str">
        <f>'23MBA111 '!B45</f>
        <v>CHIRAG S M</v>
      </c>
      <c r="C45" s="119">
        <v>4</v>
      </c>
      <c r="D45" s="119"/>
      <c r="E45" s="119"/>
      <c r="F45" s="119">
        <v>5</v>
      </c>
      <c r="G45" s="119">
        <v>5</v>
      </c>
      <c r="H45" s="119">
        <v>8</v>
      </c>
      <c r="I45" s="119"/>
      <c r="J45" s="119">
        <v>8</v>
      </c>
      <c r="K45" s="119">
        <v>12</v>
      </c>
      <c r="L45" s="128">
        <v>31</v>
      </c>
      <c r="M45" s="21">
        <f t="shared" si="1"/>
        <v>42</v>
      </c>
    </row>
    <row r="46" spans="1:13" s="13" customFormat="1" ht="15.5" x14ac:dyDescent="0.35">
      <c r="A46" s="62" t="str">
        <f>'23MBA111 '!A46</f>
        <v>P18FW23M015031</v>
      </c>
      <c r="B46" s="62" t="str">
        <f>'23MBA111 '!B46</f>
        <v>DHRUTHI BALAJI</v>
      </c>
      <c r="C46" s="119">
        <v>5</v>
      </c>
      <c r="D46" s="119">
        <v>5</v>
      </c>
      <c r="E46" s="119">
        <v>5</v>
      </c>
      <c r="F46" s="119"/>
      <c r="G46" s="119"/>
      <c r="H46" s="119">
        <v>7</v>
      </c>
      <c r="I46" s="119"/>
      <c r="J46" s="119">
        <v>0</v>
      </c>
      <c r="K46" s="119">
        <v>10</v>
      </c>
      <c r="L46" s="128">
        <v>39</v>
      </c>
      <c r="M46" s="21">
        <f t="shared" si="1"/>
        <v>32</v>
      </c>
    </row>
    <row r="47" spans="1:13" s="13" customFormat="1" ht="15.5" x14ac:dyDescent="0.35">
      <c r="A47" s="62" t="str">
        <f>'23MBA111 '!A47</f>
        <v>P18FW23M015032</v>
      </c>
      <c r="B47" s="62" t="str">
        <f>'23MBA111 '!B47</f>
        <v>DINESH M</v>
      </c>
      <c r="C47" s="118"/>
      <c r="D47" s="119"/>
      <c r="E47" s="119">
        <v>2</v>
      </c>
      <c r="F47" s="119">
        <v>3</v>
      </c>
      <c r="G47" s="119">
        <v>4</v>
      </c>
      <c r="H47" s="119">
        <v>7</v>
      </c>
      <c r="I47" s="119"/>
      <c r="J47" s="119">
        <v>1</v>
      </c>
      <c r="K47" s="119">
        <v>10</v>
      </c>
      <c r="L47" s="128">
        <v>33</v>
      </c>
      <c r="M47" s="21">
        <f t="shared" si="1"/>
        <v>27</v>
      </c>
    </row>
    <row r="48" spans="1:13" s="13" customFormat="1" ht="15.5" x14ac:dyDescent="0.35">
      <c r="A48" s="62" t="str">
        <f>'23MBA111 '!A48</f>
        <v>P18FW23M015033</v>
      </c>
      <c r="B48" s="62" t="str">
        <f>'23MBA111 '!B48</f>
        <v>DUSHYANTH N</v>
      </c>
      <c r="C48" s="119">
        <v>5</v>
      </c>
      <c r="D48" s="119">
        <v>4</v>
      </c>
      <c r="E48" s="119">
        <v>3</v>
      </c>
      <c r="F48" s="119"/>
      <c r="G48" s="119"/>
      <c r="H48" s="119">
        <v>8</v>
      </c>
      <c r="I48" s="119">
        <v>6</v>
      </c>
      <c r="J48" s="119"/>
      <c r="K48" s="119">
        <v>12</v>
      </c>
      <c r="L48" s="128">
        <v>34</v>
      </c>
      <c r="M48" s="21">
        <f t="shared" si="1"/>
        <v>38</v>
      </c>
    </row>
    <row r="49" spans="1:13" s="13" customFormat="1" ht="15.5" x14ac:dyDescent="0.35">
      <c r="A49" s="62" t="str">
        <f>'23MBA111 '!A49</f>
        <v>P18FW23M015034</v>
      </c>
      <c r="B49" s="62" t="str">
        <f>'23MBA111 '!B49</f>
        <v>FAIZAN KHAN</v>
      </c>
      <c r="C49" s="119">
        <v>5</v>
      </c>
      <c r="D49" s="119"/>
      <c r="E49" s="119">
        <v>5</v>
      </c>
      <c r="F49" s="119"/>
      <c r="G49" s="119">
        <v>3</v>
      </c>
      <c r="H49" s="119">
        <v>9</v>
      </c>
      <c r="I49" s="119"/>
      <c r="J49" s="119">
        <v>2</v>
      </c>
      <c r="K49" s="119">
        <v>9</v>
      </c>
      <c r="L49" s="128">
        <v>35</v>
      </c>
      <c r="M49" s="21">
        <f t="shared" si="1"/>
        <v>33</v>
      </c>
    </row>
    <row r="50" spans="1:13" s="13" customFormat="1" ht="15.5" x14ac:dyDescent="0.35">
      <c r="A50" s="62" t="str">
        <f>'23MBA111 '!A50</f>
        <v>P18FW23M015035</v>
      </c>
      <c r="B50" s="62" t="str">
        <f>'23MBA111 '!B50</f>
        <v>FOUZIYA BANU</v>
      </c>
      <c r="C50" s="118">
        <v>4</v>
      </c>
      <c r="D50" s="119">
        <v>4</v>
      </c>
      <c r="E50" s="119"/>
      <c r="F50" s="119"/>
      <c r="G50" s="119">
        <v>0</v>
      </c>
      <c r="H50" s="119">
        <v>8</v>
      </c>
      <c r="I50" s="119"/>
      <c r="J50" s="119">
        <v>9</v>
      </c>
      <c r="K50" s="119">
        <v>9</v>
      </c>
      <c r="L50" s="128">
        <v>23</v>
      </c>
      <c r="M50" s="21">
        <f t="shared" si="1"/>
        <v>34</v>
      </c>
    </row>
    <row r="51" spans="1:13" s="13" customFormat="1" ht="15.5" x14ac:dyDescent="0.35">
      <c r="A51" s="62" t="str">
        <f>'23MBA111 '!A51</f>
        <v>P18FW23M015036</v>
      </c>
      <c r="B51" s="62" t="str">
        <f>'23MBA111 '!B51</f>
        <v>G.P TEJISHREE</v>
      </c>
      <c r="C51" s="118">
        <v>5</v>
      </c>
      <c r="D51" s="119">
        <v>5</v>
      </c>
      <c r="E51" s="119"/>
      <c r="F51" s="119"/>
      <c r="G51" s="119">
        <v>0</v>
      </c>
      <c r="H51" s="119">
        <v>9</v>
      </c>
      <c r="I51" s="119"/>
      <c r="J51" s="119">
        <v>0</v>
      </c>
      <c r="K51" s="119">
        <v>11</v>
      </c>
      <c r="L51" s="128">
        <v>35</v>
      </c>
      <c r="M51" s="21">
        <f t="shared" si="1"/>
        <v>30</v>
      </c>
    </row>
    <row r="52" spans="1:13" s="13" customFormat="1" ht="15.5" x14ac:dyDescent="0.35">
      <c r="A52" s="62" t="str">
        <f>'23MBA111 '!A52</f>
        <v>P18FW23M015037</v>
      </c>
      <c r="B52" s="62" t="str">
        <f>'23MBA111 '!B52</f>
        <v>GAJENDRA G S</v>
      </c>
      <c r="C52" s="118"/>
      <c r="D52" s="119">
        <v>4</v>
      </c>
      <c r="E52" s="119"/>
      <c r="F52" s="119">
        <v>0</v>
      </c>
      <c r="G52" s="119">
        <v>4</v>
      </c>
      <c r="H52" s="119">
        <v>7</v>
      </c>
      <c r="I52" s="119"/>
      <c r="J52" s="119">
        <v>7</v>
      </c>
      <c r="K52" s="119">
        <v>4</v>
      </c>
      <c r="L52" s="128">
        <v>21</v>
      </c>
      <c r="M52" s="21">
        <f t="shared" si="1"/>
        <v>26</v>
      </c>
    </row>
    <row r="53" spans="1:13" s="13" customFormat="1" ht="15.5" x14ac:dyDescent="0.35">
      <c r="A53" s="62" t="str">
        <f>'23MBA111 '!A53</f>
        <v>P18FW23M015038</v>
      </c>
      <c r="B53" s="62" t="str">
        <f>'23MBA111 '!B53</f>
        <v>HARSHAD NARAYANA M.S</v>
      </c>
      <c r="C53" s="118">
        <v>4</v>
      </c>
      <c r="D53" s="119">
        <v>3</v>
      </c>
      <c r="E53" s="119"/>
      <c r="F53" s="119"/>
      <c r="G53" s="119">
        <v>4</v>
      </c>
      <c r="H53" s="119">
        <v>8</v>
      </c>
      <c r="I53" s="119"/>
      <c r="J53" s="119">
        <v>7</v>
      </c>
      <c r="K53" s="119">
        <v>6</v>
      </c>
      <c r="L53" s="128">
        <v>33</v>
      </c>
      <c r="M53" s="21">
        <f t="shared" si="1"/>
        <v>32</v>
      </c>
    </row>
    <row r="54" spans="1:13" s="13" customFormat="1" ht="15.5" x14ac:dyDescent="0.35">
      <c r="A54" s="62" t="str">
        <f>'23MBA111 '!A54</f>
        <v>P18FW23M015039</v>
      </c>
      <c r="B54" s="62" t="str">
        <f>'23MBA111 '!B54</f>
        <v>HARSHITH G</v>
      </c>
      <c r="C54" s="118">
        <v>5</v>
      </c>
      <c r="D54" s="119">
        <v>3.5</v>
      </c>
      <c r="E54" s="119">
        <v>4</v>
      </c>
      <c r="F54" s="119"/>
      <c r="G54" s="119"/>
      <c r="H54" s="119">
        <v>7</v>
      </c>
      <c r="I54" s="119"/>
      <c r="J54" s="119">
        <v>7</v>
      </c>
      <c r="K54" s="119">
        <v>8</v>
      </c>
      <c r="L54" s="128">
        <v>44</v>
      </c>
      <c r="M54" s="21">
        <f t="shared" si="1"/>
        <v>34.5</v>
      </c>
    </row>
    <row r="55" spans="1:13" s="13" customFormat="1" ht="15.5" x14ac:dyDescent="0.35">
      <c r="A55" s="62" t="str">
        <f>'23MBA111 '!A55</f>
        <v>P18FW23M015040</v>
      </c>
      <c r="B55" s="62" t="str">
        <f>'23MBA111 '!B55</f>
        <v>HARSHITH P</v>
      </c>
      <c r="C55" s="118">
        <v>5</v>
      </c>
      <c r="D55" s="119">
        <v>3</v>
      </c>
      <c r="E55" s="119"/>
      <c r="F55" s="119">
        <v>5</v>
      </c>
      <c r="G55" s="119"/>
      <c r="H55" s="119">
        <v>9</v>
      </c>
      <c r="I55" s="119">
        <v>9</v>
      </c>
      <c r="J55" s="119"/>
      <c r="K55" s="119">
        <v>9</v>
      </c>
      <c r="L55" s="128">
        <v>9</v>
      </c>
      <c r="M55" s="21">
        <f t="shared" si="1"/>
        <v>40</v>
      </c>
    </row>
    <row r="56" spans="1:13" s="13" customFormat="1" ht="15.5" x14ac:dyDescent="0.35">
      <c r="A56" s="62" t="str">
        <f>'23MBA111 '!A56</f>
        <v>P18FW23M015041</v>
      </c>
      <c r="B56" s="62" t="str">
        <f>'23MBA111 '!B56</f>
        <v>HITHEN A S</v>
      </c>
      <c r="C56" s="118">
        <v>3</v>
      </c>
      <c r="D56" s="119"/>
      <c r="E56" s="119">
        <v>4</v>
      </c>
      <c r="F56" s="119">
        <v>5</v>
      </c>
      <c r="G56" s="119"/>
      <c r="H56" s="119">
        <v>7</v>
      </c>
      <c r="I56" s="119">
        <v>2</v>
      </c>
      <c r="J56" s="119"/>
      <c r="K56" s="119">
        <v>10</v>
      </c>
      <c r="L56" s="128">
        <v>38</v>
      </c>
      <c r="M56" s="21">
        <f t="shared" si="1"/>
        <v>31</v>
      </c>
    </row>
    <row r="57" spans="1:13" s="13" customFormat="1" ht="15.5" x14ac:dyDescent="0.35">
      <c r="A57" s="62" t="str">
        <f>'23MBA111 '!A57</f>
        <v>P18FW23M015042</v>
      </c>
      <c r="B57" s="62" t="str">
        <f>'23MBA111 '!B57</f>
        <v>HRISHIKESH ASHOK DABADE</v>
      </c>
      <c r="C57" s="118">
        <v>5</v>
      </c>
      <c r="D57" s="119">
        <v>5</v>
      </c>
      <c r="E57" s="119"/>
      <c r="F57" s="119"/>
      <c r="G57" s="119">
        <v>4</v>
      </c>
      <c r="H57" s="119">
        <v>9</v>
      </c>
      <c r="I57" s="119"/>
      <c r="J57" s="119">
        <v>7</v>
      </c>
      <c r="K57" s="119">
        <v>11</v>
      </c>
      <c r="L57" s="128">
        <v>33</v>
      </c>
      <c r="M57" s="21">
        <f t="shared" si="1"/>
        <v>41</v>
      </c>
    </row>
    <row r="58" spans="1:13" s="13" customFormat="1" ht="15.5" x14ac:dyDescent="0.35">
      <c r="A58" s="62" t="str">
        <f>'23MBA111 '!A58</f>
        <v>P18FW23M015043</v>
      </c>
      <c r="B58" s="62" t="str">
        <f>'23MBA111 '!B58</f>
        <v>HRITHIK N</v>
      </c>
      <c r="C58" s="118">
        <v>4</v>
      </c>
      <c r="D58" s="119">
        <v>4</v>
      </c>
      <c r="E58" s="119"/>
      <c r="F58" s="119">
        <v>0</v>
      </c>
      <c r="G58" s="119"/>
      <c r="H58" s="119">
        <v>9</v>
      </c>
      <c r="I58" s="119"/>
      <c r="J58" s="119">
        <v>0</v>
      </c>
      <c r="K58" s="119">
        <v>8</v>
      </c>
      <c r="L58" s="128">
        <v>36</v>
      </c>
      <c r="M58" s="21">
        <f t="shared" si="1"/>
        <v>25</v>
      </c>
    </row>
    <row r="59" spans="1:13" s="13" customFormat="1" ht="15.5" x14ac:dyDescent="0.35">
      <c r="A59" s="62" t="str">
        <f>'23MBA111 '!A59</f>
        <v>P18FW23M015044</v>
      </c>
      <c r="B59" s="62" t="str">
        <f>'23MBA111 '!B59</f>
        <v>INDRESH N</v>
      </c>
      <c r="C59" s="118">
        <v>5</v>
      </c>
      <c r="D59" s="119">
        <v>5</v>
      </c>
      <c r="E59" s="119"/>
      <c r="F59" s="119">
        <v>4</v>
      </c>
      <c r="G59" s="119"/>
      <c r="H59" s="119">
        <v>9</v>
      </c>
      <c r="I59" s="119"/>
      <c r="J59" s="119">
        <v>8</v>
      </c>
      <c r="K59" s="119">
        <v>11</v>
      </c>
      <c r="L59" s="128">
        <v>27</v>
      </c>
      <c r="M59" s="21">
        <f t="shared" si="1"/>
        <v>42</v>
      </c>
    </row>
    <row r="60" spans="1:13" s="13" customFormat="1" ht="15.5" x14ac:dyDescent="0.35">
      <c r="A60" s="62" t="str">
        <f>'23MBA111 '!A60</f>
        <v>P18FW23M015045</v>
      </c>
      <c r="B60" s="62" t="str">
        <f>'23MBA111 '!B60</f>
        <v>KAMATH KARTHIK</v>
      </c>
      <c r="C60" s="118"/>
      <c r="D60" s="119">
        <v>5</v>
      </c>
      <c r="E60" s="119">
        <v>5</v>
      </c>
      <c r="F60" s="119"/>
      <c r="G60" s="119">
        <v>4</v>
      </c>
      <c r="H60" s="119">
        <v>9</v>
      </c>
      <c r="I60" s="119">
        <v>6</v>
      </c>
      <c r="J60" s="119"/>
      <c r="K60" s="119">
        <v>11</v>
      </c>
      <c r="L60" s="128">
        <v>22</v>
      </c>
      <c r="M60" s="21">
        <f t="shared" si="1"/>
        <v>40</v>
      </c>
    </row>
    <row r="61" spans="1:13" s="13" customFormat="1" ht="15.5" x14ac:dyDescent="0.35">
      <c r="A61" s="62" t="str">
        <f>'23MBA111 '!A61</f>
        <v>P18FW23M015046</v>
      </c>
      <c r="B61" s="62" t="str">
        <f>'23MBA111 '!B61</f>
        <v>KARTHIK G R</v>
      </c>
      <c r="C61" s="118">
        <v>5</v>
      </c>
      <c r="D61" s="119"/>
      <c r="E61" s="119">
        <v>4</v>
      </c>
      <c r="F61" s="119">
        <v>3</v>
      </c>
      <c r="G61" s="119"/>
      <c r="H61" s="119">
        <v>6</v>
      </c>
      <c r="I61" s="119">
        <v>7</v>
      </c>
      <c r="J61" s="119"/>
      <c r="K61" s="119">
        <v>1</v>
      </c>
      <c r="L61" s="128">
        <v>28</v>
      </c>
      <c r="M61" s="21">
        <f t="shared" si="1"/>
        <v>26</v>
      </c>
    </row>
    <row r="62" spans="1:13" s="13" customFormat="1" ht="15.5" x14ac:dyDescent="0.35">
      <c r="A62" s="62" t="str">
        <f>'23MBA111 '!A62</f>
        <v>P18FW23M015047</v>
      </c>
      <c r="B62" s="62" t="str">
        <f>'23MBA111 '!B62</f>
        <v>KARTHIK H N</v>
      </c>
      <c r="C62" s="118">
        <v>2</v>
      </c>
      <c r="D62" s="119">
        <v>0</v>
      </c>
      <c r="E62" s="119">
        <v>0</v>
      </c>
      <c r="F62" s="119"/>
      <c r="G62" s="119"/>
      <c r="H62" s="119">
        <v>9</v>
      </c>
      <c r="I62" s="119"/>
      <c r="J62" s="119">
        <v>7</v>
      </c>
      <c r="K62" s="119">
        <v>8</v>
      </c>
      <c r="L62" s="128">
        <v>36</v>
      </c>
      <c r="M62" s="21">
        <f t="shared" si="1"/>
        <v>26</v>
      </c>
    </row>
    <row r="63" spans="1:13" s="13" customFormat="1" ht="15.5" x14ac:dyDescent="0.35">
      <c r="A63" s="62" t="str">
        <f>'23MBA111 '!A63</f>
        <v>P18FW23M015048</v>
      </c>
      <c r="B63" s="62" t="str">
        <f>'23MBA111 '!B63</f>
        <v>KARTHIK HATWAR G</v>
      </c>
      <c r="C63" s="119">
        <v>5</v>
      </c>
      <c r="D63" s="119">
        <v>4</v>
      </c>
      <c r="E63" s="119"/>
      <c r="F63" s="119">
        <v>5</v>
      </c>
      <c r="G63" s="119"/>
      <c r="H63" s="119">
        <v>9</v>
      </c>
      <c r="I63" s="119"/>
      <c r="J63" s="119">
        <v>9</v>
      </c>
      <c r="K63" s="119">
        <v>10</v>
      </c>
      <c r="L63" s="128">
        <v>29</v>
      </c>
      <c r="M63" s="21">
        <f t="shared" si="1"/>
        <v>42</v>
      </c>
    </row>
    <row r="64" spans="1:13" s="13" customFormat="1" ht="15.5" x14ac:dyDescent="0.35">
      <c r="A64" s="62" t="str">
        <f>'23MBA111 '!A64</f>
        <v>P18FW23M015049</v>
      </c>
      <c r="B64" s="62" t="str">
        <f>'23MBA111 '!B64</f>
        <v>KARTHIK N P</v>
      </c>
      <c r="C64" s="119">
        <v>5</v>
      </c>
      <c r="D64" s="119"/>
      <c r="E64" s="119"/>
      <c r="F64" s="119">
        <v>5</v>
      </c>
      <c r="G64" s="119">
        <v>5</v>
      </c>
      <c r="H64" s="119">
        <v>7</v>
      </c>
      <c r="I64" s="119"/>
      <c r="J64" s="119">
        <v>9</v>
      </c>
      <c r="K64" s="119">
        <v>12</v>
      </c>
      <c r="L64" s="128">
        <v>25</v>
      </c>
      <c r="M64" s="21">
        <f t="shared" si="1"/>
        <v>43</v>
      </c>
    </row>
    <row r="65" spans="1:13" s="13" customFormat="1" ht="15.5" x14ac:dyDescent="0.35">
      <c r="A65" s="62" t="str">
        <f>'23MBA111 '!A65</f>
        <v>P18FW23M015050</v>
      </c>
      <c r="B65" s="62" t="str">
        <f>'23MBA111 '!B65</f>
        <v>KARTHIK S</v>
      </c>
      <c r="C65" s="118">
        <v>3</v>
      </c>
      <c r="D65" s="119">
        <v>2</v>
      </c>
      <c r="E65" s="119"/>
      <c r="F65" s="119">
        <v>4</v>
      </c>
      <c r="G65" s="119"/>
      <c r="H65" s="119">
        <v>5</v>
      </c>
      <c r="I65" s="119"/>
      <c r="J65" s="119">
        <v>7</v>
      </c>
      <c r="K65" s="119">
        <v>7</v>
      </c>
      <c r="L65" s="128">
        <v>36</v>
      </c>
      <c r="M65" s="21">
        <f t="shared" si="1"/>
        <v>28</v>
      </c>
    </row>
    <row r="66" spans="1:13" s="13" customFormat="1" ht="15.5" x14ac:dyDescent="0.35">
      <c r="A66" s="62" t="str">
        <f>'23MBA111 '!A66</f>
        <v>P18FW23M015051</v>
      </c>
      <c r="B66" s="62" t="str">
        <f>'23MBA111 '!B66</f>
        <v>KAVYA D</v>
      </c>
      <c r="C66" s="118">
        <v>4</v>
      </c>
      <c r="D66" s="119">
        <v>3</v>
      </c>
      <c r="E66" s="119"/>
      <c r="F66" s="119"/>
      <c r="G66" s="119">
        <v>5</v>
      </c>
      <c r="H66" s="119">
        <v>8</v>
      </c>
      <c r="I66" s="119">
        <v>0</v>
      </c>
      <c r="J66" s="119"/>
      <c r="K66" s="119">
        <v>11</v>
      </c>
      <c r="L66" s="128">
        <v>41</v>
      </c>
      <c r="M66" s="21">
        <f t="shared" si="1"/>
        <v>31</v>
      </c>
    </row>
    <row r="67" spans="1:13" s="13" customFormat="1" ht="15.5" x14ac:dyDescent="0.35">
      <c r="A67" s="62" t="str">
        <f>'23MBA111 '!A67</f>
        <v>P18FW23M015052</v>
      </c>
      <c r="B67" s="62" t="str">
        <f>'23MBA111 '!B67</f>
        <v>KAVYA M P</v>
      </c>
      <c r="C67" s="118">
        <v>4</v>
      </c>
      <c r="D67" s="119">
        <v>4</v>
      </c>
      <c r="E67" s="119"/>
      <c r="F67" s="119"/>
      <c r="G67" s="119">
        <v>4</v>
      </c>
      <c r="H67" s="119"/>
      <c r="I67" s="119">
        <v>6</v>
      </c>
      <c r="J67" s="119">
        <v>6</v>
      </c>
      <c r="K67" s="119">
        <v>8</v>
      </c>
      <c r="L67" s="128">
        <v>42</v>
      </c>
      <c r="M67" s="21">
        <f t="shared" si="1"/>
        <v>32</v>
      </c>
    </row>
    <row r="68" spans="1:13" s="13" customFormat="1" ht="15.5" x14ac:dyDescent="0.35">
      <c r="A68" s="62" t="str">
        <f>'23MBA111 '!A68</f>
        <v>P18FW23M015053</v>
      </c>
      <c r="B68" s="62" t="str">
        <f>'23MBA111 '!B68</f>
        <v>KEERTHANA PRABHU B</v>
      </c>
      <c r="C68" s="119">
        <v>5</v>
      </c>
      <c r="D68" s="119">
        <v>5</v>
      </c>
      <c r="E68" s="119"/>
      <c r="F68" s="119"/>
      <c r="G68" s="119">
        <v>5</v>
      </c>
      <c r="H68" s="119">
        <v>9</v>
      </c>
      <c r="I68" s="119"/>
      <c r="J68" s="119">
        <v>7</v>
      </c>
      <c r="K68" s="119">
        <v>13</v>
      </c>
      <c r="L68" s="128">
        <v>33</v>
      </c>
      <c r="M68" s="21">
        <f t="shared" si="1"/>
        <v>44</v>
      </c>
    </row>
    <row r="69" spans="1:13" s="13" customFormat="1" ht="15.5" x14ac:dyDescent="0.35">
      <c r="A69" s="62" t="str">
        <f>'23MBA111 '!A69</f>
        <v>P18FW23M015054</v>
      </c>
      <c r="B69" s="62" t="str">
        <f>'23MBA111 '!B69</f>
        <v>KISHOR</v>
      </c>
      <c r="C69" s="118">
        <v>4</v>
      </c>
      <c r="D69" s="119">
        <v>3</v>
      </c>
      <c r="E69" s="119"/>
      <c r="F69" s="119"/>
      <c r="G69" s="119">
        <v>5</v>
      </c>
      <c r="H69" s="119">
        <v>9</v>
      </c>
      <c r="I69" s="119"/>
      <c r="J69" s="119">
        <v>8</v>
      </c>
      <c r="K69" s="119">
        <v>12</v>
      </c>
      <c r="L69" s="128">
        <v>29</v>
      </c>
      <c r="M69" s="21">
        <f t="shared" si="1"/>
        <v>41</v>
      </c>
    </row>
    <row r="70" spans="1:13" s="13" customFormat="1" ht="15.5" x14ac:dyDescent="0.35">
      <c r="A70" s="62" t="str">
        <f>'23MBA111 '!A70</f>
        <v>P18FW23M015055</v>
      </c>
      <c r="B70" s="62" t="str">
        <f>'23MBA111 '!B70</f>
        <v>KUSHAL VEDANANDAGOUDA PATIL</v>
      </c>
      <c r="C70" s="119">
        <v>5</v>
      </c>
      <c r="D70" s="119"/>
      <c r="E70" s="119">
        <v>4</v>
      </c>
      <c r="F70" s="119">
        <v>5</v>
      </c>
      <c r="G70" s="119"/>
      <c r="H70" s="119">
        <v>8</v>
      </c>
      <c r="I70" s="119"/>
      <c r="J70" s="119">
        <v>7</v>
      </c>
      <c r="K70" s="119">
        <v>7</v>
      </c>
      <c r="L70" s="128">
        <v>14</v>
      </c>
      <c r="M70" s="21">
        <f t="shared" si="1"/>
        <v>36</v>
      </c>
    </row>
    <row r="71" spans="1:13" s="13" customFormat="1" ht="15.5" x14ac:dyDescent="0.35">
      <c r="A71" s="62" t="str">
        <f>'23MBA111 '!A71</f>
        <v>P18FW23M015056</v>
      </c>
      <c r="B71" s="62" t="str">
        <f>'23MBA111 '!B71</f>
        <v>LAKSHMI MUVVALA</v>
      </c>
      <c r="C71" s="119">
        <v>4</v>
      </c>
      <c r="D71" s="119">
        <v>2</v>
      </c>
      <c r="E71" s="119"/>
      <c r="F71" s="119"/>
      <c r="G71" s="119">
        <v>0</v>
      </c>
      <c r="H71" s="119">
        <v>8</v>
      </c>
      <c r="I71" s="119"/>
      <c r="J71" s="119">
        <v>2</v>
      </c>
      <c r="K71" s="119">
        <v>11</v>
      </c>
      <c r="L71" s="128">
        <v>27</v>
      </c>
      <c r="M71" s="21">
        <f t="shared" si="1"/>
        <v>27</v>
      </c>
    </row>
    <row r="72" spans="1:13" s="13" customFormat="1" ht="15.5" x14ac:dyDescent="0.35">
      <c r="A72" s="62" t="str">
        <f>'23MBA111 '!A72</f>
        <v>P18FW23M015057</v>
      </c>
      <c r="B72" s="62" t="str">
        <f>'23MBA111 '!B72</f>
        <v>LAKSHMI PRASAD M N</v>
      </c>
      <c r="C72" s="118">
        <v>5</v>
      </c>
      <c r="D72" s="119"/>
      <c r="E72" s="119">
        <v>5</v>
      </c>
      <c r="F72" s="119">
        <v>5</v>
      </c>
      <c r="G72" s="119"/>
      <c r="H72" s="119">
        <v>8</v>
      </c>
      <c r="I72" s="119">
        <v>8</v>
      </c>
      <c r="J72" s="119"/>
      <c r="K72" s="119">
        <v>9</v>
      </c>
      <c r="L72" s="128">
        <v>27</v>
      </c>
      <c r="M72" s="21">
        <f t="shared" si="1"/>
        <v>40</v>
      </c>
    </row>
    <row r="73" spans="1:13" s="13" customFormat="1" ht="15.5" x14ac:dyDescent="0.35">
      <c r="A73" s="62" t="str">
        <f>'23MBA111 '!A73</f>
        <v>P18FW23M015058</v>
      </c>
      <c r="B73" s="62" t="str">
        <f>'23MBA111 '!B73</f>
        <v>LIKHITH E L</v>
      </c>
      <c r="C73" s="118">
        <v>3</v>
      </c>
      <c r="D73" s="119"/>
      <c r="E73" s="119">
        <v>3</v>
      </c>
      <c r="F73" s="119"/>
      <c r="G73" s="119">
        <v>4</v>
      </c>
      <c r="H73" s="119">
        <v>7</v>
      </c>
      <c r="I73" s="119"/>
      <c r="J73" s="119">
        <v>7</v>
      </c>
      <c r="K73" s="119">
        <v>11</v>
      </c>
      <c r="L73" s="128">
        <v>28</v>
      </c>
      <c r="M73" s="21">
        <f t="shared" si="1"/>
        <v>35</v>
      </c>
    </row>
    <row r="74" spans="1:13" s="13" customFormat="1" ht="15.5" x14ac:dyDescent="0.35">
      <c r="A74" s="62" t="str">
        <f>'23MBA111 '!A74</f>
        <v>P18FW23M015059</v>
      </c>
      <c r="B74" s="62" t="str">
        <f>'23MBA111 '!B74</f>
        <v>MAMATHA S</v>
      </c>
      <c r="C74" s="118">
        <v>5</v>
      </c>
      <c r="D74" s="119">
        <v>4</v>
      </c>
      <c r="E74" s="119"/>
      <c r="F74" s="119">
        <v>2</v>
      </c>
      <c r="G74" s="119"/>
      <c r="H74" s="119">
        <v>6</v>
      </c>
      <c r="I74" s="119">
        <v>4</v>
      </c>
      <c r="J74" s="119"/>
      <c r="K74" s="119">
        <v>8</v>
      </c>
      <c r="L74" s="128">
        <v>37</v>
      </c>
      <c r="M74" s="21">
        <f t="shared" si="1"/>
        <v>29</v>
      </c>
    </row>
    <row r="75" spans="1:13" s="13" customFormat="1" ht="15.5" x14ac:dyDescent="0.35">
      <c r="A75" s="62" t="str">
        <f>'23MBA111 '!A75</f>
        <v>P18FW23M015060</v>
      </c>
      <c r="B75" s="62" t="str">
        <f>'23MBA111 '!B75</f>
        <v>MANJUNATH D NEELGUND</v>
      </c>
      <c r="C75" s="119">
        <v>4</v>
      </c>
      <c r="D75" s="119"/>
      <c r="E75" s="119"/>
      <c r="F75" s="119">
        <v>5</v>
      </c>
      <c r="G75" s="119">
        <v>0</v>
      </c>
      <c r="H75" s="119">
        <v>7</v>
      </c>
      <c r="I75" s="119">
        <v>5</v>
      </c>
      <c r="J75" s="119"/>
      <c r="K75" s="119">
        <v>12</v>
      </c>
      <c r="L75" s="128">
        <v>30</v>
      </c>
      <c r="M75" s="21">
        <f t="shared" si="1"/>
        <v>33</v>
      </c>
    </row>
    <row r="76" spans="1:13" s="13" customFormat="1" ht="15.5" x14ac:dyDescent="0.35">
      <c r="A76" s="62" t="str">
        <f>'23MBA111 '!A76</f>
        <v>P18FW23M015061</v>
      </c>
      <c r="B76" s="62" t="str">
        <f>'23MBA111 '!B76</f>
        <v>MANOJ M</v>
      </c>
      <c r="C76" s="118">
        <v>4</v>
      </c>
      <c r="D76" s="119">
        <v>4</v>
      </c>
      <c r="E76" s="119"/>
      <c r="F76" s="119"/>
      <c r="G76" s="119">
        <v>4</v>
      </c>
      <c r="H76" s="119">
        <v>8</v>
      </c>
      <c r="I76" s="119"/>
      <c r="J76" s="119">
        <v>6</v>
      </c>
      <c r="K76" s="119">
        <v>7</v>
      </c>
      <c r="L76" s="128">
        <v>33</v>
      </c>
      <c r="M76" s="21">
        <f t="shared" si="1"/>
        <v>33</v>
      </c>
    </row>
    <row r="77" spans="1:13" s="13" customFormat="1" ht="15.5" x14ac:dyDescent="0.35">
      <c r="A77" s="62" t="str">
        <f>'23MBA111 '!A77</f>
        <v>P18FW23M015062</v>
      </c>
      <c r="B77" s="62" t="str">
        <f>'23MBA111 '!B77</f>
        <v>MARK DAKSHIN KENNEDY</v>
      </c>
      <c r="C77" s="119">
        <v>3</v>
      </c>
      <c r="D77" s="119">
        <v>3</v>
      </c>
      <c r="E77" s="119"/>
      <c r="F77" s="119"/>
      <c r="G77" s="119">
        <v>0</v>
      </c>
      <c r="H77" s="119">
        <v>8</v>
      </c>
      <c r="I77" s="119"/>
      <c r="J77" s="119">
        <v>6</v>
      </c>
      <c r="K77" s="119">
        <v>10</v>
      </c>
      <c r="L77" s="128">
        <v>37</v>
      </c>
      <c r="M77" s="21">
        <f t="shared" si="1"/>
        <v>30</v>
      </c>
    </row>
    <row r="78" spans="1:13" s="13" customFormat="1" ht="15.5" x14ac:dyDescent="0.35">
      <c r="A78" s="62" t="str">
        <f>'23MBA111 '!A78</f>
        <v>P18FW23M015063</v>
      </c>
      <c r="B78" s="62" t="str">
        <f>'23MBA111 '!B78</f>
        <v>MARYAM FATHIMA</v>
      </c>
      <c r="C78" s="118">
        <v>4</v>
      </c>
      <c r="D78" s="119"/>
      <c r="E78" s="119">
        <v>3</v>
      </c>
      <c r="F78" s="119">
        <v>3</v>
      </c>
      <c r="G78" s="119"/>
      <c r="H78" s="119">
        <v>8</v>
      </c>
      <c r="I78" s="119"/>
      <c r="J78" s="119">
        <v>7</v>
      </c>
      <c r="K78" s="119">
        <v>8</v>
      </c>
      <c r="L78" s="128">
        <v>23</v>
      </c>
      <c r="M78" s="21">
        <f t="shared" si="1"/>
        <v>33</v>
      </c>
    </row>
    <row r="79" spans="1:13" s="13" customFormat="1" ht="15.5" x14ac:dyDescent="0.35">
      <c r="A79" s="62" t="str">
        <f>'23MBA111 '!A79</f>
        <v>P18FW23M015064</v>
      </c>
      <c r="B79" s="62" t="str">
        <f>'23MBA111 '!B79</f>
        <v>MD ISMAIL HUSSAIN</v>
      </c>
      <c r="C79" s="121">
        <v>4</v>
      </c>
      <c r="D79" s="121"/>
      <c r="E79" s="121">
        <v>3</v>
      </c>
      <c r="F79" s="121"/>
      <c r="G79" s="121">
        <v>2</v>
      </c>
      <c r="H79" s="119">
        <v>7</v>
      </c>
      <c r="I79" s="119">
        <v>5</v>
      </c>
      <c r="J79" s="119"/>
      <c r="K79" s="119">
        <v>3</v>
      </c>
      <c r="L79" s="128">
        <v>33</v>
      </c>
      <c r="M79" s="21">
        <f t="shared" si="1"/>
        <v>24</v>
      </c>
    </row>
    <row r="80" spans="1:13" s="13" customFormat="1" ht="15.5" x14ac:dyDescent="0.35">
      <c r="A80" s="62" t="str">
        <f>'23MBA111 '!A80</f>
        <v>P18FW23M015065</v>
      </c>
      <c r="B80" s="62" t="str">
        <f>'23MBA111 '!B80</f>
        <v>MEDHA.B</v>
      </c>
      <c r="C80" s="121">
        <v>3</v>
      </c>
      <c r="D80" s="121">
        <v>4</v>
      </c>
      <c r="E80" s="121"/>
      <c r="F80" s="121">
        <v>4</v>
      </c>
      <c r="G80" s="121"/>
      <c r="H80" s="119">
        <v>9</v>
      </c>
      <c r="I80" s="119"/>
      <c r="J80" s="119">
        <v>2</v>
      </c>
      <c r="K80" s="119">
        <v>10</v>
      </c>
      <c r="L80" s="128">
        <v>29</v>
      </c>
      <c r="M80" s="21">
        <f t="shared" si="1"/>
        <v>32</v>
      </c>
    </row>
    <row r="81" spans="1:13" s="13" customFormat="1" ht="15.5" x14ac:dyDescent="0.35">
      <c r="A81" s="62" t="str">
        <f>'23MBA111 '!A81</f>
        <v>P18FW23M015066</v>
      </c>
      <c r="B81" s="62" t="str">
        <f>'23MBA111 '!B81</f>
        <v>MEGHA SANTOSH ANGADI</v>
      </c>
      <c r="C81" s="119">
        <v>4</v>
      </c>
      <c r="D81" s="119"/>
      <c r="E81" s="119">
        <v>3</v>
      </c>
      <c r="F81" s="119"/>
      <c r="G81" s="119">
        <v>4</v>
      </c>
      <c r="H81" s="119">
        <v>9</v>
      </c>
      <c r="I81" s="119"/>
      <c r="J81" s="119">
        <v>4</v>
      </c>
      <c r="K81" s="119">
        <v>3</v>
      </c>
      <c r="L81" s="128">
        <v>34</v>
      </c>
      <c r="M81" s="21">
        <f t="shared" ref="M81:M144" si="2">SUM(C81:K81)</f>
        <v>27</v>
      </c>
    </row>
    <row r="82" spans="1:13" s="13" customFormat="1" ht="15.5" x14ac:dyDescent="0.35">
      <c r="A82" s="62" t="str">
        <f>'23MBA111 '!A82</f>
        <v>P18FW23M015067</v>
      </c>
      <c r="B82" s="62" t="str">
        <f>'23MBA111 '!B82</f>
        <v>MOHAMED TAHIR</v>
      </c>
      <c r="C82" s="118">
        <v>4</v>
      </c>
      <c r="D82" s="119">
        <v>4</v>
      </c>
      <c r="E82" s="119"/>
      <c r="F82" s="119">
        <v>5</v>
      </c>
      <c r="G82" s="119"/>
      <c r="H82" s="119">
        <v>9</v>
      </c>
      <c r="I82" s="119">
        <v>9</v>
      </c>
      <c r="J82" s="119"/>
      <c r="K82" s="119">
        <v>12</v>
      </c>
      <c r="L82" s="128">
        <v>27</v>
      </c>
      <c r="M82" s="21">
        <f t="shared" si="2"/>
        <v>43</v>
      </c>
    </row>
    <row r="83" spans="1:13" s="13" customFormat="1" ht="15.5" x14ac:dyDescent="0.35">
      <c r="A83" s="62" t="str">
        <f>'23MBA111 '!A83</f>
        <v>P18FW23M015068</v>
      </c>
      <c r="B83" s="62" t="str">
        <f>'23MBA111 '!B83</f>
        <v>MOHITH M</v>
      </c>
      <c r="C83" s="119">
        <v>3</v>
      </c>
      <c r="D83" s="119">
        <v>4</v>
      </c>
      <c r="E83" s="119">
        <v>5</v>
      </c>
      <c r="F83" s="119"/>
      <c r="G83" s="119"/>
      <c r="H83" s="119">
        <v>9</v>
      </c>
      <c r="I83" s="119">
        <v>3</v>
      </c>
      <c r="J83" s="119"/>
      <c r="K83" s="119">
        <v>5</v>
      </c>
      <c r="L83" s="128">
        <v>23</v>
      </c>
      <c r="M83" s="21">
        <f t="shared" si="2"/>
        <v>29</v>
      </c>
    </row>
    <row r="84" spans="1:13" s="13" customFormat="1" ht="15.5" x14ac:dyDescent="0.35">
      <c r="A84" s="62" t="str">
        <f>'23MBA111 '!A84</f>
        <v>P18FW23M015069</v>
      </c>
      <c r="B84" s="62" t="str">
        <f>'23MBA111 '!B84</f>
        <v>MOULYAGOWDA D N</v>
      </c>
      <c r="C84" s="119">
        <v>3</v>
      </c>
      <c r="D84" s="119">
        <v>3</v>
      </c>
      <c r="E84" s="119"/>
      <c r="F84" s="119">
        <v>3</v>
      </c>
      <c r="G84" s="119">
        <v>3</v>
      </c>
      <c r="H84" s="119">
        <v>9</v>
      </c>
      <c r="I84" s="119"/>
      <c r="J84" s="119">
        <v>8</v>
      </c>
      <c r="K84" s="119">
        <v>6</v>
      </c>
      <c r="L84" s="128">
        <v>15</v>
      </c>
      <c r="M84" s="21">
        <f t="shared" si="2"/>
        <v>35</v>
      </c>
    </row>
    <row r="85" spans="1:13" s="13" customFormat="1" ht="15.5" x14ac:dyDescent="0.35">
      <c r="A85" s="62" t="str">
        <f>'23MBA111 '!A85</f>
        <v>P18FW23M015070</v>
      </c>
      <c r="B85" s="62" t="str">
        <f>'23MBA111 '!B85</f>
        <v>N VINAY KUMAR REDDY</v>
      </c>
      <c r="C85" s="119">
        <v>4</v>
      </c>
      <c r="D85" s="119">
        <v>4</v>
      </c>
      <c r="E85" s="119">
        <v>4</v>
      </c>
      <c r="F85" s="119"/>
      <c r="G85" s="119"/>
      <c r="H85" s="119">
        <v>8</v>
      </c>
      <c r="I85" s="119"/>
      <c r="J85" s="119">
        <v>8</v>
      </c>
      <c r="K85" s="119">
        <v>10</v>
      </c>
      <c r="L85" s="128">
        <v>37</v>
      </c>
      <c r="M85" s="21">
        <f t="shared" si="2"/>
        <v>38</v>
      </c>
    </row>
    <row r="86" spans="1:13" s="13" customFormat="1" ht="15.5" x14ac:dyDescent="0.35">
      <c r="A86" s="62" t="str">
        <f>'23MBA111 '!A86</f>
        <v>P18FW23M015071</v>
      </c>
      <c r="B86" s="62" t="str">
        <f>'23MBA111 '!B86</f>
        <v>NAMITHA</v>
      </c>
      <c r="C86" s="118">
        <v>3</v>
      </c>
      <c r="D86" s="119">
        <v>5</v>
      </c>
      <c r="E86" s="119">
        <v>4</v>
      </c>
      <c r="F86" s="119"/>
      <c r="G86" s="119"/>
      <c r="H86" s="119">
        <v>9</v>
      </c>
      <c r="I86" s="119"/>
      <c r="J86" s="119">
        <v>9</v>
      </c>
      <c r="K86" s="119">
        <v>0</v>
      </c>
      <c r="L86" s="128">
        <v>30</v>
      </c>
      <c r="M86" s="21">
        <f t="shared" si="2"/>
        <v>30</v>
      </c>
    </row>
    <row r="87" spans="1:13" s="13" customFormat="1" ht="15.5" x14ac:dyDescent="0.35">
      <c r="A87" s="62" t="str">
        <f>'23MBA111 '!A87</f>
        <v>P18FW23M015072</v>
      </c>
      <c r="B87" s="62" t="str">
        <f>'23MBA111 '!B87</f>
        <v>NAMRATHA M K</v>
      </c>
      <c r="C87" s="119">
        <v>4</v>
      </c>
      <c r="D87" s="119">
        <v>3</v>
      </c>
      <c r="E87" s="119"/>
      <c r="F87" s="119">
        <v>0</v>
      </c>
      <c r="G87" s="119"/>
      <c r="H87" s="119">
        <v>9</v>
      </c>
      <c r="I87" s="119"/>
      <c r="J87" s="119">
        <v>6</v>
      </c>
      <c r="K87" s="119">
        <v>5</v>
      </c>
      <c r="L87" s="128">
        <v>40</v>
      </c>
      <c r="M87" s="21">
        <f t="shared" si="2"/>
        <v>27</v>
      </c>
    </row>
    <row r="88" spans="1:13" s="13" customFormat="1" ht="15.5" x14ac:dyDescent="0.35">
      <c r="A88" s="62" t="str">
        <f>'23MBA111 '!A88</f>
        <v>P18FW23M015073</v>
      </c>
      <c r="B88" s="62" t="str">
        <f>'23MBA111 '!B88</f>
        <v>NANDISHA V</v>
      </c>
      <c r="C88" s="119">
        <v>2</v>
      </c>
      <c r="D88" s="119">
        <v>3</v>
      </c>
      <c r="E88" s="119">
        <v>3</v>
      </c>
      <c r="F88" s="119"/>
      <c r="G88" s="119"/>
      <c r="H88" s="119">
        <v>6</v>
      </c>
      <c r="I88" s="119"/>
      <c r="J88" s="119">
        <v>0</v>
      </c>
      <c r="K88" s="119">
        <v>7</v>
      </c>
      <c r="L88" s="128">
        <v>22</v>
      </c>
      <c r="M88" s="21">
        <f t="shared" si="2"/>
        <v>21</v>
      </c>
    </row>
    <row r="89" spans="1:13" s="13" customFormat="1" ht="15.5" x14ac:dyDescent="0.35">
      <c r="A89" s="62" t="str">
        <f>'23MBA111 '!A89</f>
        <v>P18FW23M015074</v>
      </c>
      <c r="B89" s="62" t="str">
        <f>'23MBA111 '!B89</f>
        <v>NARAYANA R PUJARI</v>
      </c>
      <c r="C89" s="119">
        <v>4</v>
      </c>
      <c r="D89" s="119">
        <v>4</v>
      </c>
      <c r="E89" s="119"/>
      <c r="F89" s="119">
        <v>0</v>
      </c>
      <c r="G89" s="119"/>
      <c r="H89" s="119">
        <v>8</v>
      </c>
      <c r="I89" s="119"/>
      <c r="J89" s="119">
        <v>8</v>
      </c>
      <c r="K89" s="119">
        <v>11</v>
      </c>
      <c r="L89" s="128">
        <v>31</v>
      </c>
      <c r="M89" s="21">
        <f t="shared" si="2"/>
        <v>35</v>
      </c>
    </row>
    <row r="90" spans="1:13" s="13" customFormat="1" ht="15.5" x14ac:dyDescent="0.35">
      <c r="A90" s="62" t="str">
        <f>'23MBA111 '!A90</f>
        <v>P18FW23M015075</v>
      </c>
      <c r="B90" s="62" t="str">
        <f>'23MBA111 '!B90</f>
        <v>NARENDRA</v>
      </c>
      <c r="C90" s="119">
        <v>5</v>
      </c>
      <c r="D90" s="119">
        <v>5</v>
      </c>
      <c r="E90" s="119">
        <v>4</v>
      </c>
      <c r="F90" s="119"/>
      <c r="G90" s="119"/>
      <c r="H90" s="119"/>
      <c r="I90" s="119">
        <v>8</v>
      </c>
      <c r="J90" s="119">
        <v>10</v>
      </c>
      <c r="K90" s="119">
        <v>8</v>
      </c>
      <c r="L90" s="128">
        <v>22</v>
      </c>
      <c r="M90" s="21">
        <f t="shared" si="2"/>
        <v>40</v>
      </c>
    </row>
    <row r="91" spans="1:13" s="13" customFormat="1" ht="15.5" x14ac:dyDescent="0.35">
      <c r="A91" s="62" t="str">
        <f>'23MBA111 '!A91</f>
        <v>P18FW23M015076</v>
      </c>
      <c r="B91" s="62" t="str">
        <f>'23MBA111 '!B91</f>
        <v>NEHA M CHOUGALE</v>
      </c>
      <c r="C91" s="118">
        <v>5</v>
      </c>
      <c r="D91" s="119"/>
      <c r="E91" s="119">
        <v>4</v>
      </c>
      <c r="F91" s="119">
        <v>4</v>
      </c>
      <c r="G91" s="119"/>
      <c r="H91" s="119">
        <v>8</v>
      </c>
      <c r="I91" s="119">
        <v>7</v>
      </c>
      <c r="J91" s="119"/>
      <c r="K91" s="119">
        <v>10</v>
      </c>
      <c r="L91" s="128">
        <v>42</v>
      </c>
      <c r="M91" s="21">
        <f t="shared" si="2"/>
        <v>38</v>
      </c>
    </row>
    <row r="92" spans="1:13" s="13" customFormat="1" ht="15.5" x14ac:dyDescent="0.35">
      <c r="A92" s="62" t="str">
        <f>'23MBA111 '!A92</f>
        <v>P18FW23M015077</v>
      </c>
      <c r="B92" s="62" t="str">
        <f>'23MBA111 '!B92</f>
        <v>NEHA PRASAD</v>
      </c>
      <c r="C92" s="119">
        <v>4</v>
      </c>
      <c r="D92" s="119">
        <v>4</v>
      </c>
      <c r="E92" s="119"/>
      <c r="F92" s="119">
        <v>4</v>
      </c>
      <c r="G92" s="119"/>
      <c r="H92" s="119">
        <v>9</v>
      </c>
      <c r="I92" s="119"/>
      <c r="J92" s="119">
        <v>9</v>
      </c>
      <c r="K92" s="119">
        <v>7</v>
      </c>
      <c r="L92" s="128">
        <v>33</v>
      </c>
      <c r="M92" s="21">
        <f t="shared" si="2"/>
        <v>37</v>
      </c>
    </row>
    <row r="93" spans="1:13" s="13" customFormat="1" ht="15.5" x14ac:dyDescent="0.35">
      <c r="A93" s="62" t="str">
        <f>'23MBA111 '!A93</f>
        <v>P18FW23M015078</v>
      </c>
      <c r="B93" s="62" t="str">
        <f>'23MBA111 '!B93</f>
        <v>NIMMISH RAO</v>
      </c>
      <c r="C93" s="118">
        <v>3</v>
      </c>
      <c r="D93" s="119">
        <v>3</v>
      </c>
      <c r="E93" s="119"/>
      <c r="F93" s="119">
        <v>2</v>
      </c>
      <c r="G93" s="119">
        <v>4</v>
      </c>
      <c r="H93" s="119">
        <v>7</v>
      </c>
      <c r="I93" s="119">
        <v>5</v>
      </c>
      <c r="J93" s="119"/>
      <c r="K93" s="119">
        <v>9</v>
      </c>
      <c r="L93" s="128">
        <v>26</v>
      </c>
      <c r="M93" s="21">
        <f t="shared" si="2"/>
        <v>33</v>
      </c>
    </row>
    <row r="94" spans="1:13" s="13" customFormat="1" ht="15.5" x14ac:dyDescent="0.35">
      <c r="A94" s="62" t="str">
        <f>'23MBA111 '!A94</f>
        <v>P18FW23M015079</v>
      </c>
      <c r="B94" s="62" t="str">
        <f>'23MBA111 '!B94</f>
        <v>NIRANJAN HEBBAR M</v>
      </c>
      <c r="C94" s="119">
        <v>4</v>
      </c>
      <c r="D94" s="119"/>
      <c r="E94" s="119"/>
      <c r="F94" s="119">
        <v>2</v>
      </c>
      <c r="G94" s="119">
        <v>3</v>
      </c>
      <c r="H94" s="119">
        <v>4</v>
      </c>
      <c r="I94" s="119">
        <v>0</v>
      </c>
      <c r="J94" s="119"/>
      <c r="K94" s="119">
        <v>9</v>
      </c>
      <c r="L94" s="128">
        <v>34</v>
      </c>
      <c r="M94" s="21">
        <f t="shared" si="2"/>
        <v>22</v>
      </c>
    </row>
    <row r="95" spans="1:13" s="13" customFormat="1" ht="15.5" x14ac:dyDescent="0.35">
      <c r="A95" s="62" t="str">
        <f>'23MBA111 '!A95</f>
        <v>P18FW23M015080</v>
      </c>
      <c r="B95" s="62" t="str">
        <f>'23MBA111 '!B95</f>
        <v>NITHYA N</v>
      </c>
      <c r="C95" s="118">
        <v>3</v>
      </c>
      <c r="D95" s="119">
        <v>3</v>
      </c>
      <c r="E95" s="119"/>
      <c r="F95" s="119">
        <v>4</v>
      </c>
      <c r="G95" s="119"/>
      <c r="H95" s="119">
        <v>9</v>
      </c>
      <c r="I95" s="119"/>
      <c r="J95" s="119">
        <v>6</v>
      </c>
      <c r="K95" s="119">
        <v>7</v>
      </c>
      <c r="L95" s="128">
        <v>29</v>
      </c>
      <c r="M95" s="21">
        <f t="shared" si="2"/>
        <v>32</v>
      </c>
    </row>
    <row r="96" spans="1:13" s="13" customFormat="1" ht="15.5" x14ac:dyDescent="0.35">
      <c r="A96" s="62" t="str">
        <f>'23MBA111 '!A96</f>
        <v>P18FW23M015081</v>
      </c>
      <c r="B96" s="62" t="str">
        <f>'23MBA111 '!B96</f>
        <v>P S KEERTHY</v>
      </c>
      <c r="C96" s="118">
        <v>4</v>
      </c>
      <c r="D96" s="119"/>
      <c r="E96" s="119">
        <v>3</v>
      </c>
      <c r="F96" s="119">
        <v>4</v>
      </c>
      <c r="G96" s="119"/>
      <c r="H96" s="119">
        <v>9</v>
      </c>
      <c r="I96" s="119"/>
      <c r="J96" s="119">
        <v>9</v>
      </c>
      <c r="K96" s="119">
        <v>11</v>
      </c>
      <c r="L96" s="128">
        <v>33</v>
      </c>
      <c r="M96" s="21">
        <f t="shared" si="2"/>
        <v>40</v>
      </c>
    </row>
    <row r="97" spans="1:13" s="13" customFormat="1" ht="15.5" x14ac:dyDescent="0.35">
      <c r="A97" s="62" t="str">
        <f>'23MBA111 '!A97</f>
        <v>P18FW23M015082</v>
      </c>
      <c r="B97" s="62" t="str">
        <f>'23MBA111 '!B97</f>
        <v>P UTTARA</v>
      </c>
      <c r="C97" s="118">
        <v>3</v>
      </c>
      <c r="D97" s="119">
        <v>3</v>
      </c>
      <c r="E97" s="119">
        <v>4</v>
      </c>
      <c r="F97" s="119"/>
      <c r="G97" s="119"/>
      <c r="H97" s="119"/>
      <c r="I97" s="119">
        <v>6</v>
      </c>
      <c r="J97" s="119">
        <v>0</v>
      </c>
      <c r="K97" s="119">
        <v>10</v>
      </c>
      <c r="L97" s="128">
        <v>36</v>
      </c>
      <c r="M97" s="21">
        <f t="shared" si="2"/>
        <v>26</v>
      </c>
    </row>
    <row r="98" spans="1:13" s="13" customFormat="1" ht="15.5" x14ac:dyDescent="0.35">
      <c r="A98" s="62" t="str">
        <f>'23MBA111 '!A98</f>
        <v>P18FW23M015083</v>
      </c>
      <c r="B98" s="62" t="str">
        <f>'23MBA111 '!B98</f>
        <v>PAVAN</v>
      </c>
      <c r="C98" s="118">
        <v>5</v>
      </c>
      <c r="D98" s="119">
        <v>4</v>
      </c>
      <c r="E98" s="119"/>
      <c r="F98" s="119">
        <v>4</v>
      </c>
      <c r="G98" s="119"/>
      <c r="H98" s="119">
        <v>9</v>
      </c>
      <c r="I98" s="119"/>
      <c r="J98" s="119">
        <v>7</v>
      </c>
      <c r="K98" s="119">
        <v>10</v>
      </c>
      <c r="L98" s="128">
        <v>21</v>
      </c>
      <c r="M98" s="21">
        <f t="shared" si="2"/>
        <v>39</v>
      </c>
    </row>
    <row r="99" spans="1:13" s="13" customFormat="1" ht="15.5" x14ac:dyDescent="0.35">
      <c r="A99" s="62" t="str">
        <f>'23MBA111 '!A99</f>
        <v>P18FW23M015084</v>
      </c>
      <c r="B99" s="62" t="str">
        <f>'23MBA111 '!B99</f>
        <v>POOJA R BELAKERE</v>
      </c>
      <c r="C99" s="119">
        <v>4</v>
      </c>
      <c r="D99" s="119">
        <v>2</v>
      </c>
      <c r="E99" s="119">
        <v>4</v>
      </c>
      <c r="F99" s="119"/>
      <c r="G99" s="119"/>
      <c r="H99" s="119">
        <v>9</v>
      </c>
      <c r="I99" s="119"/>
      <c r="J99" s="119">
        <v>3</v>
      </c>
      <c r="K99" s="119">
        <v>10</v>
      </c>
      <c r="L99" s="128">
        <v>35</v>
      </c>
      <c r="M99" s="21">
        <f t="shared" si="2"/>
        <v>32</v>
      </c>
    </row>
    <row r="100" spans="1:13" s="13" customFormat="1" ht="15.5" x14ac:dyDescent="0.35">
      <c r="A100" s="62" t="str">
        <f>'23MBA111 '!A100</f>
        <v>P18FW23M015085</v>
      </c>
      <c r="B100" s="62" t="str">
        <f>'23MBA111 '!B100</f>
        <v>PAVITHRA G</v>
      </c>
      <c r="C100" s="118">
        <v>5</v>
      </c>
      <c r="D100" s="119"/>
      <c r="E100" s="119">
        <v>4</v>
      </c>
      <c r="F100" s="119"/>
      <c r="G100" s="119">
        <v>4</v>
      </c>
      <c r="H100" s="119">
        <v>9</v>
      </c>
      <c r="I100" s="119"/>
      <c r="J100" s="119">
        <v>8</v>
      </c>
      <c r="K100" s="119">
        <v>11</v>
      </c>
      <c r="L100" s="128">
        <v>38</v>
      </c>
      <c r="M100" s="21">
        <f t="shared" si="2"/>
        <v>41</v>
      </c>
    </row>
    <row r="101" spans="1:13" s="13" customFormat="1" ht="15.5" x14ac:dyDescent="0.35">
      <c r="A101" s="62" t="str">
        <f>'23MBA111 '!A101</f>
        <v>P18FW23M015086</v>
      </c>
      <c r="B101" s="62" t="str">
        <f>'23MBA111 '!B101</f>
        <v>PRADNYA PRAKASH NAIK</v>
      </c>
      <c r="C101" s="119">
        <v>1</v>
      </c>
      <c r="D101" s="119">
        <v>2</v>
      </c>
      <c r="E101" s="119">
        <v>3</v>
      </c>
      <c r="F101" s="119"/>
      <c r="G101" s="119"/>
      <c r="H101" s="119">
        <v>8</v>
      </c>
      <c r="I101" s="119">
        <v>0</v>
      </c>
      <c r="J101" s="119"/>
      <c r="K101" s="119">
        <v>5</v>
      </c>
      <c r="L101" s="128">
        <v>31</v>
      </c>
      <c r="M101" s="21">
        <f t="shared" si="2"/>
        <v>19</v>
      </c>
    </row>
    <row r="102" spans="1:13" s="13" customFormat="1" ht="15.5" x14ac:dyDescent="0.35">
      <c r="A102" s="62" t="str">
        <f>'23MBA111 '!A102</f>
        <v>P18FW23M015087</v>
      </c>
      <c r="B102" s="62" t="str">
        <f>'23MBA111 '!B102</f>
        <v>PRAGATI RAJ</v>
      </c>
      <c r="C102" s="118">
        <v>4</v>
      </c>
      <c r="D102" s="119">
        <v>4</v>
      </c>
      <c r="E102" s="119"/>
      <c r="F102" s="119">
        <v>2</v>
      </c>
      <c r="G102" s="119"/>
      <c r="H102" s="119">
        <v>9</v>
      </c>
      <c r="I102" s="119">
        <v>0</v>
      </c>
      <c r="J102" s="119"/>
      <c r="K102" s="119">
        <v>5</v>
      </c>
      <c r="L102" s="128">
        <v>28</v>
      </c>
      <c r="M102" s="21">
        <f t="shared" si="2"/>
        <v>24</v>
      </c>
    </row>
    <row r="103" spans="1:13" s="13" customFormat="1" ht="15.5" x14ac:dyDescent="0.35">
      <c r="A103" s="62" t="str">
        <f>'23MBA111 '!A103</f>
        <v>P18FW23M015088</v>
      </c>
      <c r="B103" s="62" t="str">
        <f>'23MBA111 '!B103</f>
        <v>PRAJWAL S PATIL</v>
      </c>
      <c r="C103" s="119">
        <v>4</v>
      </c>
      <c r="D103" s="119">
        <v>5</v>
      </c>
      <c r="E103" s="119"/>
      <c r="F103" s="119">
        <v>4</v>
      </c>
      <c r="G103" s="119"/>
      <c r="H103" s="119">
        <v>9</v>
      </c>
      <c r="I103" s="119">
        <v>6</v>
      </c>
      <c r="J103" s="119"/>
      <c r="K103" s="119">
        <v>8</v>
      </c>
      <c r="L103" s="128">
        <v>32</v>
      </c>
      <c r="M103" s="21">
        <f t="shared" si="2"/>
        <v>36</v>
      </c>
    </row>
    <row r="104" spans="1:13" s="13" customFormat="1" ht="15.5" x14ac:dyDescent="0.35">
      <c r="A104" s="62" t="str">
        <f>'23MBA111 '!A104</f>
        <v>P18FW23M015089</v>
      </c>
      <c r="B104" s="62" t="str">
        <f>'23MBA111 '!B104</f>
        <v>PRAMATH GOPAL HEGDE</v>
      </c>
      <c r="C104" s="119">
        <v>3</v>
      </c>
      <c r="D104" s="119"/>
      <c r="E104" s="119"/>
      <c r="F104" s="119">
        <v>4</v>
      </c>
      <c r="G104" s="119">
        <v>4</v>
      </c>
      <c r="H104" s="119">
        <v>9</v>
      </c>
      <c r="I104" s="119">
        <v>7</v>
      </c>
      <c r="J104" s="119"/>
      <c r="K104" s="119">
        <v>14</v>
      </c>
      <c r="L104" s="128">
        <v>36</v>
      </c>
      <c r="M104" s="21">
        <f t="shared" si="2"/>
        <v>41</v>
      </c>
    </row>
    <row r="105" spans="1:13" s="13" customFormat="1" ht="15.5" x14ac:dyDescent="0.35">
      <c r="A105" s="62" t="str">
        <f>'23MBA111 '!A105</f>
        <v>P18FW23M015090</v>
      </c>
      <c r="B105" s="62" t="str">
        <f>'23MBA111 '!B105</f>
        <v>PRANAM</v>
      </c>
      <c r="C105" s="119">
        <v>5</v>
      </c>
      <c r="D105" s="119"/>
      <c r="E105" s="119">
        <v>4</v>
      </c>
      <c r="F105" s="119">
        <v>4</v>
      </c>
      <c r="G105" s="119"/>
      <c r="H105" s="119">
        <v>7</v>
      </c>
      <c r="I105" s="119">
        <v>5</v>
      </c>
      <c r="J105" s="119"/>
      <c r="K105" s="119">
        <v>7</v>
      </c>
      <c r="L105" s="128">
        <v>28</v>
      </c>
      <c r="M105" s="21">
        <f t="shared" si="2"/>
        <v>32</v>
      </c>
    </row>
    <row r="106" spans="1:13" s="13" customFormat="1" ht="15.5" x14ac:dyDescent="0.35">
      <c r="A106" s="62" t="str">
        <f>'23MBA111 '!A106</f>
        <v>P18FW23M015091</v>
      </c>
      <c r="B106" s="62" t="str">
        <f>'23MBA111 '!B106</f>
        <v>PRASHANT PAWAR</v>
      </c>
      <c r="C106" s="119">
        <v>3</v>
      </c>
      <c r="D106" s="119">
        <v>3</v>
      </c>
      <c r="E106" s="119"/>
      <c r="F106" s="119"/>
      <c r="G106" s="119">
        <v>3</v>
      </c>
      <c r="H106" s="119">
        <v>8</v>
      </c>
      <c r="I106" s="119"/>
      <c r="J106" s="119">
        <v>0</v>
      </c>
      <c r="K106" s="119">
        <v>5</v>
      </c>
      <c r="L106" s="128">
        <v>29</v>
      </c>
      <c r="M106" s="21">
        <f t="shared" si="2"/>
        <v>22</v>
      </c>
    </row>
    <row r="107" spans="1:13" s="13" customFormat="1" ht="15.5" x14ac:dyDescent="0.35">
      <c r="A107" s="62" t="str">
        <f>'23MBA111 '!A107</f>
        <v>P18FW23M015092</v>
      </c>
      <c r="B107" s="62" t="str">
        <f>'23MBA111 '!B107</f>
        <v>PRATHVI ANNAPPA HEGDE</v>
      </c>
      <c r="C107" s="118">
        <v>5</v>
      </c>
      <c r="D107" s="119">
        <v>3</v>
      </c>
      <c r="E107" s="119">
        <v>3</v>
      </c>
      <c r="F107" s="119"/>
      <c r="G107" s="119"/>
      <c r="H107" s="119">
        <v>2</v>
      </c>
      <c r="I107" s="119">
        <v>2</v>
      </c>
      <c r="J107" s="119">
        <v>4</v>
      </c>
      <c r="K107" s="119">
        <v>9</v>
      </c>
      <c r="L107" s="128">
        <v>35</v>
      </c>
      <c r="M107" s="21">
        <f t="shared" si="2"/>
        <v>28</v>
      </c>
    </row>
    <row r="108" spans="1:13" s="13" customFormat="1" ht="15.5" x14ac:dyDescent="0.35">
      <c r="A108" s="62" t="str">
        <f>'23MBA111 '!A108</f>
        <v>P18FW23M015093</v>
      </c>
      <c r="B108" s="62" t="str">
        <f>'23MBA111 '!B108</f>
        <v>PREETHAM</v>
      </c>
      <c r="C108" s="119">
        <v>3</v>
      </c>
      <c r="D108" s="119"/>
      <c r="E108" s="119"/>
      <c r="F108" s="119">
        <v>4</v>
      </c>
      <c r="G108" s="119">
        <v>5</v>
      </c>
      <c r="H108" s="119">
        <v>8</v>
      </c>
      <c r="I108" s="119">
        <v>0</v>
      </c>
      <c r="J108" s="119"/>
      <c r="K108" s="119">
        <v>11</v>
      </c>
      <c r="L108" s="128">
        <v>35</v>
      </c>
      <c r="M108" s="21">
        <f t="shared" si="2"/>
        <v>31</v>
      </c>
    </row>
    <row r="109" spans="1:13" s="13" customFormat="1" ht="15.5" x14ac:dyDescent="0.35">
      <c r="A109" s="62" t="str">
        <f>'23MBA111 '!A109</f>
        <v>P18FW23M015094</v>
      </c>
      <c r="B109" s="62" t="str">
        <f>'23MBA111 '!B109</f>
        <v>PRIYADARSHAN SHENVI</v>
      </c>
      <c r="C109" s="119">
        <v>4</v>
      </c>
      <c r="D109" s="119"/>
      <c r="E109" s="119">
        <v>5</v>
      </c>
      <c r="F109" s="119">
        <v>5</v>
      </c>
      <c r="G109" s="119"/>
      <c r="H109" s="119">
        <v>7</v>
      </c>
      <c r="I109" s="119"/>
      <c r="J109" s="119">
        <v>8</v>
      </c>
      <c r="K109" s="119">
        <v>8</v>
      </c>
      <c r="L109" s="128">
        <v>29</v>
      </c>
      <c r="M109" s="21">
        <f t="shared" si="2"/>
        <v>37</v>
      </c>
    </row>
    <row r="110" spans="1:13" s="13" customFormat="1" ht="15.5" x14ac:dyDescent="0.35">
      <c r="A110" s="62" t="str">
        <f>'23MBA111 '!A110</f>
        <v>P18FW23M015095</v>
      </c>
      <c r="B110" s="62" t="str">
        <f>'23MBA111 '!B110</f>
        <v>PRIYANKA R</v>
      </c>
      <c r="C110" s="118">
        <v>5</v>
      </c>
      <c r="D110" s="119"/>
      <c r="E110" s="119"/>
      <c r="F110" s="119">
        <v>0</v>
      </c>
      <c r="G110" s="119">
        <v>0</v>
      </c>
      <c r="H110" s="119">
        <v>9</v>
      </c>
      <c r="I110" s="119">
        <v>7</v>
      </c>
      <c r="J110" s="119"/>
      <c r="K110" s="119">
        <v>0</v>
      </c>
      <c r="L110" s="128">
        <v>39</v>
      </c>
      <c r="M110" s="21">
        <f t="shared" si="2"/>
        <v>21</v>
      </c>
    </row>
    <row r="111" spans="1:13" s="13" customFormat="1" ht="15.5" x14ac:dyDescent="0.35">
      <c r="A111" s="62" t="str">
        <f>'23MBA111 '!A111</f>
        <v>P18FW23M015096</v>
      </c>
      <c r="B111" s="62" t="str">
        <f>'23MBA111 '!B111</f>
        <v>PRUTHVIJA T H</v>
      </c>
      <c r="C111" s="118">
        <v>2</v>
      </c>
      <c r="D111" s="119"/>
      <c r="E111" s="119">
        <v>0</v>
      </c>
      <c r="F111" s="119">
        <v>0</v>
      </c>
      <c r="G111" s="119"/>
      <c r="H111" s="119">
        <v>9</v>
      </c>
      <c r="I111" s="119">
        <v>0</v>
      </c>
      <c r="J111" s="119"/>
      <c r="K111" s="119">
        <v>6</v>
      </c>
      <c r="L111" s="128">
        <v>27</v>
      </c>
      <c r="M111" s="21">
        <f t="shared" si="2"/>
        <v>17</v>
      </c>
    </row>
    <row r="112" spans="1:13" s="13" customFormat="1" ht="15.5" x14ac:dyDescent="0.35">
      <c r="A112" s="62" t="str">
        <f>'23MBA111 '!A112</f>
        <v>P18FW23M015097</v>
      </c>
      <c r="B112" s="62" t="str">
        <f>'23MBA111 '!B112</f>
        <v>PUNEET S YAKKARNALL</v>
      </c>
      <c r="C112" s="118"/>
      <c r="D112" s="119">
        <v>4</v>
      </c>
      <c r="E112" s="119"/>
      <c r="F112" s="119">
        <v>3</v>
      </c>
      <c r="G112" s="119">
        <v>0</v>
      </c>
      <c r="H112" s="119">
        <v>8</v>
      </c>
      <c r="I112" s="119"/>
      <c r="J112" s="119">
        <v>8</v>
      </c>
      <c r="K112" s="119">
        <v>7</v>
      </c>
      <c r="L112" s="128">
        <v>22</v>
      </c>
      <c r="M112" s="21">
        <f t="shared" si="2"/>
        <v>30</v>
      </c>
    </row>
    <row r="113" spans="1:13" s="13" customFormat="1" ht="15.5" x14ac:dyDescent="0.35">
      <c r="A113" s="62" t="str">
        <f>'23MBA111 '!A113</f>
        <v>P18FW23M015098</v>
      </c>
      <c r="B113" s="62" t="str">
        <f>'23MBA111 '!B113</f>
        <v>PUNEETH YM</v>
      </c>
      <c r="C113" s="118">
        <v>4</v>
      </c>
      <c r="D113" s="119"/>
      <c r="E113" s="119"/>
      <c r="F113" s="119">
        <v>4</v>
      </c>
      <c r="G113" s="119">
        <v>5</v>
      </c>
      <c r="H113" s="119">
        <v>10</v>
      </c>
      <c r="I113" s="119"/>
      <c r="J113" s="119">
        <v>8</v>
      </c>
      <c r="K113" s="119">
        <v>9</v>
      </c>
      <c r="L113" s="128">
        <v>29</v>
      </c>
      <c r="M113" s="21">
        <f t="shared" si="2"/>
        <v>40</v>
      </c>
    </row>
    <row r="114" spans="1:13" s="13" customFormat="1" ht="15.5" x14ac:dyDescent="0.35">
      <c r="A114" s="62" t="str">
        <f>'23MBA111 '!A114</f>
        <v>P18FW23M015099</v>
      </c>
      <c r="B114" s="62" t="str">
        <f>'23MBA111 '!B114</f>
        <v>PURVI</v>
      </c>
      <c r="C114" s="118">
        <v>4</v>
      </c>
      <c r="D114" s="119"/>
      <c r="E114" s="119">
        <v>0</v>
      </c>
      <c r="F114" s="119">
        <v>0</v>
      </c>
      <c r="G114" s="119"/>
      <c r="H114" s="119">
        <v>9</v>
      </c>
      <c r="I114" s="119"/>
      <c r="J114" s="119">
        <v>9</v>
      </c>
      <c r="K114" s="119">
        <v>6</v>
      </c>
      <c r="L114" s="128">
        <v>31</v>
      </c>
      <c r="M114" s="21">
        <f t="shared" si="2"/>
        <v>28</v>
      </c>
    </row>
    <row r="115" spans="1:13" s="13" customFormat="1" ht="15.5" x14ac:dyDescent="0.35">
      <c r="A115" s="62" t="str">
        <f>'23MBA111 '!A115</f>
        <v>P18FW23M015100</v>
      </c>
      <c r="B115" s="62" t="str">
        <f>'23MBA111 '!B115</f>
        <v>RAJASHREE SHESHAGIRI SARATHI</v>
      </c>
      <c r="C115" s="118">
        <v>4</v>
      </c>
      <c r="D115" s="119">
        <v>3</v>
      </c>
      <c r="E115" s="119">
        <v>5</v>
      </c>
      <c r="F115" s="119"/>
      <c r="G115" s="119"/>
      <c r="H115" s="119">
        <v>8</v>
      </c>
      <c r="I115" s="119"/>
      <c r="J115" s="119">
        <v>4</v>
      </c>
      <c r="K115" s="119">
        <v>11</v>
      </c>
      <c r="L115" s="128">
        <v>43</v>
      </c>
      <c r="M115" s="21">
        <f t="shared" si="2"/>
        <v>35</v>
      </c>
    </row>
    <row r="116" spans="1:13" s="13" customFormat="1" ht="15.5" x14ac:dyDescent="0.35">
      <c r="A116" s="62" t="str">
        <f>'23MBA111 '!A116</f>
        <v>P18FW23M015101</v>
      </c>
      <c r="B116" s="62" t="str">
        <f>'23MBA111 '!B116</f>
        <v>RAKESH GOWDA</v>
      </c>
      <c r="C116" s="118">
        <v>5</v>
      </c>
      <c r="D116" s="119">
        <v>4</v>
      </c>
      <c r="E116" s="119"/>
      <c r="F116" s="119"/>
      <c r="G116" s="119">
        <v>5</v>
      </c>
      <c r="H116" s="119">
        <v>7</v>
      </c>
      <c r="I116" s="119"/>
      <c r="J116" s="119">
        <v>9</v>
      </c>
      <c r="K116" s="119">
        <v>2</v>
      </c>
      <c r="L116" s="128">
        <v>33</v>
      </c>
      <c r="M116" s="21">
        <f t="shared" si="2"/>
        <v>32</v>
      </c>
    </row>
    <row r="117" spans="1:13" s="13" customFormat="1" ht="15.5" x14ac:dyDescent="0.35">
      <c r="A117" s="62" t="str">
        <f>'23MBA111 '!A117</f>
        <v>P18FW23M015102</v>
      </c>
      <c r="B117" s="62" t="str">
        <f>'23MBA111 '!B117</f>
        <v>RAKSHA R</v>
      </c>
      <c r="C117" s="118">
        <v>4</v>
      </c>
      <c r="D117" s="119">
        <v>3</v>
      </c>
      <c r="E117" s="119"/>
      <c r="F117" s="119">
        <v>0</v>
      </c>
      <c r="G117" s="119"/>
      <c r="H117" s="119">
        <v>8</v>
      </c>
      <c r="I117" s="119">
        <v>9</v>
      </c>
      <c r="J117" s="119"/>
      <c r="K117" s="119">
        <v>5</v>
      </c>
      <c r="L117" s="128">
        <v>36</v>
      </c>
      <c r="M117" s="21">
        <f t="shared" si="2"/>
        <v>29</v>
      </c>
    </row>
    <row r="118" spans="1:13" s="13" customFormat="1" ht="15.5" x14ac:dyDescent="0.35">
      <c r="A118" s="62" t="str">
        <f>'23MBA111 '!A118</f>
        <v>P18FW23M015103</v>
      </c>
      <c r="B118" s="62" t="str">
        <f>'23MBA111 '!B118</f>
        <v>RAKSHITHA P</v>
      </c>
      <c r="C118" s="118">
        <v>3</v>
      </c>
      <c r="D118" s="119">
        <v>3</v>
      </c>
      <c r="E118" s="119"/>
      <c r="F118" s="119">
        <v>4</v>
      </c>
      <c r="G118" s="119"/>
      <c r="H118" s="119">
        <v>0</v>
      </c>
      <c r="I118" s="119">
        <v>4</v>
      </c>
      <c r="J118" s="119">
        <v>8</v>
      </c>
      <c r="K118" s="119">
        <v>9</v>
      </c>
      <c r="L118" s="128">
        <v>39</v>
      </c>
      <c r="M118" s="21">
        <f t="shared" si="2"/>
        <v>31</v>
      </c>
    </row>
    <row r="119" spans="1:13" s="13" customFormat="1" ht="15.5" x14ac:dyDescent="0.35">
      <c r="A119" s="62" t="str">
        <f>'23MBA111 '!A119</f>
        <v>P18FW23M015104</v>
      </c>
      <c r="B119" s="62" t="str">
        <f>'23MBA111 '!B119</f>
        <v>RAMYA VISHWANATH ACHARYA</v>
      </c>
      <c r="C119" s="118">
        <v>3</v>
      </c>
      <c r="D119" s="119">
        <v>3</v>
      </c>
      <c r="E119" s="119"/>
      <c r="F119" s="119">
        <v>4</v>
      </c>
      <c r="G119" s="119"/>
      <c r="H119" s="119">
        <v>3</v>
      </c>
      <c r="I119" s="119">
        <v>3</v>
      </c>
      <c r="J119" s="119"/>
      <c r="K119" s="119">
        <v>9</v>
      </c>
      <c r="L119" s="128">
        <v>39</v>
      </c>
      <c r="M119" s="21">
        <f t="shared" si="2"/>
        <v>25</v>
      </c>
    </row>
    <row r="120" spans="1:13" s="13" customFormat="1" ht="15.5" x14ac:dyDescent="0.35">
      <c r="A120" s="62" t="str">
        <f>'23MBA111 '!A120</f>
        <v>P18FW23M015105</v>
      </c>
      <c r="B120" s="62" t="str">
        <f>'23MBA111 '!B120</f>
        <v>RAVITEJA N</v>
      </c>
      <c r="C120" s="118">
        <v>5</v>
      </c>
      <c r="D120" s="119">
        <v>3</v>
      </c>
      <c r="E120" s="119"/>
      <c r="F120" s="119">
        <v>2</v>
      </c>
      <c r="G120" s="119"/>
      <c r="H120" s="119">
        <v>9</v>
      </c>
      <c r="I120" s="119">
        <v>0</v>
      </c>
      <c r="J120" s="119"/>
      <c r="K120" s="119">
        <v>9</v>
      </c>
      <c r="L120" s="128">
        <v>33</v>
      </c>
      <c r="M120" s="21">
        <f t="shared" si="2"/>
        <v>28</v>
      </c>
    </row>
    <row r="121" spans="1:13" s="13" customFormat="1" ht="15.5" x14ac:dyDescent="0.35">
      <c r="A121" s="62" t="str">
        <f>'23MBA111 '!A121</f>
        <v>P18FW23M015106</v>
      </c>
      <c r="B121" s="62" t="str">
        <f>'23MBA111 '!B121</f>
        <v>RESHMI S</v>
      </c>
      <c r="C121" s="118">
        <v>3</v>
      </c>
      <c r="D121" s="119">
        <v>4</v>
      </c>
      <c r="E121" s="119"/>
      <c r="F121" s="119"/>
      <c r="G121" s="119">
        <v>1</v>
      </c>
      <c r="H121" s="119">
        <v>8</v>
      </c>
      <c r="I121" s="119"/>
      <c r="J121" s="119">
        <v>9</v>
      </c>
      <c r="K121" s="119">
        <v>7</v>
      </c>
      <c r="L121" s="128">
        <v>27</v>
      </c>
      <c r="M121" s="21">
        <f t="shared" si="2"/>
        <v>32</v>
      </c>
    </row>
    <row r="122" spans="1:13" s="13" customFormat="1" ht="15.5" x14ac:dyDescent="0.35">
      <c r="A122" s="62" t="str">
        <f>'23MBA111 '!A122</f>
        <v>P18FW23M015107</v>
      </c>
      <c r="B122" s="62" t="str">
        <f>'23MBA111 '!B122</f>
        <v>ROHIT YADAV</v>
      </c>
      <c r="C122" s="118">
        <v>5</v>
      </c>
      <c r="D122" s="119">
        <v>3</v>
      </c>
      <c r="E122" s="119"/>
      <c r="F122" s="119"/>
      <c r="G122" s="119">
        <v>0</v>
      </c>
      <c r="H122" s="119">
        <v>8</v>
      </c>
      <c r="I122" s="119"/>
      <c r="J122" s="119">
        <v>5</v>
      </c>
      <c r="K122" s="119">
        <v>8</v>
      </c>
      <c r="L122" s="128">
        <v>26</v>
      </c>
      <c r="M122" s="21">
        <f t="shared" si="2"/>
        <v>29</v>
      </c>
    </row>
    <row r="123" spans="1:13" s="13" customFormat="1" ht="15.5" x14ac:dyDescent="0.35">
      <c r="A123" s="62" t="str">
        <f>'23MBA111 '!A123</f>
        <v>P18FW23M015108</v>
      </c>
      <c r="B123" s="62" t="str">
        <f>'23MBA111 '!B123</f>
        <v>ROSHAN S</v>
      </c>
      <c r="C123" s="119">
        <v>5</v>
      </c>
      <c r="D123" s="119">
        <v>4</v>
      </c>
      <c r="E123" s="119"/>
      <c r="F123" s="119"/>
      <c r="G123" s="119">
        <v>0</v>
      </c>
      <c r="H123" s="119">
        <v>4</v>
      </c>
      <c r="I123" s="119"/>
      <c r="J123" s="119">
        <v>0</v>
      </c>
      <c r="K123" s="119"/>
      <c r="L123" s="128">
        <v>30</v>
      </c>
      <c r="M123" s="21">
        <f t="shared" si="2"/>
        <v>13</v>
      </c>
    </row>
    <row r="124" spans="1:13" s="13" customFormat="1" ht="15.5" x14ac:dyDescent="0.35">
      <c r="A124" s="62" t="str">
        <f>'23MBA111 '!A124</f>
        <v>P18FW23M015109</v>
      </c>
      <c r="B124" s="62" t="str">
        <f>'23MBA111 '!B124</f>
        <v>RUDRAPRASAD N</v>
      </c>
      <c r="C124" s="119">
        <v>5</v>
      </c>
      <c r="D124" s="119"/>
      <c r="E124" s="119"/>
      <c r="F124" s="119">
        <v>3</v>
      </c>
      <c r="G124" s="119">
        <v>0</v>
      </c>
      <c r="H124" s="119">
        <v>9</v>
      </c>
      <c r="I124" s="119">
        <v>1</v>
      </c>
      <c r="J124" s="119">
        <v>9</v>
      </c>
      <c r="K124" s="119">
        <v>11</v>
      </c>
      <c r="L124" s="128">
        <v>33</v>
      </c>
      <c r="M124" s="21">
        <f t="shared" si="2"/>
        <v>38</v>
      </c>
    </row>
    <row r="125" spans="1:13" s="13" customFormat="1" ht="15.5" x14ac:dyDescent="0.35">
      <c r="A125" s="62" t="str">
        <f>'23MBA111 '!A125</f>
        <v>P18FW23M015110</v>
      </c>
      <c r="B125" s="62" t="str">
        <f>'23MBA111 '!B125</f>
        <v>RUTUJA V PAWAR</v>
      </c>
      <c r="C125" s="118">
        <v>3</v>
      </c>
      <c r="D125" s="119">
        <v>3</v>
      </c>
      <c r="E125" s="119"/>
      <c r="F125" s="119"/>
      <c r="G125" s="119">
        <v>3</v>
      </c>
      <c r="H125" s="119">
        <v>2</v>
      </c>
      <c r="I125" s="119">
        <v>0</v>
      </c>
      <c r="J125" s="119"/>
      <c r="K125" s="119">
        <v>5</v>
      </c>
      <c r="L125" s="128">
        <v>31</v>
      </c>
      <c r="M125" s="21">
        <f t="shared" si="2"/>
        <v>16</v>
      </c>
    </row>
    <row r="126" spans="1:13" s="13" customFormat="1" ht="15.5" x14ac:dyDescent="0.35">
      <c r="A126" s="62" t="str">
        <f>'23MBA111 '!A126</f>
        <v>P18FW23M015111</v>
      </c>
      <c r="B126" s="62" t="str">
        <f>'23MBA111 '!B126</f>
        <v>SADANA V</v>
      </c>
      <c r="C126" s="118">
        <v>3</v>
      </c>
      <c r="D126" s="119">
        <v>4</v>
      </c>
      <c r="E126" s="119"/>
      <c r="F126" s="119"/>
      <c r="G126" s="119">
        <v>4</v>
      </c>
      <c r="H126" s="119">
        <v>7</v>
      </c>
      <c r="I126" s="119">
        <v>7</v>
      </c>
      <c r="J126" s="119"/>
      <c r="K126" s="119">
        <v>7</v>
      </c>
      <c r="L126" s="128">
        <v>31</v>
      </c>
      <c r="M126" s="21">
        <f t="shared" si="2"/>
        <v>32</v>
      </c>
    </row>
    <row r="127" spans="1:13" s="13" customFormat="1" ht="15.5" x14ac:dyDescent="0.35">
      <c r="A127" s="62" t="str">
        <f>'23MBA111 '!A127</f>
        <v>P18FW23M015112</v>
      </c>
      <c r="B127" s="62" t="str">
        <f>'23MBA111 '!B127</f>
        <v>SADIYA KHUDEJA</v>
      </c>
      <c r="C127" s="118">
        <v>5</v>
      </c>
      <c r="D127" s="119">
        <v>3</v>
      </c>
      <c r="E127" s="119">
        <v>3</v>
      </c>
      <c r="F127" s="119"/>
      <c r="G127" s="119"/>
      <c r="H127" s="119">
        <v>9</v>
      </c>
      <c r="I127" s="119"/>
      <c r="J127" s="119">
        <v>4</v>
      </c>
      <c r="K127" s="119">
        <v>12</v>
      </c>
      <c r="L127" s="128">
        <v>36</v>
      </c>
      <c r="M127" s="21">
        <f t="shared" si="2"/>
        <v>36</v>
      </c>
    </row>
    <row r="128" spans="1:13" s="13" customFormat="1" ht="15.5" x14ac:dyDescent="0.35">
      <c r="A128" s="62" t="str">
        <f>'23MBA111 '!A128</f>
        <v>P18FW23M015113</v>
      </c>
      <c r="B128" s="62" t="str">
        <f>'23MBA111 '!B128</f>
        <v>SADWI P SHETTY</v>
      </c>
      <c r="C128" s="119">
        <v>5</v>
      </c>
      <c r="D128" s="119"/>
      <c r="E128" s="119">
        <v>5</v>
      </c>
      <c r="F128" s="119">
        <v>4</v>
      </c>
      <c r="G128" s="119"/>
      <c r="H128" s="119">
        <v>9</v>
      </c>
      <c r="I128" s="119">
        <v>7</v>
      </c>
      <c r="J128" s="119"/>
      <c r="K128" s="119">
        <v>10</v>
      </c>
      <c r="L128" s="128">
        <v>38</v>
      </c>
      <c r="M128" s="21">
        <f t="shared" si="2"/>
        <v>40</v>
      </c>
    </row>
    <row r="129" spans="1:13" s="13" customFormat="1" ht="15.5" x14ac:dyDescent="0.35">
      <c r="A129" s="62" t="str">
        <f>'23MBA111 '!A129</f>
        <v>P18FW23M015114</v>
      </c>
      <c r="B129" s="62" t="str">
        <f>'23MBA111 '!B129</f>
        <v>SAHANA MADHUKAR KOKKALAKI</v>
      </c>
      <c r="C129" s="118">
        <v>4</v>
      </c>
      <c r="D129" s="119">
        <v>4</v>
      </c>
      <c r="E129" s="119">
        <v>3</v>
      </c>
      <c r="F129" s="119"/>
      <c r="G129" s="119"/>
      <c r="H129" s="119">
        <v>9</v>
      </c>
      <c r="I129" s="119"/>
      <c r="J129" s="119">
        <v>3</v>
      </c>
      <c r="K129" s="119">
        <v>4</v>
      </c>
      <c r="L129" s="128">
        <v>41</v>
      </c>
      <c r="M129" s="21">
        <f t="shared" si="2"/>
        <v>27</v>
      </c>
    </row>
    <row r="130" spans="1:13" s="13" customFormat="1" ht="15.5" x14ac:dyDescent="0.35">
      <c r="A130" s="62" t="str">
        <f>'23MBA111 '!A130</f>
        <v>P18FW23M015115</v>
      </c>
      <c r="B130" s="62" t="str">
        <f>'23MBA111 '!B130</f>
        <v>SAI KIRAN S</v>
      </c>
      <c r="C130" s="119">
        <v>4</v>
      </c>
      <c r="D130" s="119">
        <v>3</v>
      </c>
      <c r="E130" s="119"/>
      <c r="F130" s="119">
        <v>1</v>
      </c>
      <c r="G130" s="119"/>
      <c r="H130" s="119">
        <v>8</v>
      </c>
      <c r="I130" s="119"/>
      <c r="J130" s="119">
        <v>4</v>
      </c>
      <c r="K130" s="119">
        <v>7</v>
      </c>
      <c r="L130" s="128">
        <v>31</v>
      </c>
      <c r="M130" s="21">
        <f t="shared" si="2"/>
        <v>27</v>
      </c>
    </row>
    <row r="131" spans="1:13" s="13" customFormat="1" ht="15.5" x14ac:dyDescent="0.35">
      <c r="A131" s="62" t="str">
        <f>'23MBA111 '!A131</f>
        <v>P18FW23M015116</v>
      </c>
      <c r="B131" s="62" t="str">
        <f>'23MBA111 '!B131</f>
        <v>SAKSHI B MALIPATIL</v>
      </c>
      <c r="C131" s="119"/>
      <c r="D131" s="119">
        <v>3</v>
      </c>
      <c r="E131" s="119"/>
      <c r="F131" s="119">
        <v>2</v>
      </c>
      <c r="G131" s="119">
        <v>3</v>
      </c>
      <c r="H131" s="119"/>
      <c r="I131" s="119">
        <v>4</v>
      </c>
      <c r="J131" s="119">
        <v>4</v>
      </c>
      <c r="K131" s="119">
        <v>11</v>
      </c>
      <c r="L131" s="128">
        <v>30</v>
      </c>
      <c r="M131" s="21">
        <f t="shared" si="2"/>
        <v>27</v>
      </c>
    </row>
    <row r="132" spans="1:13" s="13" customFormat="1" ht="15.5" x14ac:dyDescent="0.35">
      <c r="A132" s="62" t="str">
        <f>'23MBA111 '!A132</f>
        <v>P18FW23M015117</v>
      </c>
      <c r="B132" s="62" t="str">
        <f>'23MBA111 '!B132</f>
        <v>SAMARTH N D</v>
      </c>
      <c r="C132" s="118"/>
      <c r="D132" s="119"/>
      <c r="E132" s="119">
        <v>0</v>
      </c>
      <c r="F132" s="119">
        <v>0</v>
      </c>
      <c r="G132" s="119">
        <v>4</v>
      </c>
      <c r="H132" s="119">
        <v>6</v>
      </c>
      <c r="I132" s="119">
        <v>2</v>
      </c>
      <c r="J132" s="119"/>
      <c r="K132" s="119">
        <v>9</v>
      </c>
      <c r="L132" s="128">
        <v>27</v>
      </c>
      <c r="M132" s="21">
        <f t="shared" si="2"/>
        <v>21</v>
      </c>
    </row>
    <row r="133" spans="1:13" s="13" customFormat="1" ht="15.5" x14ac:dyDescent="0.35">
      <c r="A133" s="62" t="str">
        <f>'23MBA111 '!A133</f>
        <v>P18FW23M015118</v>
      </c>
      <c r="B133" s="62" t="str">
        <f>'23MBA111 '!B133</f>
        <v>SANJAY KUMAR N</v>
      </c>
      <c r="C133" s="118">
        <v>5</v>
      </c>
      <c r="D133" s="119">
        <v>4</v>
      </c>
      <c r="E133" s="119"/>
      <c r="F133" s="119"/>
      <c r="G133" s="119">
        <v>0</v>
      </c>
      <c r="H133" s="119">
        <v>7</v>
      </c>
      <c r="I133" s="119">
        <v>7</v>
      </c>
      <c r="J133" s="119"/>
      <c r="K133" s="119">
        <v>8</v>
      </c>
      <c r="L133" s="128">
        <v>37</v>
      </c>
      <c r="M133" s="21">
        <f t="shared" si="2"/>
        <v>31</v>
      </c>
    </row>
    <row r="134" spans="1:13" s="13" customFormat="1" ht="15.5" x14ac:dyDescent="0.35">
      <c r="A134" s="62" t="str">
        <f>'23MBA111 '!A134</f>
        <v>P18FW23M015119</v>
      </c>
      <c r="B134" s="62" t="str">
        <f>'23MBA111 '!B134</f>
        <v>SANNIDHI S SHETTY</v>
      </c>
      <c r="C134" s="118">
        <v>3</v>
      </c>
      <c r="D134" s="119">
        <v>3</v>
      </c>
      <c r="E134" s="119">
        <v>0</v>
      </c>
      <c r="F134" s="119"/>
      <c r="G134" s="119"/>
      <c r="H134" s="119">
        <v>9</v>
      </c>
      <c r="I134" s="119"/>
      <c r="J134" s="119">
        <v>0</v>
      </c>
      <c r="K134" s="119">
        <v>3</v>
      </c>
      <c r="L134" s="128">
        <v>40</v>
      </c>
      <c r="M134" s="21">
        <f t="shared" si="2"/>
        <v>18</v>
      </c>
    </row>
    <row r="135" spans="1:13" s="13" customFormat="1" ht="15.5" x14ac:dyDescent="0.35">
      <c r="A135" s="62" t="str">
        <f>'23MBA111 '!A135</f>
        <v>P18FW23M015120</v>
      </c>
      <c r="B135" s="62" t="str">
        <f>'23MBA111 '!B135</f>
        <v>SANTOSH L</v>
      </c>
      <c r="C135" s="119">
        <v>4</v>
      </c>
      <c r="D135" s="119">
        <v>2</v>
      </c>
      <c r="E135" s="119"/>
      <c r="F135" s="119"/>
      <c r="G135" s="119">
        <v>0</v>
      </c>
      <c r="H135" s="119">
        <v>6</v>
      </c>
      <c r="I135" s="119"/>
      <c r="J135" s="119">
        <v>3</v>
      </c>
      <c r="K135" s="119">
        <v>6</v>
      </c>
      <c r="L135" s="128">
        <v>34</v>
      </c>
      <c r="M135" s="21">
        <f t="shared" si="2"/>
        <v>21</v>
      </c>
    </row>
    <row r="136" spans="1:13" s="13" customFormat="1" ht="15.5" x14ac:dyDescent="0.35">
      <c r="A136" s="62" t="str">
        <f>'23MBA111 '!A136</f>
        <v>P18FW23M015121</v>
      </c>
      <c r="B136" s="62" t="str">
        <f>'23MBA111 '!B136</f>
        <v>SARVASHRI R GAONKAR</v>
      </c>
      <c r="C136" s="118">
        <v>2</v>
      </c>
      <c r="D136" s="119">
        <v>3</v>
      </c>
      <c r="E136" s="119">
        <v>3</v>
      </c>
      <c r="F136" s="119"/>
      <c r="G136" s="119"/>
      <c r="H136" s="119">
        <v>4</v>
      </c>
      <c r="I136" s="119">
        <v>0</v>
      </c>
      <c r="J136" s="119"/>
      <c r="K136" s="119">
        <v>4</v>
      </c>
      <c r="L136" s="128">
        <v>33</v>
      </c>
      <c r="M136" s="21">
        <f t="shared" si="2"/>
        <v>16</v>
      </c>
    </row>
    <row r="137" spans="1:13" s="13" customFormat="1" ht="15.5" x14ac:dyDescent="0.35">
      <c r="A137" s="62" t="str">
        <f>'23MBA111 '!A137</f>
        <v>P18FW23M015122</v>
      </c>
      <c r="B137" s="62" t="str">
        <f>'23MBA111 '!B137</f>
        <v>SAUMYA SANCHITA</v>
      </c>
      <c r="C137" s="119"/>
      <c r="D137" s="119"/>
      <c r="E137" s="119">
        <v>0</v>
      </c>
      <c r="F137" s="119">
        <v>1</v>
      </c>
      <c r="G137" s="119">
        <v>3</v>
      </c>
      <c r="H137" s="119">
        <v>8</v>
      </c>
      <c r="I137" s="119"/>
      <c r="J137" s="119">
        <v>4</v>
      </c>
      <c r="K137" s="119">
        <v>7</v>
      </c>
      <c r="L137" s="128">
        <v>34</v>
      </c>
      <c r="M137" s="21">
        <f t="shared" si="2"/>
        <v>23</v>
      </c>
    </row>
    <row r="138" spans="1:13" s="13" customFormat="1" ht="15.5" x14ac:dyDescent="0.35">
      <c r="A138" s="62" t="str">
        <f>'23MBA111 '!A138</f>
        <v>P18FW23M015123</v>
      </c>
      <c r="B138" s="62" t="str">
        <f>'23MBA111 '!B138</f>
        <v>SAYED AWAISE</v>
      </c>
      <c r="C138" s="118">
        <v>3</v>
      </c>
      <c r="D138" s="119"/>
      <c r="E138" s="119"/>
      <c r="F138" s="119">
        <v>4</v>
      </c>
      <c r="G138" s="119">
        <v>4</v>
      </c>
      <c r="H138" s="119">
        <v>8</v>
      </c>
      <c r="I138" s="119"/>
      <c r="J138" s="119">
        <v>8</v>
      </c>
      <c r="K138" s="119">
        <v>8</v>
      </c>
      <c r="L138" s="128">
        <v>25</v>
      </c>
      <c r="M138" s="21">
        <f t="shared" si="2"/>
        <v>35</v>
      </c>
    </row>
    <row r="139" spans="1:13" s="13" customFormat="1" ht="15.5" x14ac:dyDescent="0.35">
      <c r="A139" s="62" t="str">
        <f>'23MBA111 '!A139</f>
        <v>P18FW23M015124</v>
      </c>
      <c r="B139" s="62" t="str">
        <f>'23MBA111 '!B139</f>
        <v>SHARATH K U</v>
      </c>
      <c r="C139" s="121"/>
      <c r="D139" s="121">
        <v>3</v>
      </c>
      <c r="E139" s="121"/>
      <c r="F139" s="121">
        <v>1</v>
      </c>
      <c r="G139" s="121">
        <v>0</v>
      </c>
      <c r="H139" s="119">
        <v>5</v>
      </c>
      <c r="I139" s="119"/>
      <c r="J139" s="119">
        <v>0</v>
      </c>
      <c r="K139" s="119">
        <v>6</v>
      </c>
      <c r="L139" s="128">
        <v>25</v>
      </c>
      <c r="M139" s="21">
        <f t="shared" si="2"/>
        <v>15</v>
      </c>
    </row>
    <row r="140" spans="1:13" s="13" customFormat="1" ht="15.5" x14ac:dyDescent="0.35">
      <c r="A140" s="62" t="str">
        <f>'23MBA111 '!A140</f>
        <v>P18FW23M015125</v>
      </c>
      <c r="B140" s="62" t="str">
        <f>'23MBA111 '!B140</f>
        <v>SHARATHKUMAR S</v>
      </c>
      <c r="C140" s="121">
        <v>2</v>
      </c>
      <c r="D140" s="121">
        <v>3</v>
      </c>
      <c r="E140" s="121"/>
      <c r="F140" s="121">
        <v>3</v>
      </c>
      <c r="G140" s="121"/>
      <c r="H140" s="119"/>
      <c r="I140" s="119">
        <v>0</v>
      </c>
      <c r="J140" s="119">
        <v>0</v>
      </c>
      <c r="K140" s="119">
        <v>7</v>
      </c>
      <c r="L140" s="128">
        <v>29</v>
      </c>
      <c r="M140" s="21">
        <f t="shared" si="2"/>
        <v>15</v>
      </c>
    </row>
    <row r="141" spans="1:13" s="13" customFormat="1" ht="15.5" x14ac:dyDescent="0.35">
      <c r="A141" s="62" t="str">
        <f>'23MBA111 '!A141</f>
        <v>P18FW23M015126</v>
      </c>
      <c r="B141" s="62" t="str">
        <f>'23MBA111 '!B141</f>
        <v>SHETTY SAJJAN SADASHIVA</v>
      </c>
      <c r="C141" s="119"/>
      <c r="D141" s="119">
        <v>2</v>
      </c>
      <c r="E141" s="119"/>
      <c r="F141" s="119">
        <v>3</v>
      </c>
      <c r="G141" s="119">
        <v>0</v>
      </c>
      <c r="H141" s="119">
        <v>7</v>
      </c>
      <c r="I141" s="119"/>
      <c r="J141" s="119">
        <v>8</v>
      </c>
      <c r="K141" s="119">
        <v>11</v>
      </c>
      <c r="L141" s="128">
        <v>37</v>
      </c>
      <c r="M141" s="21">
        <f t="shared" si="2"/>
        <v>31</v>
      </c>
    </row>
    <row r="142" spans="1:13" s="13" customFormat="1" ht="15.5" x14ac:dyDescent="0.35">
      <c r="A142" s="62" t="str">
        <f>'23MBA111 '!A142</f>
        <v>P18FW23M015127</v>
      </c>
      <c r="B142" s="62" t="str">
        <f>'23MBA111 '!B142</f>
        <v>SHILPA R</v>
      </c>
      <c r="C142" s="118"/>
      <c r="D142" s="119">
        <v>3</v>
      </c>
      <c r="E142" s="119"/>
      <c r="F142" s="119">
        <v>4</v>
      </c>
      <c r="G142" s="119">
        <v>4</v>
      </c>
      <c r="H142" s="119">
        <v>7</v>
      </c>
      <c r="I142" s="119"/>
      <c r="J142" s="119">
        <v>8</v>
      </c>
      <c r="K142" s="119">
        <v>8</v>
      </c>
      <c r="L142" s="128">
        <v>35</v>
      </c>
      <c r="M142" s="21">
        <f t="shared" si="2"/>
        <v>34</v>
      </c>
    </row>
    <row r="143" spans="1:13" s="13" customFormat="1" ht="15.5" x14ac:dyDescent="0.35">
      <c r="A143" s="62" t="str">
        <f>'23MBA111 '!A143</f>
        <v>P18FW23M015128</v>
      </c>
      <c r="B143" s="62" t="str">
        <f>'23MBA111 '!B143</f>
        <v>SHIVANI TN</v>
      </c>
      <c r="C143" s="119">
        <v>3</v>
      </c>
      <c r="D143" s="119">
        <v>3</v>
      </c>
      <c r="E143" s="119"/>
      <c r="F143" s="119">
        <v>4</v>
      </c>
      <c r="G143" s="119"/>
      <c r="H143" s="119">
        <v>9</v>
      </c>
      <c r="I143" s="119"/>
      <c r="J143" s="119">
        <v>9</v>
      </c>
      <c r="K143" s="119">
        <v>7</v>
      </c>
      <c r="L143" s="128">
        <v>36</v>
      </c>
      <c r="M143" s="21">
        <f t="shared" si="2"/>
        <v>35</v>
      </c>
    </row>
    <row r="144" spans="1:13" s="13" customFormat="1" ht="15.5" x14ac:dyDescent="0.35">
      <c r="A144" s="62" t="str">
        <f>'23MBA111 '!A144</f>
        <v>P18FW23M015129</v>
      </c>
      <c r="B144" s="62" t="str">
        <f>'23MBA111 '!B144</f>
        <v>SHIVARAJ MALLAPPA JAGAPUR</v>
      </c>
      <c r="C144" s="119">
        <v>3</v>
      </c>
      <c r="D144" s="119">
        <v>3</v>
      </c>
      <c r="E144" s="119">
        <v>3</v>
      </c>
      <c r="F144" s="119"/>
      <c r="G144" s="119"/>
      <c r="H144" s="119">
        <v>7</v>
      </c>
      <c r="I144" s="119"/>
      <c r="J144" s="119">
        <v>0</v>
      </c>
      <c r="K144" s="119">
        <v>11</v>
      </c>
      <c r="L144" s="128">
        <v>34</v>
      </c>
      <c r="M144" s="21">
        <f t="shared" si="2"/>
        <v>27</v>
      </c>
    </row>
    <row r="145" spans="1:13" s="13" customFormat="1" ht="15.5" x14ac:dyDescent="0.35">
      <c r="A145" s="62" t="str">
        <f>'23MBA111 '!A145</f>
        <v>P18FW23M015130</v>
      </c>
      <c r="B145" s="62" t="str">
        <f>'23MBA111 '!B145</f>
        <v>SHIVSHANKAR KAMBLE</v>
      </c>
      <c r="C145" s="119">
        <v>4</v>
      </c>
      <c r="D145" s="119">
        <v>3</v>
      </c>
      <c r="E145" s="119"/>
      <c r="F145" s="119">
        <v>3</v>
      </c>
      <c r="G145" s="119">
        <v>0</v>
      </c>
      <c r="H145" s="119">
        <v>8</v>
      </c>
      <c r="I145" s="119"/>
      <c r="J145" s="119">
        <v>8</v>
      </c>
      <c r="K145" s="119">
        <v>9</v>
      </c>
      <c r="L145" s="128">
        <v>31</v>
      </c>
      <c r="M145" s="21">
        <f t="shared" ref="M145:M195" si="3">SUM(C145:K145)</f>
        <v>35</v>
      </c>
    </row>
    <row r="146" spans="1:13" s="13" customFormat="1" ht="15.5" x14ac:dyDescent="0.35">
      <c r="A146" s="62" t="str">
        <f>'23MBA111 '!A146</f>
        <v>P18FW23M015131</v>
      </c>
      <c r="B146" s="62" t="str">
        <f>'23MBA111 '!B146</f>
        <v>SHREE PRASAD MULLUR</v>
      </c>
      <c r="C146" s="118">
        <v>3</v>
      </c>
      <c r="D146" s="119">
        <v>2</v>
      </c>
      <c r="E146" s="119"/>
      <c r="F146" s="119"/>
      <c r="G146" s="119">
        <v>2</v>
      </c>
      <c r="H146" s="119">
        <v>8</v>
      </c>
      <c r="I146" s="119"/>
      <c r="J146" s="119">
        <v>6</v>
      </c>
      <c r="K146" s="119">
        <v>7</v>
      </c>
      <c r="L146" s="128">
        <v>18</v>
      </c>
      <c r="M146" s="21">
        <f t="shared" si="3"/>
        <v>28</v>
      </c>
    </row>
    <row r="147" spans="1:13" s="13" customFormat="1" ht="15.5" x14ac:dyDescent="0.35">
      <c r="A147" s="62" t="str">
        <f>'23MBA111 '!A147</f>
        <v>P18FW23M015132</v>
      </c>
      <c r="B147" s="62" t="str">
        <f>'23MBA111 '!B147</f>
        <v>SHREYA.S.H</v>
      </c>
      <c r="C147" s="119">
        <v>5</v>
      </c>
      <c r="D147" s="119">
        <v>5</v>
      </c>
      <c r="E147" s="119">
        <v>2</v>
      </c>
      <c r="F147" s="119"/>
      <c r="G147" s="119"/>
      <c r="H147" s="119">
        <v>7</v>
      </c>
      <c r="I147" s="119">
        <v>4</v>
      </c>
      <c r="J147" s="119"/>
      <c r="K147" s="119">
        <v>3</v>
      </c>
      <c r="L147" s="128">
        <v>32</v>
      </c>
      <c r="M147" s="21">
        <f t="shared" si="3"/>
        <v>26</v>
      </c>
    </row>
    <row r="148" spans="1:13" s="13" customFormat="1" ht="15.5" x14ac:dyDescent="0.35">
      <c r="A148" s="62" t="str">
        <f>'23MBA111 '!A148</f>
        <v>P18FW23M015133</v>
      </c>
      <c r="B148" s="62" t="str">
        <f>'23MBA111 '!B148</f>
        <v>SHRINIDHI VENKATESH</v>
      </c>
      <c r="C148" s="119">
        <v>2</v>
      </c>
      <c r="D148" s="119">
        <v>3</v>
      </c>
      <c r="E148" s="119"/>
      <c r="F148" s="119">
        <v>4</v>
      </c>
      <c r="G148" s="119"/>
      <c r="H148" s="119">
        <v>10</v>
      </c>
      <c r="I148" s="119"/>
      <c r="J148" s="119">
        <v>3</v>
      </c>
      <c r="K148" s="119">
        <v>8</v>
      </c>
      <c r="L148" s="128">
        <v>34</v>
      </c>
      <c r="M148" s="21">
        <f t="shared" si="3"/>
        <v>30</v>
      </c>
    </row>
    <row r="149" spans="1:13" s="13" customFormat="1" ht="15.5" x14ac:dyDescent="0.35">
      <c r="A149" s="62" t="str">
        <f>'23MBA111 '!A149</f>
        <v>P18FW23M015134</v>
      </c>
      <c r="B149" s="62" t="str">
        <f>'23MBA111 '!B149</f>
        <v>SOMANATH A ITAGI</v>
      </c>
      <c r="C149" s="119"/>
      <c r="D149" s="119">
        <v>0</v>
      </c>
      <c r="E149" s="119">
        <v>0</v>
      </c>
      <c r="F149" s="119">
        <v>0</v>
      </c>
      <c r="G149" s="119">
        <v>0</v>
      </c>
      <c r="H149" s="119">
        <v>5</v>
      </c>
      <c r="I149" s="119">
        <v>0</v>
      </c>
      <c r="J149" s="119"/>
      <c r="K149" s="119">
        <v>4</v>
      </c>
      <c r="L149" s="128">
        <v>27</v>
      </c>
      <c r="M149" s="21">
        <f t="shared" si="3"/>
        <v>9</v>
      </c>
    </row>
    <row r="150" spans="1:13" s="13" customFormat="1" ht="15.5" x14ac:dyDescent="0.35">
      <c r="A150" s="62" t="str">
        <f>'23MBA111 '!A150</f>
        <v>P18FW23M015135</v>
      </c>
      <c r="B150" s="62" t="str">
        <f>'23MBA111 '!B150</f>
        <v>SOWJANYA</v>
      </c>
      <c r="C150" s="119">
        <v>3</v>
      </c>
      <c r="D150" s="119"/>
      <c r="E150" s="119"/>
      <c r="F150" s="119">
        <v>4</v>
      </c>
      <c r="G150" s="119">
        <v>4</v>
      </c>
      <c r="H150" s="119">
        <v>9</v>
      </c>
      <c r="I150" s="119">
        <v>6</v>
      </c>
      <c r="J150" s="119"/>
      <c r="K150" s="119">
        <v>5</v>
      </c>
      <c r="L150" s="128">
        <v>34</v>
      </c>
      <c r="M150" s="21">
        <f t="shared" si="3"/>
        <v>31</v>
      </c>
    </row>
    <row r="151" spans="1:13" s="13" customFormat="1" ht="15.5" x14ac:dyDescent="0.35">
      <c r="A151" s="62" t="str">
        <f>'23MBA111 '!A151</f>
        <v>P18FW23M015136</v>
      </c>
      <c r="B151" s="62" t="str">
        <f>'23MBA111 '!B151</f>
        <v>SPOORTI GANAPATI NAIK</v>
      </c>
      <c r="C151" s="118">
        <v>4</v>
      </c>
      <c r="D151" s="119">
        <v>3</v>
      </c>
      <c r="E151" s="119"/>
      <c r="F151" s="119"/>
      <c r="G151" s="119">
        <v>0</v>
      </c>
      <c r="H151" s="119">
        <v>6</v>
      </c>
      <c r="I151" s="119">
        <v>0</v>
      </c>
      <c r="J151" s="119"/>
      <c r="K151" s="119">
        <v>7</v>
      </c>
      <c r="L151" s="128">
        <v>32</v>
      </c>
      <c r="M151" s="21">
        <f t="shared" si="3"/>
        <v>20</v>
      </c>
    </row>
    <row r="152" spans="1:13" s="13" customFormat="1" ht="15.5" x14ac:dyDescent="0.35">
      <c r="A152" s="62" t="str">
        <f>'23MBA111 '!A152</f>
        <v>P18FW23M015137</v>
      </c>
      <c r="B152" s="62" t="str">
        <f>'23MBA111 '!B152</f>
        <v>STEFFI FATIMA DSOUZA</v>
      </c>
      <c r="C152" s="119">
        <v>5</v>
      </c>
      <c r="D152" s="119"/>
      <c r="E152" s="119"/>
      <c r="F152" s="119">
        <v>3</v>
      </c>
      <c r="G152" s="119">
        <v>4</v>
      </c>
      <c r="H152" s="119">
        <v>8</v>
      </c>
      <c r="I152" s="119"/>
      <c r="J152" s="119">
        <v>9</v>
      </c>
      <c r="K152" s="119">
        <v>12</v>
      </c>
      <c r="L152" s="128">
        <v>34</v>
      </c>
      <c r="M152" s="21">
        <f t="shared" si="3"/>
        <v>41</v>
      </c>
    </row>
    <row r="153" spans="1:13" s="13" customFormat="1" ht="15.5" x14ac:dyDescent="0.35">
      <c r="A153" s="62" t="str">
        <f>'23MBA111 '!A153</f>
        <v>P18FW23M015138</v>
      </c>
      <c r="B153" s="62" t="str">
        <f>'23MBA111 '!B153</f>
        <v>SUDEEP THOLAR</v>
      </c>
      <c r="C153" s="118">
        <v>2</v>
      </c>
      <c r="D153" s="119">
        <v>2</v>
      </c>
      <c r="E153" s="119"/>
      <c r="F153" s="119">
        <v>5</v>
      </c>
      <c r="G153" s="119"/>
      <c r="H153" s="119">
        <v>9</v>
      </c>
      <c r="I153" s="119"/>
      <c r="J153" s="119">
        <v>9</v>
      </c>
      <c r="K153" s="119">
        <v>10</v>
      </c>
      <c r="L153" s="128" t="s">
        <v>446</v>
      </c>
      <c r="M153" s="21">
        <f t="shared" si="3"/>
        <v>37</v>
      </c>
    </row>
    <row r="154" spans="1:13" s="13" customFormat="1" ht="15.5" x14ac:dyDescent="0.35">
      <c r="A154" s="62" t="str">
        <f>'23MBA111 '!A154</f>
        <v>P18FW23M015139</v>
      </c>
      <c r="B154" s="62" t="str">
        <f>'23MBA111 '!B154</f>
        <v>SUHAS K R</v>
      </c>
      <c r="C154" s="119">
        <v>5</v>
      </c>
      <c r="D154" s="119"/>
      <c r="E154" s="119">
        <v>4</v>
      </c>
      <c r="F154" s="119">
        <v>4</v>
      </c>
      <c r="G154" s="119"/>
      <c r="H154" s="119">
        <v>10</v>
      </c>
      <c r="I154" s="119"/>
      <c r="J154" s="119">
        <v>6</v>
      </c>
      <c r="K154" s="119">
        <v>9</v>
      </c>
      <c r="L154" s="128">
        <v>26</v>
      </c>
      <c r="M154" s="21">
        <f t="shared" si="3"/>
        <v>38</v>
      </c>
    </row>
    <row r="155" spans="1:13" s="13" customFormat="1" ht="15.5" x14ac:dyDescent="0.35">
      <c r="A155" s="62" t="str">
        <f>'23MBA111 '!A155</f>
        <v>P18FW23M015140</v>
      </c>
      <c r="B155" s="62" t="str">
        <f>'23MBA111 '!B155</f>
        <v>SUJAN J</v>
      </c>
      <c r="C155" s="118">
        <v>3</v>
      </c>
      <c r="D155" s="119">
        <v>3</v>
      </c>
      <c r="E155" s="119"/>
      <c r="F155" s="119">
        <v>0</v>
      </c>
      <c r="G155" s="119"/>
      <c r="H155" s="119">
        <v>5</v>
      </c>
      <c r="I155" s="119"/>
      <c r="J155" s="119">
        <v>3</v>
      </c>
      <c r="K155" s="119">
        <v>11</v>
      </c>
      <c r="L155" s="128">
        <v>24</v>
      </c>
      <c r="M155" s="21">
        <f t="shared" si="3"/>
        <v>25</v>
      </c>
    </row>
    <row r="156" spans="1:13" s="13" customFormat="1" ht="15.5" x14ac:dyDescent="0.35">
      <c r="A156" s="62" t="str">
        <f>'23MBA111 '!A156</f>
        <v>P18FW23M015141</v>
      </c>
      <c r="B156" s="62" t="str">
        <f>'23MBA111 '!B156</f>
        <v>SUJAY G N</v>
      </c>
      <c r="C156" s="118">
        <v>2</v>
      </c>
      <c r="D156" s="119">
        <v>2</v>
      </c>
      <c r="E156" s="119"/>
      <c r="F156" s="119">
        <v>4</v>
      </c>
      <c r="G156" s="119"/>
      <c r="H156" s="119">
        <v>3</v>
      </c>
      <c r="I156" s="119">
        <v>7</v>
      </c>
      <c r="J156" s="119"/>
      <c r="K156" s="119">
        <v>6</v>
      </c>
      <c r="L156" s="128">
        <v>26</v>
      </c>
      <c r="M156" s="21">
        <f t="shared" si="3"/>
        <v>24</v>
      </c>
    </row>
    <row r="157" spans="1:13" s="13" customFormat="1" ht="15.5" x14ac:dyDescent="0.35">
      <c r="A157" s="62" t="str">
        <f>'23MBA111 '!A157</f>
        <v>P18FW23M015142</v>
      </c>
      <c r="B157" s="62" t="str">
        <f>'23MBA111 '!B157</f>
        <v>SUMANTH S A</v>
      </c>
      <c r="C157" s="118">
        <v>3</v>
      </c>
      <c r="D157" s="119">
        <v>4</v>
      </c>
      <c r="E157" s="119"/>
      <c r="F157" s="119">
        <v>4</v>
      </c>
      <c r="G157" s="119"/>
      <c r="H157" s="119">
        <v>7</v>
      </c>
      <c r="I157" s="119">
        <v>3</v>
      </c>
      <c r="J157" s="119"/>
      <c r="K157" s="119">
        <v>10</v>
      </c>
      <c r="L157" s="128">
        <v>32</v>
      </c>
      <c r="M157" s="21">
        <f t="shared" si="3"/>
        <v>31</v>
      </c>
    </row>
    <row r="158" spans="1:13" s="13" customFormat="1" ht="15.5" x14ac:dyDescent="0.35">
      <c r="A158" s="62" t="str">
        <f>'23MBA111 '!A158</f>
        <v>P18FW23M015143</v>
      </c>
      <c r="B158" s="62" t="str">
        <f>'23MBA111 '!B158</f>
        <v>SURAJSING A JAYARAMANAVAR</v>
      </c>
      <c r="C158" s="118"/>
      <c r="D158" s="119">
        <v>0</v>
      </c>
      <c r="E158" s="119"/>
      <c r="F158" s="119">
        <v>0</v>
      </c>
      <c r="G158" s="119">
        <v>3</v>
      </c>
      <c r="H158" s="119">
        <v>5</v>
      </c>
      <c r="I158" s="119"/>
      <c r="J158" s="119">
        <v>7</v>
      </c>
      <c r="K158" s="119">
        <v>0</v>
      </c>
      <c r="L158" s="128">
        <v>42</v>
      </c>
      <c r="M158" s="21">
        <f t="shared" si="3"/>
        <v>15</v>
      </c>
    </row>
    <row r="159" spans="1:13" s="13" customFormat="1" ht="15.5" x14ac:dyDescent="0.35">
      <c r="A159" s="62" t="str">
        <f>'23MBA111 '!A159</f>
        <v>P18FW23M015144</v>
      </c>
      <c r="B159" s="62" t="str">
        <f>'23MBA111 '!B159</f>
        <v>SUSHANTHA SHETTY</v>
      </c>
      <c r="C159" s="119">
        <v>2</v>
      </c>
      <c r="D159" s="119">
        <v>3</v>
      </c>
      <c r="E159" s="119">
        <v>0</v>
      </c>
      <c r="F159" s="119"/>
      <c r="G159" s="119"/>
      <c r="H159" s="119">
        <v>4</v>
      </c>
      <c r="I159" s="119"/>
      <c r="J159" s="119">
        <v>3</v>
      </c>
      <c r="K159" s="119">
        <v>6</v>
      </c>
      <c r="L159" s="128">
        <v>21</v>
      </c>
      <c r="M159" s="21">
        <f t="shared" si="3"/>
        <v>18</v>
      </c>
    </row>
    <row r="160" spans="1:13" s="13" customFormat="1" ht="15.5" x14ac:dyDescent="0.35">
      <c r="A160" s="62" t="str">
        <f>'23MBA111 '!A160</f>
        <v>P18FW23M015145</v>
      </c>
      <c r="B160" s="62" t="str">
        <f>'23MBA111 '!B160</f>
        <v>SUSHMITHA</v>
      </c>
      <c r="C160" s="118">
        <v>3</v>
      </c>
      <c r="D160" s="119"/>
      <c r="E160" s="119"/>
      <c r="F160" s="119">
        <v>5</v>
      </c>
      <c r="G160" s="119">
        <v>4</v>
      </c>
      <c r="H160" s="119">
        <v>9</v>
      </c>
      <c r="I160" s="119"/>
      <c r="J160" s="119">
        <v>5</v>
      </c>
      <c r="K160" s="119">
        <v>8</v>
      </c>
      <c r="L160" s="128">
        <v>30</v>
      </c>
      <c r="M160" s="21">
        <f t="shared" si="3"/>
        <v>34</v>
      </c>
    </row>
    <row r="161" spans="1:13" s="13" customFormat="1" ht="15.5" x14ac:dyDescent="0.35">
      <c r="A161" s="62" t="str">
        <f>'23MBA111 '!A161</f>
        <v>P18FW23M015146</v>
      </c>
      <c r="B161" s="62" t="str">
        <f>'23MBA111 '!B161</f>
        <v>SUVIN V SUVARNA</v>
      </c>
      <c r="C161" s="119">
        <v>3</v>
      </c>
      <c r="D161" s="119">
        <v>3</v>
      </c>
      <c r="E161" s="119"/>
      <c r="F161" s="119"/>
      <c r="G161" s="119">
        <v>4</v>
      </c>
      <c r="H161" s="119">
        <v>10</v>
      </c>
      <c r="I161" s="119"/>
      <c r="J161" s="119">
        <v>8</v>
      </c>
      <c r="K161" s="119">
        <v>7</v>
      </c>
      <c r="L161" s="128">
        <v>31</v>
      </c>
      <c r="M161" s="21">
        <f t="shared" si="3"/>
        <v>35</v>
      </c>
    </row>
    <row r="162" spans="1:13" s="13" customFormat="1" ht="15.5" x14ac:dyDescent="0.35">
      <c r="A162" s="62" t="str">
        <f>'23MBA111 '!A162</f>
        <v>P18FW23M015147</v>
      </c>
      <c r="B162" s="62" t="str">
        <f>'23MBA111 '!B162</f>
        <v>SWATHI G</v>
      </c>
      <c r="C162" s="118">
        <v>3</v>
      </c>
      <c r="D162" s="119">
        <v>3</v>
      </c>
      <c r="E162" s="119"/>
      <c r="F162" s="119"/>
      <c r="G162" s="119">
        <v>2</v>
      </c>
      <c r="H162" s="119"/>
      <c r="I162" s="119">
        <v>0</v>
      </c>
      <c r="J162" s="119">
        <v>7</v>
      </c>
      <c r="K162" s="119">
        <v>7</v>
      </c>
      <c r="L162" s="128">
        <v>33</v>
      </c>
      <c r="M162" s="21">
        <f t="shared" si="3"/>
        <v>22</v>
      </c>
    </row>
    <row r="163" spans="1:13" s="13" customFormat="1" ht="15.5" x14ac:dyDescent="0.35">
      <c r="A163" s="62" t="str">
        <f>'23MBA111 '!A163</f>
        <v>P18FW23M015148</v>
      </c>
      <c r="B163" s="62" t="str">
        <f>'23MBA111 '!B163</f>
        <v>SYED MUZAMMIL ASFAN</v>
      </c>
      <c r="C163" s="118">
        <v>5</v>
      </c>
      <c r="D163" s="119"/>
      <c r="E163" s="119"/>
      <c r="F163" s="119">
        <v>4</v>
      </c>
      <c r="G163" s="119">
        <v>5</v>
      </c>
      <c r="H163" s="119">
        <v>10</v>
      </c>
      <c r="I163" s="119"/>
      <c r="J163" s="119">
        <v>9</v>
      </c>
      <c r="K163" s="119">
        <v>15</v>
      </c>
      <c r="L163" s="128">
        <v>15</v>
      </c>
      <c r="M163" s="21">
        <f t="shared" si="3"/>
        <v>48</v>
      </c>
    </row>
    <row r="164" spans="1:13" s="13" customFormat="1" ht="15.5" x14ac:dyDescent="0.35">
      <c r="A164" s="62" t="str">
        <f>'23MBA111 '!A164</f>
        <v>P18FW23M015149</v>
      </c>
      <c r="B164" s="62" t="str">
        <f>'23MBA111 '!B164</f>
        <v>THANUJ A MURTHY</v>
      </c>
      <c r="C164" s="119">
        <v>2</v>
      </c>
      <c r="D164" s="119">
        <v>3</v>
      </c>
      <c r="E164" s="119"/>
      <c r="F164" s="119"/>
      <c r="G164" s="119">
        <v>4</v>
      </c>
      <c r="H164" s="119">
        <v>7</v>
      </c>
      <c r="I164" s="119">
        <v>3</v>
      </c>
      <c r="J164" s="119"/>
      <c r="K164" s="119">
        <v>10</v>
      </c>
      <c r="L164" s="128">
        <v>21</v>
      </c>
      <c r="M164" s="21">
        <f t="shared" si="3"/>
        <v>29</v>
      </c>
    </row>
    <row r="165" spans="1:13" s="13" customFormat="1" ht="15.5" x14ac:dyDescent="0.35">
      <c r="A165" s="62" t="str">
        <f>'23MBA111 '!A165</f>
        <v>P18FW23M015150</v>
      </c>
      <c r="B165" s="62" t="str">
        <f>'23MBA111 '!B165</f>
        <v>TULSI R KORADIYA</v>
      </c>
      <c r="C165" s="119">
        <v>3</v>
      </c>
      <c r="D165" s="119">
        <v>4</v>
      </c>
      <c r="E165" s="119"/>
      <c r="F165" s="119">
        <v>4</v>
      </c>
      <c r="G165" s="119"/>
      <c r="H165" s="119">
        <v>8</v>
      </c>
      <c r="I165" s="119"/>
      <c r="J165" s="119">
        <v>5</v>
      </c>
      <c r="K165" s="119">
        <v>8</v>
      </c>
      <c r="L165" s="128">
        <v>35</v>
      </c>
      <c r="M165" s="21">
        <f t="shared" si="3"/>
        <v>32</v>
      </c>
    </row>
    <row r="166" spans="1:13" s="13" customFormat="1" ht="15.5" x14ac:dyDescent="0.35">
      <c r="A166" s="62" t="str">
        <f>'23MBA111 '!A166</f>
        <v>P18FW23M015151</v>
      </c>
      <c r="B166" s="62" t="str">
        <f>'23MBA111 '!B166</f>
        <v>V RASHMI</v>
      </c>
      <c r="C166" s="119">
        <v>5</v>
      </c>
      <c r="D166" s="119"/>
      <c r="E166" s="119"/>
      <c r="F166" s="119">
        <v>5</v>
      </c>
      <c r="G166" s="119">
        <v>4</v>
      </c>
      <c r="H166" s="119">
        <v>9</v>
      </c>
      <c r="I166" s="119">
        <v>6</v>
      </c>
      <c r="J166" s="119"/>
      <c r="K166" s="119">
        <v>9</v>
      </c>
      <c r="L166" s="128">
        <v>32</v>
      </c>
      <c r="M166" s="21">
        <f t="shared" si="3"/>
        <v>38</v>
      </c>
    </row>
    <row r="167" spans="1:13" s="13" customFormat="1" ht="15.5" x14ac:dyDescent="0.35">
      <c r="A167" s="62" t="str">
        <f>'23MBA111 '!A167</f>
        <v>P18FW23M015152</v>
      </c>
      <c r="B167" s="62" t="str">
        <f>'23MBA111 '!B167</f>
        <v>V VARAPRASAD</v>
      </c>
      <c r="C167" s="118">
        <v>3</v>
      </c>
      <c r="D167" s="119">
        <v>4</v>
      </c>
      <c r="E167" s="119"/>
      <c r="F167" s="119">
        <v>2</v>
      </c>
      <c r="G167" s="119"/>
      <c r="H167" s="119">
        <v>6</v>
      </c>
      <c r="I167" s="119"/>
      <c r="J167" s="119">
        <v>3</v>
      </c>
      <c r="K167" s="119">
        <v>12</v>
      </c>
      <c r="L167" s="128">
        <v>32</v>
      </c>
      <c r="M167" s="21">
        <f t="shared" si="3"/>
        <v>30</v>
      </c>
    </row>
    <row r="168" spans="1:13" s="13" customFormat="1" ht="15.5" x14ac:dyDescent="0.35">
      <c r="A168" s="62" t="str">
        <f>'23MBA111 '!A168</f>
        <v>P18FW23M015153</v>
      </c>
      <c r="B168" s="62" t="str">
        <f>'23MBA111 '!B168</f>
        <v>VAISHNAVI N DIXITH</v>
      </c>
      <c r="C168" s="119">
        <v>2</v>
      </c>
      <c r="D168" s="119"/>
      <c r="E168" s="119">
        <v>3</v>
      </c>
      <c r="F168" s="119">
        <v>3</v>
      </c>
      <c r="G168" s="119"/>
      <c r="H168" s="119">
        <v>10</v>
      </c>
      <c r="I168" s="119"/>
      <c r="J168" s="119">
        <v>9</v>
      </c>
      <c r="K168" s="119">
        <v>9</v>
      </c>
      <c r="L168" s="128">
        <v>31</v>
      </c>
      <c r="M168" s="21">
        <f t="shared" si="3"/>
        <v>36</v>
      </c>
    </row>
    <row r="169" spans="1:13" s="13" customFormat="1" ht="15.5" x14ac:dyDescent="0.35">
      <c r="A169" s="62" t="str">
        <f>'23MBA111 '!A169</f>
        <v>P18FW23M015154</v>
      </c>
      <c r="B169" s="62" t="str">
        <f>'23MBA111 '!B169</f>
        <v>VARSHA SHARADA Y</v>
      </c>
      <c r="C169" s="119">
        <v>4</v>
      </c>
      <c r="D169" s="119">
        <v>4</v>
      </c>
      <c r="E169" s="119"/>
      <c r="F169" s="119">
        <v>3</v>
      </c>
      <c r="G169" s="119"/>
      <c r="H169" s="119">
        <v>8</v>
      </c>
      <c r="I169" s="119"/>
      <c r="J169" s="119">
        <v>7</v>
      </c>
      <c r="K169" s="119">
        <v>9</v>
      </c>
      <c r="L169" s="128">
        <v>25</v>
      </c>
      <c r="M169" s="21">
        <f t="shared" si="3"/>
        <v>35</v>
      </c>
    </row>
    <row r="170" spans="1:13" s="13" customFormat="1" ht="15.5" x14ac:dyDescent="0.35">
      <c r="A170" s="62" t="str">
        <f>'23MBA111 '!A170</f>
        <v>P18FW23M015155</v>
      </c>
      <c r="B170" s="62" t="str">
        <f>'23MBA111 '!B170</f>
        <v>VARUN R</v>
      </c>
      <c r="C170" s="118">
        <v>2</v>
      </c>
      <c r="D170" s="119">
        <v>4</v>
      </c>
      <c r="E170" s="119"/>
      <c r="F170" s="119">
        <v>4</v>
      </c>
      <c r="G170" s="119"/>
      <c r="H170" s="119">
        <v>8</v>
      </c>
      <c r="I170" s="119"/>
      <c r="J170" s="119">
        <v>4</v>
      </c>
      <c r="K170" s="119">
        <v>12</v>
      </c>
      <c r="L170" s="128">
        <v>23</v>
      </c>
      <c r="M170" s="21">
        <f t="shared" si="3"/>
        <v>34</v>
      </c>
    </row>
    <row r="171" spans="1:13" s="13" customFormat="1" ht="15.5" x14ac:dyDescent="0.35">
      <c r="A171" s="62" t="str">
        <f>'23MBA111 '!A171</f>
        <v>P18FW23M015156</v>
      </c>
      <c r="B171" s="62" t="str">
        <f>'23MBA111 '!B171</f>
        <v>VEERESH GORAWAR</v>
      </c>
      <c r="C171" s="118"/>
      <c r="D171" s="119">
        <v>4</v>
      </c>
      <c r="E171" s="119"/>
      <c r="F171" s="119">
        <v>5</v>
      </c>
      <c r="G171" s="119">
        <v>4</v>
      </c>
      <c r="H171" s="119">
        <v>8</v>
      </c>
      <c r="I171" s="119">
        <v>7</v>
      </c>
      <c r="J171" s="119"/>
      <c r="K171" s="119">
        <v>9</v>
      </c>
      <c r="L171" s="128">
        <v>23</v>
      </c>
      <c r="M171" s="21">
        <f t="shared" si="3"/>
        <v>37</v>
      </c>
    </row>
    <row r="172" spans="1:13" s="13" customFormat="1" ht="15.5" x14ac:dyDescent="0.35">
      <c r="A172" s="62" t="str">
        <f>'23MBA111 '!A172</f>
        <v>P18FW23M015157</v>
      </c>
      <c r="B172" s="62" t="str">
        <f>'23MBA111 '!B172</f>
        <v>VENKATESH GOURIPUR</v>
      </c>
      <c r="C172" s="118"/>
      <c r="D172" s="119">
        <v>3</v>
      </c>
      <c r="E172" s="119"/>
      <c r="F172" s="119">
        <v>4</v>
      </c>
      <c r="G172" s="119">
        <v>0</v>
      </c>
      <c r="H172" s="119">
        <v>7</v>
      </c>
      <c r="I172" s="119"/>
      <c r="J172" s="119">
        <v>5</v>
      </c>
      <c r="K172" s="119">
        <v>8</v>
      </c>
      <c r="L172" s="128">
        <v>31</v>
      </c>
      <c r="M172" s="21">
        <f t="shared" si="3"/>
        <v>27</v>
      </c>
    </row>
    <row r="173" spans="1:13" s="13" customFormat="1" ht="15.5" x14ac:dyDescent="0.35">
      <c r="A173" s="62" t="str">
        <f>'23MBA111 '!A173</f>
        <v>P18FW23M015158</v>
      </c>
      <c r="B173" s="62" t="str">
        <f>'23MBA111 '!B173</f>
        <v>VINAY R</v>
      </c>
      <c r="C173" s="118">
        <v>4</v>
      </c>
      <c r="D173" s="119">
        <v>3</v>
      </c>
      <c r="E173" s="119"/>
      <c r="F173" s="119">
        <v>2</v>
      </c>
      <c r="G173" s="119"/>
      <c r="H173" s="119">
        <v>8</v>
      </c>
      <c r="I173" s="119">
        <v>2</v>
      </c>
      <c r="J173" s="119"/>
      <c r="K173" s="119">
        <v>9</v>
      </c>
      <c r="L173" s="128">
        <v>30</v>
      </c>
      <c r="M173" s="21">
        <f t="shared" si="3"/>
        <v>28</v>
      </c>
    </row>
    <row r="174" spans="1:13" s="13" customFormat="1" ht="15.5" x14ac:dyDescent="0.35">
      <c r="A174" s="62" t="str">
        <f>'23MBA111 '!A174</f>
        <v>P18FW23M015159</v>
      </c>
      <c r="B174" s="62" t="str">
        <f>'23MBA111 '!B174</f>
        <v>VINDHYA RAJENDRA HEGDE</v>
      </c>
      <c r="C174" s="118"/>
      <c r="D174" s="119">
        <v>4</v>
      </c>
      <c r="E174" s="119"/>
      <c r="F174" s="119">
        <v>5</v>
      </c>
      <c r="G174" s="119">
        <v>4</v>
      </c>
      <c r="H174" s="119">
        <v>8</v>
      </c>
      <c r="I174" s="119">
        <v>4</v>
      </c>
      <c r="J174" s="119"/>
      <c r="K174" s="119">
        <v>7</v>
      </c>
      <c r="L174" s="128">
        <v>39</v>
      </c>
      <c r="M174" s="21">
        <f t="shared" si="3"/>
        <v>32</v>
      </c>
    </row>
    <row r="175" spans="1:13" s="13" customFormat="1" ht="15.5" x14ac:dyDescent="0.35">
      <c r="A175" s="62" t="str">
        <f>'23MBA111 '!A175</f>
        <v>P18FW23M015160</v>
      </c>
      <c r="B175" s="62" t="str">
        <f>'23MBA111 '!B175</f>
        <v>VISHAL HANUMANTH DHAGE</v>
      </c>
      <c r="C175" s="118"/>
      <c r="D175" s="119"/>
      <c r="E175" s="119">
        <v>0</v>
      </c>
      <c r="F175" s="119">
        <v>0</v>
      </c>
      <c r="G175" s="119">
        <v>0</v>
      </c>
      <c r="H175" s="119">
        <v>4</v>
      </c>
      <c r="I175" s="119"/>
      <c r="J175" s="119">
        <v>0</v>
      </c>
      <c r="K175" s="119">
        <v>9</v>
      </c>
      <c r="L175" s="128">
        <v>33</v>
      </c>
      <c r="M175" s="21">
        <f t="shared" si="3"/>
        <v>13</v>
      </c>
    </row>
    <row r="176" spans="1:13" s="13" customFormat="1" ht="15.5" x14ac:dyDescent="0.35">
      <c r="A176" s="62" t="str">
        <f>'23MBA111 '!A176</f>
        <v>P18FW23M015161</v>
      </c>
      <c r="B176" s="62" t="str">
        <f>'23MBA111 '!B176</f>
        <v>VITHESH S SUVARNA</v>
      </c>
      <c r="C176" s="118">
        <v>3</v>
      </c>
      <c r="D176" s="119">
        <v>3</v>
      </c>
      <c r="E176" s="119"/>
      <c r="F176" s="119"/>
      <c r="G176" s="119">
        <v>4</v>
      </c>
      <c r="H176" s="119">
        <v>8</v>
      </c>
      <c r="I176" s="119"/>
      <c r="J176" s="119">
        <v>5</v>
      </c>
      <c r="K176" s="119">
        <v>0</v>
      </c>
      <c r="L176" s="128">
        <v>26</v>
      </c>
      <c r="M176" s="21">
        <f t="shared" si="3"/>
        <v>23</v>
      </c>
    </row>
    <row r="177" spans="1:13" s="13" customFormat="1" ht="15.5" x14ac:dyDescent="0.35">
      <c r="A177" s="62" t="str">
        <f>'23MBA111 '!A177</f>
        <v>P18FW23M015162</v>
      </c>
      <c r="B177" s="62" t="str">
        <f>'23MBA111 '!B177</f>
        <v>Y VEDA REDDY</v>
      </c>
      <c r="C177" s="118">
        <v>2</v>
      </c>
      <c r="D177" s="119"/>
      <c r="E177" s="119"/>
      <c r="F177" s="119">
        <v>3</v>
      </c>
      <c r="G177" s="119">
        <v>2</v>
      </c>
      <c r="H177" s="119">
        <v>8</v>
      </c>
      <c r="I177" s="119"/>
      <c r="J177" s="119">
        <v>8</v>
      </c>
      <c r="K177" s="119">
        <v>9</v>
      </c>
      <c r="L177" s="128">
        <v>31</v>
      </c>
      <c r="M177" s="21">
        <f t="shared" si="3"/>
        <v>32</v>
      </c>
    </row>
    <row r="178" spans="1:13" s="13" customFormat="1" ht="15.5" x14ac:dyDescent="0.35">
      <c r="A178" s="62" t="str">
        <f>'23MBA111 '!A178</f>
        <v>P18FW23M015163</v>
      </c>
      <c r="B178" s="62" t="str">
        <f>'23MBA111 '!B178</f>
        <v>YASHWANTH GOWDA B A</v>
      </c>
      <c r="C178" s="118">
        <v>4</v>
      </c>
      <c r="D178" s="119"/>
      <c r="E178" s="119">
        <v>3</v>
      </c>
      <c r="F178" s="119">
        <v>4</v>
      </c>
      <c r="G178" s="119"/>
      <c r="H178" s="119">
        <v>9</v>
      </c>
      <c r="I178" s="119">
        <v>7</v>
      </c>
      <c r="J178" s="119"/>
      <c r="K178" s="119">
        <v>8</v>
      </c>
      <c r="L178" s="128">
        <v>25</v>
      </c>
      <c r="M178" s="21">
        <f t="shared" si="3"/>
        <v>35</v>
      </c>
    </row>
    <row r="179" spans="1:13" s="13" customFormat="1" ht="15.5" x14ac:dyDescent="0.35">
      <c r="A179" s="62" t="str">
        <f>'23MBA111 '!A179</f>
        <v>P18FW23M015164</v>
      </c>
      <c r="B179" s="62" t="str">
        <f>'23MBA111 '!B179</f>
        <v>YATHISH R</v>
      </c>
      <c r="C179" s="118">
        <v>1</v>
      </c>
      <c r="D179" s="119"/>
      <c r="E179" s="119">
        <v>4</v>
      </c>
      <c r="F179" s="119"/>
      <c r="G179" s="119">
        <v>0</v>
      </c>
      <c r="H179" s="119">
        <v>10</v>
      </c>
      <c r="I179" s="119"/>
      <c r="J179" s="119">
        <v>10</v>
      </c>
      <c r="K179" s="119">
        <v>12</v>
      </c>
      <c r="L179" s="128">
        <v>15</v>
      </c>
      <c r="M179" s="21">
        <f t="shared" si="3"/>
        <v>37</v>
      </c>
    </row>
    <row r="180" spans="1:13" s="13" customFormat="1" ht="15.5" x14ac:dyDescent="0.35">
      <c r="A180" s="62" t="str">
        <f>'23MBA111 '!A180</f>
        <v>P18FW23M015165</v>
      </c>
      <c r="B180" s="62" t="str">
        <f>'23MBA111 '!B180</f>
        <v>P.V.YASWANTH REDDY</v>
      </c>
      <c r="C180" s="118">
        <v>2</v>
      </c>
      <c r="D180" s="119"/>
      <c r="E180" s="119"/>
      <c r="F180" s="119">
        <v>0</v>
      </c>
      <c r="G180" s="119">
        <v>2</v>
      </c>
      <c r="H180" s="119">
        <v>6</v>
      </c>
      <c r="I180" s="119">
        <v>3</v>
      </c>
      <c r="J180" s="119"/>
      <c r="K180" s="119">
        <v>0</v>
      </c>
      <c r="L180" s="128">
        <v>24</v>
      </c>
      <c r="M180" s="21">
        <f t="shared" si="3"/>
        <v>13</v>
      </c>
    </row>
    <row r="181" spans="1:13" s="13" customFormat="1" ht="15.5" x14ac:dyDescent="0.35">
      <c r="A181" s="62" t="str">
        <f>'23MBA111 '!A181</f>
        <v>P18FW23M015166</v>
      </c>
      <c r="B181" s="62" t="str">
        <f>'23MBA111 '!B181</f>
        <v>SHIVANAND MEDAR</v>
      </c>
      <c r="C181" s="118">
        <v>3</v>
      </c>
      <c r="D181" s="119">
        <v>3</v>
      </c>
      <c r="E181" s="119">
        <v>4</v>
      </c>
      <c r="F181" s="119"/>
      <c r="G181" s="119"/>
      <c r="H181" s="119">
        <v>8</v>
      </c>
      <c r="I181" s="119"/>
      <c r="J181" s="119">
        <v>2</v>
      </c>
      <c r="K181" s="119">
        <v>0</v>
      </c>
      <c r="L181" s="128">
        <v>28</v>
      </c>
      <c r="M181" s="21">
        <f t="shared" si="3"/>
        <v>20</v>
      </c>
    </row>
    <row r="182" spans="1:13" s="13" customFormat="1" ht="15.5" x14ac:dyDescent="0.35">
      <c r="A182" s="62" t="str">
        <f>'23MBA111 '!A182</f>
        <v>P18FW23M015167</v>
      </c>
      <c r="B182" s="62" t="str">
        <f>'23MBA111 '!B182</f>
        <v>SUJAY DUTTA</v>
      </c>
      <c r="C182" s="118">
        <v>3</v>
      </c>
      <c r="D182" s="119">
        <v>4</v>
      </c>
      <c r="E182" s="119">
        <v>4</v>
      </c>
      <c r="F182" s="119"/>
      <c r="G182" s="119"/>
      <c r="H182" s="119">
        <v>7</v>
      </c>
      <c r="I182" s="119"/>
      <c r="J182" s="119">
        <v>5</v>
      </c>
      <c r="K182" s="119">
        <v>10</v>
      </c>
      <c r="L182" s="128">
        <v>20</v>
      </c>
      <c r="M182" s="21">
        <f t="shared" si="3"/>
        <v>33</v>
      </c>
    </row>
    <row r="183" spans="1:13" s="13" customFormat="1" ht="15.5" x14ac:dyDescent="0.35">
      <c r="A183" s="62" t="str">
        <f>'23MBA111 '!A183</f>
        <v>P18FW23M015168</v>
      </c>
      <c r="B183" s="62" t="str">
        <f>'23MBA111 '!B183</f>
        <v>CHAITRA M S</v>
      </c>
      <c r="C183" s="119"/>
      <c r="D183" s="119"/>
      <c r="E183" s="119">
        <v>1</v>
      </c>
      <c r="F183" s="119">
        <v>4</v>
      </c>
      <c r="G183" s="119">
        <v>4</v>
      </c>
      <c r="H183" s="119"/>
      <c r="I183" s="119">
        <v>6</v>
      </c>
      <c r="J183" s="119">
        <v>6</v>
      </c>
      <c r="K183" s="119">
        <v>10</v>
      </c>
      <c r="L183" s="128">
        <v>41</v>
      </c>
      <c r="M183" s="21">
        <f t="shared" si="3"/>
        <v>31</v>
      </c>
    </row>
    <row r="184" spans="1:13" s="13" customFormat="1" ht="15.5" x14ac:dyDescent="0.35">
      <c r="A184" s="62" t="str">
        <f>'23MBA111 '!A184</f>
        <v>P18FW23M015169</v>
      </c>
      <c r="B184" s="62" t="str">
        <f>'23MBA111 '!B184</f>
        <v>SYED USMAN GHANI</v>
      </c>
      <c r="C184" s="119">
        <v>3</v>
      </c>
      <c r="D184" s="119"/>
      <c r="E184" s="119"/>
      <c r="F184" s="119">
        <v>2</v>
      </c>
      <c r="G184" s="119">
        <v>4</v>
      </c>
      <c r="H184" s="119"/>
      <c r="I184" s="119">
        <v>0</v>
      </c>
      <c r="J184" s="119">
        <v>6</v>
      </c>
      <c r="K184" s="119">
        <v>8</v>
      </c>
      <c r="L184" s="128">
        <v>37</v>
      </c>
      <c r="M184" s="21">
        <f t="shared" si="3"/>
        <v>23</v>
      </c>
    </row>
    <row r="185" spans="1:13" s="13" customFormat="1" ht="15.5" x14ac:dyDescent="0.35">
      <c r="A185" s="62" t="str">
        <f>'23MBA111 '!A185</f>
        <v>P18FW23M015170</v>
      </c>
      <c r="B185" s="62" t="str">
        <f>'23MBA111 '!B185</f>
        <v>SHIVKUMAR.S</v>
      </c>
      <c r="C185" s="118"/>
      <c r="D185" s="119"/>
      <c r="E185" s="119">
        <v>2</v>
      </c>
      <c r="F185" s="119">
        <v>5</v>
      </c>
      <c r="G185" s="119">
        <v>3</v>
      </c>
      <c r="H185" s="119">
        <v>9</v>
      </c>
      <c r="I185" s="119">
        <v>7</v>
      </c>
      <c r="J185" s="119"/>
      <c r="K185" s="119">
        <v>8</v>
      </c>
      <c r="L185" s="128">
        <v>23</v>
      </c>
      <c r="M185" s="21">
        <f t="shared" si="3"/>
        <v>34</v>
      </c>
    </row>
    <row r="186" spans="1:13" s="13" customFormat="1" ht="15.5" x14ac:dyDescent="0.35">
      <c r="A186" s="62" t="str">
        <f>'23MBA111 '!A186</f>
        <v>P18FW23M015171</v>
      </c>
      <c r="B186" s="62" t="str">
        <f>'23MBA111 '!B186</f>
        <v>SAMMED CHOUGALE</v>
      </c>
      <c r="C186" s="118">
        <v>4</v>
      </c>
      <c r="D186" s="119">
        <v>4</v>
      </c>
      <c r="E186" s="119"/>
      <c r="F186" s="119">
        <v>5</v>
      </c>
      <c r="G186" s="119"/>
      <c r="H186" s="119">
        <v>8</v>
      </c>
      <c r="I186" s="119"/>
      <c r="J186" s="119">
        <v>9</v>
      </c>
      <c r="K186" s="119">
        <v>10</v>
      </c>
      <c r="L186" s="128">
        <v>20</v>
      </c>
      <c r="M186" s="21">
        <f t="shared" si="3"/>
        <v>40</v>
      </c>
    </row>
    <row r="187" spans="1:13" s="13" customFormat="1" ht="15.5" x14ac:dyDescent="0.35">
      <c r="A187" s="62" t="str">
        <f>'23MBA111 '!A187</f>
        <v>P18FW23M015172</v>
      </c>
      <c r="B187" s="62" t="str">
        <f>'23MBA111 '!B187</f>
        <v>SUPRITHA T</v>
      </c>
      <c r="C187" s="118">
        <v>4</v>
      </c>
      <c r="D187" s="119">
        <v>3</v>
      </c>
      <c r="E187" s="119">
        <v>3</v>
      </c>
      <c r="F187" s="119"/>
      <c r="G187" s="119"/>
      <c r="H187" s="119">
        <v>10</v>
      </c>
      <c r="I187" s="119">
        <v>8</v>
      </c>
      <c r="J187" s="119"/>
      <c r="K187" s="119">
        <v>5</v>
      </c>
      <c r="L187" s="128">
        <v>35</v>
      </c>
      <c r="M187" s="21">
        <f t="shared" si="3"/>
        <v>33</v>
      </c>
    </row>
    <row r="188" spans="1:13" s="13" customFormat="1" ht="15.5" x14ac:dyDescent="0.35">
      <c r="A188" s="62" t="str">
        <f>'23MBA111 '!A188</f>
        <v>P18FW23M015173</v>
      </c>
      <c r="B188" s="62" t="str">
        <f>'23MBA111 '!B188</f>
        <v>PAGIREDDY GARI ASHRITHA</v>
      </c>
      <c r="C188" s="119">
        <v>2</v>
      </c>
      <c r="D188" s="119">
        <v>3</v>
      </c>
      <c r="E188" s="119"/>
      <c r="F188" s="119">
        <v>3</v>
      </c>
      <c r="G188" s="119"/>
      <c r="H188" s="119">
        <v>6</v>
      </c>
      <c r="I188" s="119"/>
      <c r="J188" s="119">
        <v>6</v>
      </c>
      <c r="K188" s="119">
        <v>8</v>
      </c>
      <c r="L188" s="128">
        <v>29</v>
      </c>
      <c r="M188" s="21">
        <f t="shared" si="3"/>
        <v>28</v>
      </c>
    </row>
    <row r="189" spans="1:13" s="13" customFormat="1" ht="15.5" x14ac:dyDescent="0.35">
      <c r="A189" s="62" t="str">
        <f>'23MBA111 '!A189</f>
        <v>P18FW23M015174</v>
      </c>
      <c r="B189" s="62" t="str">
        <f>'23MBA111 '!B189</f>
        <v>CHANDAN A N</v>
      </c>
      <c r="C189" s="118">
        <v>4</v>
      </c>
      <c r="D189" s="119">
        <v>4</v>
      </c>
      <c r="E189" s="119"/>
      <c r="F189" s="119">
        <v>5</v>
      </c>
      <c r="G189" s="119"/>
      <c r="H189" s="119">
        <v>8</v>
      </c>
      <c r="I189" s="119"/>
      <c r="J189" s="119">
        <v>8</v>
      </c>
      <c r="K189" s="119">
        <v>11</v>
      </c>
      <c r="L189" s="128">
        <v>20</v>
      </c>
      <c r="M189" s="21">
        <f t="shared" si="3"/>
        <v>40</v>
      </c>
    </row>
    <row r="190" spans="1:13" s="13" customFormat="1" ht="15.5" x14ac:dyDescent="0.35">
      <c r="A190" s="62" t="str">
        <f>'23MBA111 '!A190</f>
        <v>P18FW23M015175</v>
      </c>
      <c r="B190" s="62" t="str">
        <f>'23MBA111 '!B190</f>
        <v>SUJAYEENDRA VITTAL</v>
      </c>
      <c r="C190" s="119">
        <v>3</v>
      </c>
      <c r="D190" s="119"/>
      <c r="E190" s="119"/>
      <c r="F190" s="119">
        <v>2</v>
      </c>
      <c r="G190" s="119">
        <v>3</v>
      </c>
      <c r="H190" s="119">
        <v>8</v>
      </c>
      <c r="I190" s="119"/>
      <c r="J190" s="119">
        <v>6</v>
      </c>
      <c r="K190" s="119">
        <v>10</v>
      </c>
      <c r="L190" s="128">
        <v>24</v>
      </c>
      <c r="M190" s="21">
        <f t="shared" si="3"/>
        <v>32</v>
      </c>
    </row>
    <row r="191" spans="1:13" s="13" customFormat="1" ht="15.5" x14ac:dyDescent="0.35">
      <c r="A191" s="62" t="str">
        <f>'23MBA111 '!A191</f>
        <v>P18FW23M015176</v>
      </c>
      <c r="B191" s="62" t="str">
        <f>'23MBA111 '!B191</f>
        <v>KEERTHI SABOO</v>
      </c>
      <c r="C191" s="119">
        <v>2</v>
      </c>
      <c r="D191" s="119"/>
      <c r="E191" s="119">
        <v>1</v>
      </c>
      <c r="F191" s="119"/>
      <c r="G191" s="119">
        <v>0</v>
      </c>
      <c r="H191" s="119">
        <v>9</v>
      </c>
      <c r="I191" s="119"/>
      <c r="J191" s="119">
        <v>0</v>
      </c>
      <c r="K191" s="119">
        <v>9</v>
      </c>
      <c r="L191" s="128">
        <v>30</v>
      </c>
      <c r="M191" s="21">
        <f t="shared" si="3"/>
        <v>21</v>
      </c>
    </row>
    <row r="192" spans="1:13" s="13" customFormat="1" ht="15.5" x14ac:dyDescent="0.35">
      <c r="A192" s="62" t="str">
        <f>'23MBA111 '!A192</f>
        <v>P18FW23M015177</v>
      </c>
      <c r="B192" s="62" t="str">
        <f>'23MBA111 '!B192</f>
        <v>SAMARTH GANAPATI AITHAL</v>
      </c>
      <c r="C192" s="118">
        <v>3</v>
      </c>
      <c r="D192" s="119">
        <v>3</v>
      </c>
      <c r="E192" s="119"/>
      <c r="F192" s="119">
        <v>2</v>
      </c>
      <c r="G192" s="119"/>
      <c r="H192" s="119">
        <v>6</v>
      </c>
      <c r="I192" s="119"/>
      <c r="J192" s="119">
        <v>8</v>
      </c>
      <c r="K192" s="119">
        <v>9</v>
      </c>
      <c r="L192" s="128">
        <v>37</v>
      </c>
      <c r="M192" s="21">
        <f t="shared" si="3"/>
        <v>31</v>
      </c>
    </row>
    <row r="193" spans="1:13" s="13" customFormat="1" ht="15.5" x14ac:dyDescent="0.35">
      <c r="A193" s="62" t="str">
        <f>'23MBA111 '!A193</f>
        <v>P18FW23M015178</v>
      </c>
      <c r="B193" s="62" t="str">
        <f>'23MBA111 '!B193</f>
        <v>AMOGH G</v>
      </c>
      <c r="C193" s="118"/>
      <c r="D193" s="119"/>
      <c r="E193" s="119">
        <v>1</v>
      </c>
      <c r="F193" s="119">
        <v>3</v>
      </c>
      <c r="G193" s="119">
        <v>0</v>
      </c>
      <c r="H193" s="119">
        <v>5</v>
      </c>
      <c r="I193" s="119"/>
      <c r="J193" s="119">
        <v>4</v>
      </c>
      <c r="K193" s="119">
        <v>7</v>
      </c>
      <c r="L193" s="128">
        <v>20</v>
      </c>
      <c r="M193" s="21">
        <f t="shared" si="3"/>
        <v>20</v>
      </c>
    </row>
    <row r="194" spans="1:13" s="13" customFormat="1" ht="15.5" x14ac:dyDescent="0.35">
      <c r="A194" s="62" t="str">
        <f>'23MBA111 '!A194</f>
        <v>P18FW23M015179</v>
      </c>
      <c r="B194" s="62" t="str">
        <f>'23MBA111 '!B194</f>
        <v>SHASHANK S M</v>
      </c>
      <c r="C194" s="118">
        <v>4</v>
      </c>
      <c r="D194" s="119"/>
      <c r="E194" s="119">
        <v>4</v>
      </c>
      <c r="F194" s="119">
        <v>4</v>
      </c>
      <c r="G194" s="119"/>
      <c r="H194" s="119">
        <v>10</v>
      </c>
      <c r="I194" s="119"/>
      <c r="J194" s="119">
        <v>8</v>
      </c>
      <c r="K194" s="119">
        <v>0</v>
      </c>
      <c r="L194" s="128">
        <v>30</v>
      </c>
      <c r="M194" s="21">
        <f t="shared" si="3"/>
        <v>30</v>
      </c>
    </row>
    <row r="195" spans="1:13" s="13" customFormat="1" ht="15.5" x14ac:dyDescent="0.35">
      <c r="A195" s="62" t="str">
        <f>'23MBA111 '!A195</f>
        <v>P18FW23M015180</v>
      </c>
      <c r="B195" s="62" t="str">
        <f>'23MBA111 '!B195</f>
        <v>MOHAN D K</v>
      </c>
      <c r="C195" s="119">
        <v>0</v>
      </c>
      <c r="D195" s="119">
        <v>0</v>
      </c>
      <c r="E195" s="119">
        <v>0</v>
      </c>
      <c r="F195" s="119"/>
      <c r="G195" s="119"/>
      <c r="H195" s="119">
        <v>7</v>
      </c>
      <c r="I195" s="119">
        <v>3</v>
      </c>
      <c r="J195" s="119"/>
      <c r="K195" s="119">
        <v>0</v>
      </c>
      <c r="L195" s="128">
        <v>2</v>
      </c>
      <c r="M195" s="21">
        <f t="shared" si="3"/>
        <v>10</v>
      </c>
    </row>
    <row r="196" spans="1:13" s="13" customFormat="1" ht="15.5" x14ac:dyDescent="0.35">
      <c r="A196" s="135" t="s">
        <v>43</v>
      </c>
      <c r="B196" s="136"/>
      <c r="C196" s="28">
        <f t="shared" ref="C196:K196" si="4">COUNTA(C16:C195)</f>
        <v>156</v>
      </c>
      <c r="D196" s="29">
        <f t="shared" si="4"/>
        <v>121</v>
      </c>
      <c r="E196" s="29">
        <f t="shared" si="4"/>
        <v>71</v>
      </c>
      <c r="F196" s="29">
        <f t="shared" si="4"/>
        <v>108</v>
      </c>
      <c r="G196" s="29">
        <f t="shared" si="4"/>
        <v>88</v>
      </c>
      <c r="H196" s="29">
        <f t="shared" si="4"/>
        <v>171</v>
      </c>
      <c r="I196" s="29">
        <f t="shared" si="4"/>
        <v>73</v>
      </c>
      <c r="J196" s="29">
        <f t="shared" si="4"/>
        <v>119</v>
      </c>
      <c r="K196" s="29">
        <f t="shared" si="4"/>
        <v>179</v>
      </c>
      <c r="L196" s="30">
        <f>COUNT(L16:L195)</f>
        <v>179</v>
      </c>
      <c r="M196" s="21"/>
    </row>
    <row r="197" spans="1:13" s="13" customFormat="1" ht="15.5" x14ac:dyDescent="0.35">
      <c r="A197" s="135" t="s">
        <v>4</v>
      </c>
      <c r="B197" s="136"/>
      <c r="C197" s="110">
        <f t="shared" ref="C197:L197" si="5">COUNTIF(C16:C195,"&gt;"&amp;C15)</f>
        <v>136</v>
      </c>
      <c r="D197" s="40">
        <f t="shared" si="5"/>
        <v>105</v>
      </c>
      <c r="E197" s="40">
        <f t="shared" si="5"/>
        <v>54</v>
      </c>
      <c r="F197" s="40">
        <f t="shared" si="5"/>
        <v>78</v>
      </c>
      <c r="G197" s="40">
        <f t="shared" si="5"/>
        <v>58</v>
      </c>
      <c r="H197" s="40">
        <f t="shared" si="5"/>
        <v>167</v>
      </c>
      <c r="I197" s="40">
        <f t="shared" si="5"/>
        <v>54</v>
      </c>
      <c r="J197" s="40">
        <f t="shared" si="5"/>
        <v>76</v>
      </c>
      <c r="K197" s="40">
        <f t="shared" si="5"/>
        <v>151</v>
      </c>
      <c r="L197" s="22">
        <f t="shared" si="5"/>
        <v>142</v>
      </c>
      <c r="M197" s="21"/>
    </row>
    <row r="198" spans="1:13" s="13" customFormat="1" ht="15.5" x14ac:dyDescent="0.35">
      <c r="A198" s="135" t="s">
        <v>47</v>
      </c>
      <c r="B198" s="136"/>
      <c r="C198" s="110">
        <f t="shared" ref="C198:K198" si="6">ROUND(C197*100/C196,0)</f>
        <v>87</v>
      </c>
      <c r="D198" s="110">
        <f t="shared" si="6"/>
        <v>87</v>
      </c>
      <c r="E198" s="40">
        <f t="shared" si="6"/>
        <v>76</v>
      </c>
      <c r="F198" s="40">
        <f t="shared" si="6"/>
        <v>72</v>
      </c>
      <c r="G198" s="40">
        <f t="shared" si="6"/>
        <v>66</v>
      </c>
      <c r="H198" s="40">
        <f t="shared" si="6"/>
        <v>98</v>
      </c>
      <c r="I198" s="40">
        <f t="shared" si="6"/>
        <v>74</v>
      </c>
      <c r="J198" s="40">
        <f t="shared" si="6"/>
        <v>64</v>
      </c>
      <c r="K198" s="40">
        <f t="shared" si="6"/>
        <v>84</v>
      </c>
      <c r="L198" s="22">
        <f>ROUND(L197*100/L196,0)</f>
        <v>79</v>
      </c>
      <c r="M198" s="21"/>
    </row>
    <row r="199" spans="1:13" s="13" customFormat="1" x14ac:dyDescent="0.35">
      <c r="A199" s="139" t="s">
        <v>14</v>
      </c>
      <c r="B199" s="140"/>
      <c r="C199" s="110" t="str">
        <f>IF(C198&gt;=70,"3",IF(C198&gt;=60,"2",IF(C198&gt;=50,"1","-")))</f>
        <v>3</v>
      </c>
      <c r="D199" s="113" t="str">
        <f t="shared" ref="D199:L199" si="7">IF(D198&gt;=70,"3",IF(D198&gt;=60,"2",IF(D198&gt;=50,"1","-")))</f>
        <v>3</v>
      </c>
      <c r="E199" s="113" t="str">
        <f t="shared" si="7"/>
        <v>3</v>
      </c>
      <c r="F199" s="113" t="str">
        <f t="shared" si="7"/>
        <v>3</v>
      </c>
      <c r="G199" s="113" t="str">
        <f t="shared" si="7"/>
        <v>2</v>
      </c>
      <c r="H199" s="113" t="str">
        <f t="shared" si="7"/>
        <v>3</v>
      </c>
      <c r="I199" s="113" t="str">
        <f t="shared" si="7"/>
        <v>3</v>
      </c>
      <c r="J199" s="113" t="str">
        <f t="shared" si="7"/>
        <v>2</v>
      </c>
      <c r="K199" s="113" t="str">
        <f t="shared" si="7"/>
        <v>3</v>
      </c>
      <c r="L199" s="113" t="str">
        <f t="shared" si="7"/>
        <v>3</v>
      </c>
      <c r="M199" s="21"/>
    </row>
    <row r="200" spans="1:13" s="13" customFormat="1" x14ac:dyDescent="0.35">
      <c r="A200" s="9"/>
      <c r="B200" s="9"/>
      <c r="C200" s="18" t="s">
        <v>0</v>
      </c>
      <c r="D200" s="18" t="s">
        <v>0</v>
      </c>
      <c r="E200" s="18" t="s">
        <v>1</v>
      </c>
      <c r="F200" s="18" t="s">
        <v>2</v>
      </c>
      <c r="G200" s="18" t="s">
        <v>2</v>
      </c>
      <c r="H200" s="18" t="s">
        <v>0</v>
      </c>
      <c r="I200" s="18" t="s">
        <v>1</v>
      </c>
      <c r="J200" s="18" t="s">
        <v>2</v>
      </c>
      <c r="K200" s="18" t="s">
        <v>2</v>
      </c>
      <c r="M200" s="10"/>
    </row>
    <row r="201" spans="1:13" s="13" customFormat="1" ht="17.5" x14ac:dyDescent="0.35">
      <c r="A201" s="9"/>
      <c r="B201" s="9"/>
      <c r="C201" s="10"/>
      <c r="D201" s="10"/>
      <c r="E201" s="11"/>
      <c r="F201" s="141"/>
      <c r="G201" s="142"/>
      <c r="H201" s="131" t="s">
        <v>15</v>
      </c>
      <c r="I201" s="132"/>
      <c r="J201" s="14" t="s">
        <v>18</v>
      </c>
      <c r="K201" s="14"/>
      <c r="M201" s="10"/>
    </row>
    <row r="202" spans="1:13" s="13" customFormat="1" ht="20" x14ac:dyDescent="0.4">
      <c r="A202" s="9"/>
      <c r="B202" s="9"/>
      <c r="C202" s="15"/>
      <c r="D202" s="16"/>
      <c r="E202" s="12"/>
      <c r="F202" s="129" t="s">
        <v>16</v>
      </c>
      <c r="G202" s="130"/>
      <c r="H202" s="17" t="s">
        <v>35</v>
      </c>
      <c r="I202" s="17" t="s">
        <v>14</v>
      </c>
      <c r="J202" s="17" t="s">
        <v>35</v>
      </c>
      <c r="K202" s="17" t="s">
        <v>14</v>
      </c>
      <c r="M202" s="10"/>
    </row>
    <row r="203" spans="1:13" s="13" customFormat="1" ht="20" x14ac:dyDescent="0.4">
      <c r="A203" s="9"/>
      <c r="B203" s="9"/>
      <c r="C203" s="15"/>
      <c r="D203" s="15"/>
      <c r="E203" s="12"/>
      <c r="F203" s="129" t="s">
        <v>31</v>
      </c>
      <c r="G203" s="130"/>
      <c r="H203" s="40">
        <f>AVERAGE(C198,D198,H198)</f>
        <v>90.666666666666671</v>
      </c>
      <c r="I203" s="40" t="str">
        <f>IF(H203&gt;=70,"3",IF(H203&gt;=60,"2",IF(H203&gt;=50,"1",IF(H203&lt;=49,"-"))))</f>
        <v>3</v>
      </c>
      <c r="J203" s="40">
        <f>(H203*0.5)+($L$198*0.5)</f>
        <v>84.833333333333343</v>
      </c>
      <c r="K203" s="40" t="str">
        <f>IF(J203&gt;=70,"3",IF(J203&gt;=60,"2",IF(J203&gt;=50,"1",IF(J203&lt;49,"-"))))</f>
        <v>3</v>
      </c>
      <c r="M203" s="10"/>
    </row>
    <row r="204" spans="1:13" s="13" customFormat="1" ht="20" x14ac:dyDescent="0.4">
      <c r="A204" s="9"/>
      <c r="B204" s="9"/>
      <c r="C204" s="10"/>
      <c r="D204" s="10"/>
      <c r="E204" s="11"/>
      <c r="F204" s="129" t="s">
        <v>32</v>
      </c>
      <c r="G204" s="130"/>
      <c r="H204" s="117">
        <f>AVERAGE(E198,I198)</f>
        <v>75</v>
      </c>
      <c r="I204" s="40" t="str">
        <f t="shared" ref="I204:I207" si="8">IF(H204&gt;=70,"3",IF(H204&gt;=60,"2",IF(H204&gt;=50,"1",IF(H204&lt;=49,"-"))))</f>
        <v>3</v>
      </c>
      <c r="J204" s="40">
        <f t="shared" ref="J204:J205" si="9">(H204*0.5)+($L$198*0.5)</f>
        <v>77</v>
      </c>
      <c r="K204" s="40" t="str">
        <f t="shared" ref="K204:K207" si="10">IF(J204&gt;=70,"3",IF(J204&gt;=60,"2",IF(J204&gt;=50,"1",IF(J204&lt;49,"-"))))</f>
        <v>3</v>
      </c>
      <c r="M204" s="10"/>
    </row>
    <row r="205" spans="1:13" s="13" customFormat="1" ht="20" x14ac:dyDescent="0.4">
      <c r="A205" s="9"/>
      <c r="B205" s="9"/>
      <c r="C205" s="10"/>
      <c r="D205" s="10"/>
      <c r="E205" s="11"/>
      <c r="F205" s="129" t="s">
        <v>33</v>
      </c>
      <c r="G205" s="130"/>
      <c r="H205" s="40">
        <f>AVERAGE(F198,G198,J198,K198)</f>
        <v>71.5</v>
      </c>
      <c r="I205" s="40" t="str">
        <f t="shared" si="8"/>
        <v>3</v>
      </c>
      <c r="J205" s="40">
        <f t="shared" si="9"/>
        <v>75.25</v>
      </c>
      <c r="K205" s="40" t="str">
        <f t="shared" si="10"/>
        <v>3</v>
      </c>
      <c r="M205" s="10"/>
    </row>
    <row r="206" spans="1:13" s="13" customFormat="1" ht="20" x14ac:dyDescent="0.4">
      <c r="A206" s="9"/>
      <c r="B206" s="9"/>
      <c r="C206" s="10"/>
      <c r="D206" s="10"/>
      <c r="E206" s="11"/>
      <c r="F206" s="129" t="s">
        <v>34</v>
      </c>
      <c r="G206" s="130"/>
      <c r="H206" s="40"/>
      <c r="I206" s="40" t="str">
        <f t="shared" si="8"/>
        <v>-</v>
      </c>
      <c r="J206" s="40">
        <f>(H206*0)+($L$198*1)</f>
        <v>79</v>
      </c>
      <c r="K206" s="40" t="str">
        <f t="shared" si="10"/>
        <v>3</v>
      </c>
      <c r="M206" s="10"/>
    </row>
    <row r="207" spans="1:13" s="13" customFormat="1" ht="20" x14ac:dyDescent="0.4">
      <c r="A207" s="9"/>
      <c r="B207" s="9"/>
      <c r="C207" s="10"/>
      <c r="D207" s="10"/>
      <c r="E207" s="11"/>
      <c r="F207" s="129" t="s">
        <v>54</v>
      </c>
      <c r="G207" s="130"/>
      <c r="H207" s="40"/>
      <c r="I207" s="40" t="str">
        <f t="shared" si="8"/>
        <v>-</v>
      </c>
      <c r="J207" s="40">
        <f>(H207*0)+($L$198*1)</f>
        <v>79</v>
      </c>
      <c r="K207" s="40" t="str">
        <f t="shared" si="10"/>
        <v>3</v>
      </c>
      <c r="M207" s="10"/>
    </row>
    <row r="208" spans="1:13" s="13" customFormat="1" x14ac:dyDescent="0.35">
      <c r="A208" s="9"/>
      <c r="B208" s="9"/>
      <c r="C208" s="10"/>
      <c r="D208" s="10"/>
      <c r="E208" s="10"/>
      <c r="F208" s="10"/>
      <c r="G208" s="10"/>
      <c r="H208" s="10"/>
      <c r="I208" s="10"/>
      <c r="J208" s="10"/>
      <c r="K208" s="10"/>
      <c r="M208" s="10"/>
    </row>
  </sheetData>
  <mergeCells count="28">
    <mergeCell ref="F205:G205"/>
    <mergeCell ref="F206:G206"/>
    <mergeCell ref="F207:G207"/>
    <mergeCell ref="A199:B199"/>
    <mergeCell ref="F201:G201"/>
    <mergeCell ref="H201:I201"/>
    <mergeCell ref="F202:G202"/>
    <mergeCell ref="F203:G203"/>
    <mergeCell ref="F204:G204"/>
    <mergeCell ref="A12:B12"/>
    <mergeCell ref="A13:B13"/>
    <mergeCell ref="A14:B14"/>
    <mergeCell ref="A196:B196"/>
    <mergeCell ref="A197:B197"/>
    <mergeCell ref="A198:B198"/>
    <mergeCell ref="J11:K11"/>
    <mergeCell ref="A1:M1"/>
    <mergeCell ref="A2:M2"/>
    <mergeCell ref="A3:M3"/>
    <mergeCell ref="A4:M4"/>
    <mergeCell ref="A5:M5"/>
    <mergeCell ref="A6:B6"/>
    <mergeCell ref="I6:K6"/>
    <mergeCell ref="A7:D7"/>
    <mergeCell ref="D8:I8"/>
    <mergeCell ref="D9:I9"/>
    <mergeCell ref="A11:B11"/>
    <mergeCell ref="C11:I11"/>
  </mergeCells>
  <dataValidations count="3">
    <dataValidation type="decimal" allowBlank="1" showInputMessage="1" showErrorMessage="1" sqref="K16:K195">
      <formula1>0</formula1>
      <formula2>15.01</formula2>
    </dataValidation>
    <dataValidation type="decimal" allowBlank="1" showInputMessage="1" showErrorMessage="1" sqref="H16:J195">
      <formula1>0</formula1>
      <formula2>10.01</formula2>
    </dataValidation>
    <dataValidation type="decimal" allowBlank="1" showInputMessage="1" showErrorMessage="1" sqref="C16:G195">
      <formula1>0</formula1>
      <formula2>5.01</formula2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K1" sqref="K1:M1048576"/>
    </sheetView>
  </sheetViews>
  <sheetFormatPr defaultColWidth="9.1796875" defaultRowHeight="14" x14ac:dyDescent="0.3"/>
  <cols>
    <col min="1" max="1" width="9.1796875" style="5"/>
    <col min="2" max="2" width="11.26953125" style="5" customWidth="1"/>
    <col min="3" max="3" width="8" style="5" customWidth="1"/>
    <col min="4" max="4" width="13.1796875" style="5" bestFit="1" customWidth="1"/>
    <col min="5" max="5" width="10.453125" style="5" customWidth="1"/>
    <col min="6" max="6" width="10.81640625" style="5" customWidth="1"/>
    <col min="7" max="7" width="18.453125" style="5" customWidth="1"/>
    <col min="8" max="16384" width="9.1796875" style="5"/>
  </cols>
  <sheetData>
    <row r="1" spans="1:10" ht="28.5" customHeight="1" x14ac:dyDescent="0.45">
      <c r="A1" s="86" t="str">
        <f>'23MBA611'!A5</f>
        <v>Management &amp; Organisation Behaviour</v>
      </c>
      <c r="B1" s="86"/>
      <c r="C1" s="86"/>
      <c r="D1" s="86"/>
      <c r="E1" s="86"/>
      <c r="F1" s="86"/>
      <c r="G1" s="86"/>
      <c r="H1" s="86"/>
      <c r="I1" s="86"/>
      <c r="J1" s="86"/>
    </row>
    <row r="3" spans="1:10" x14ac:dyDescent="0.3">
      <c r="C3" s="50"/>
      <c r="D3" s="50" t="s">
        <v>15</v>
      </c>
      <c r="E3" s="50"/>
      <c r="F3" s="50" t="s">
        <v>18</v>
      </c>
      <c r="G3" s="50"/>
    </row>
    <row r="4" spans="1:10" x14ac:dyDescent="0.3">
      <c r="C4" s="51" t="s">
        <v>16</v>
      </c>
      <c r="D4" s="50" t="s">
        <v>17</v>
      </c>
      <c r="E4" s="50" t="s">
        <v>14</v>
      </c>
      <c r="F4" s="50" t="s">
        <v>17</v>
      </c>
      <c r="G4" s="50" t="s">
        <v>14</v>
      </c>
    </row>
    <row r="5" spans="1:10" x14ac:dyDescent="0.3">
      <c r="C5" s="51" t="s">
        <v>0</v>
      </c>
      <c r="D5" s="23">
        <f>'23MBA611'!H203</f>
        <v>90.666666666666671</v>
      </c>
      <c r="E5" s="23" t="str">
        <f>'23MBA611'!I203</f>
        <v>3</v>
      </c>
      <c r="F5" s="23">
        <f>'23MBA611'!J203</f>
        <v>84.833333333333343</v>
      </c>
      <c r="G5" s="23" t="str">
        <f>'23MBA611'!K203</f>
        <v>3</v>
      </c>
    </row>
    <row r="6" spans="1:10" x14ac:dyDescent="0.3">
      <c r="C6" s="51" t="s">
        <v>1</v>
      </c>
      <c r="D6" s="23">
        <f>'23MBA611'!H204</f>
        <v>75</v>
      </c>
      <c r="E6" s="23" t="str">
        <f>'23MBA611'!I204</f>
        <v>3</v>
      </c>
      <c r="F6" s="23">
        <f>'23MBA611'!J204</f>
        <v>77</v>
      </c>
      <c r="G6" s="23" t="str">
        <f>'23MBA611'!K204</f>
        <v>3</v>
      </c>
    </row>
    <row r="7" spans="1:10" x14ac:dyDescent="0.3">
      <c r="C7" s="51" t="s">
        <v>2</v>
      </c>
      <c r="D7" s="23">
        <f>'23MBA611'!H205</f>
        <v>71.5</v>
      </c>
      <c r="E7" s="23" t="str">
        <f>'23MBA611'!I205</f>
        <v>3</v>
      </c>
      <c r="F7" s="23">
        <f>'23MBA611'!J205</f>
        <v>75.25</v>
      </c>
      <c r="G7" s="23" t="str">
        <f>'23MBA611'!K205</f>
        <v>3</v>
      </c>
    </row>
    <row r="8" spans="1:10" x14ac:dyDescent="0.3">
      <c r="C8" s="51" t="s">
        <v>3</v>
      </c>
      <c r="D8" s="23">
        <f>'23MBA611'!H206</f>
        <v>0</v>
      </c>
      <c r="E8" s="23" t="str">
        <f>'23MBA611'!I206</f>
        <v>-</v>
      </c>
      <c r="F8" s="23">
        <f>'23MBA611'!J206</f>
        <v>79</v>
      </c>
      <c r="G8" s="23" t="str">
        <f>'23MBA611'!K206</f>
        <v>3</v>
      </c>
    </row>
    <row r="9" spans="1:10" x14ac:dyDescent="0.3">
      <c r="C9" s="51" t="s">
        <v>53</v>
      </c>
      <c r="D9" s="23">
        <f>'23MBA611'!H207</f>
        <v>0</v>
      </c>
      <c r="E9" s="23" t="str">
        <f>'23MBA611'!I207</f>
        <v>-</v>
      </c>
      <c r="F9" s="23">
        <f>'23MBA611'!J207</f>
        <v>79</v>
      </c>
      <c r="G9" s="23" t="str">
        <f>'23MBA611'!K207</f>
        <v>3</v>
      </c>
    </row>
    <row r="11" spans="1:10" ht="14.5" thickBot="1" x14ac:dyDescent="0.35">
      <c r="B11" s="112"/>
      <c r="C11" s="111" t="s">
        <v>6</v>
      </c>
      <c r="D11" s="111" t="s">
        <v>7</v>
      </c>
      <c r="E11" s="111" t="s">
        <v>5</v>
      </c>
      <c r="F11" s="111" t="s">
        <v>12</v>
      </c>
      <c r="G11" s="111" t="s">
        <v>13</v>
      </c>
      <c r="H11" s="111" t="s">
        <v>44</v>
      </c>
      <c r="I11" s="111" t="s">
        <v>45</v>
      </c>
      <c r="J11" s="111" t="s">
        <v>46</v>
      </c>
    </row>
    <row r="12" spans="1:10" ht="14.5" thickBot="1" x14ac:dyDescent="0.35">
      <c r="B12" s="111" t="s">
        <v>8</v>
      </c>
      <c r="C12" s="87">
        <v>1</v>
      </c>
      <c r="D12" s="88">
        <v>3</v>
      </c>
      <c r="E12" s="88">
        <v>1</v>
      </c>
      <c r="F12" s="88">
        <v>2</v>
      </c>
      <c r="G12" s="88"/>
      <c r="H12" s="88">
        <v>2</v>
      </c>
      <c r="I12" s="88">
        <v>3</v>
      </c>
      <c r="J12" s="88"/>
    </row>
    <row r="13" spans="1:10" ht="14.5" thickBot="1" x14ac:dyDescent="0.35">
      <c r="B13" s="111" t="s">
        <v>9</v>
      </c>
      <c r="C13" s="89"/>
      <c r="D13" s="90">
        <v>3</v>
      </c>
      <c r="E13" s="90">
        <v>1</v>
      </c>
      <c r="F13" s="90">
        <v>2</v>
      </c>
      <c r="G13" s="90">
        <v>1</v>
      </c>
      <c r="H13" s="90"/>
      <c r="I13" s="90">
        <v>3</v>
      </c>
      <c r="J13" s="90"/>
    </row>
    <row r="14" spans="1:10" ht="14.5" thickBot="1" x14ac:dyDescent="0.35">
      <c r="B14" s="111" t="s">
        <v>10</v>
      </c>
      <c r="C14" s="89">
        <v>2</v>
      </c>
      <c r="D14" s="90">
        <v>3</v>
      </c>
      <c r="E14" s="90">
        <v>1</v>
      </c>
      <c r="F14" s="90">
        <v>2</v>
      </c>
      <c r="G14" s="90">
        <v>2</v>
      </c>
      <c r="H14" s="90"/>
      <c r="I14" s="90">
        <v>3</v>
      </c>
      <c r="J14" s="90"/>
    </row>
    <row r="15" spans="1:10" ht="14.5" thickBot="1" x14ac:dyDescent="0.35">
      <c r="B15" s="111" t="s">
        <v>11</v>
      </c>
      <c r="C15" s="89"/>
      <c r="D15" s="90">
        <v>3</v>
      </c>
      <c r="E15" s="90"/>
      <c r="F15" s="90">
        <v>1</v>
      </c>
      <c r="G15" s="90">
        <v>1</v>
      </c>
      <c r="H15" s="90">
        <v>3</v>
      </c>
      <c r="I15" s="90">
        <v>3</v>
      </c>
      <c r="J15" s="90"/>
    </row>
    <row r="16" spans="1:10" ht="14.5" thickBot="1" x14ac:dyDescent="0.35">
      <c r="B16" s="111" t="s">
        <v>52</v>
      </c>
      <c r="C16" s="89">
        <v>1</v>
      </c>
      <c r="D16" s="90">
        <v>3</v>
      </c>
      <c r="E16" s="90">
        <v>2</v>
      </c>
      <c r="F16" s="90">
        <v>2</v>
      </c>
      <c r="G16" s="90"/>
      <c r="H16" s="90"/>
      <c r="I16" s="90">
        <v>3</v>
      </c>
      <c r="J16" s="90"/>
    </row>
    <row r="17" spans="1:10" x14ac:dyDescent="0.3">
      <c r="B17" s="6"/>
      <c r="C17" s="7" t="s">
        <v>23</v>
      </c>
      <c r="D17" s="7" t="s">
        <v>24</v>
      </c>
      <c r="E17" s="7" t="s">
        <v>25</v>
      </c>
      <c r="F17" s="7" t="s">
        <v>26</v>
      </c>
      <c r="G17" s="8" t="s">
        <v>27</v>
      </c>
    </row>
    <row r="18" spans="1:10" x14ac:dyDescent="0.3">
      <c r="B18" s="32"/>
      <c r="C18" s="32"/>
      <c r="D18" s="32"/>
      <c r="E18" s="32"/>
      <c r="F18" s="32"/>
      <c r="G18" s="32"/>
    </row>
    <row r="19" spans="1:10" x14ac:dyDescent="0.3">
      <c r="B19" s="32"/>
      <c r="C19" s="32"/>
      <c r="D19" s="32"/>
      <c r="E19" s="32"/>
      <c r="F19" s="32"/>
      <c r="G19" s="32"/>
    </row>
    <row r="20" spans="1:10" x14ac:dyDescent="0.3">
      <c r="A20" s="153" t="s">
        <v>29</v>
      </c>
      <c r="B20" s="153"/>
      <c r="C20" s="150" t="s">
        <v>6</v>
      </c>
      <c r="D20" s="150" t="s">
        <v>7</v>
      </c>
      <c r="E20" s="150" t="s">
        <v>5</v>
      </c>
      <c r="F20" s="150" t="s">
        <v>12</v>
      </c>
      <c r="G20" s="150" t="s">
        <v>13</v>
      </c>
      <c r="H20" s="150" t="s">
        <v>44</v>
      </c>
      <c r="I20" s="150" t="s">
        <v>45</v>
      </c>
      <c r="J20" s="150" t="s">
        <v>46</v>
      </c>
    </row>
    <row r="21" spans="1:10" ht="14" customHeight="1" x14ac:dyDescent="0.3">
      <c r="A21" s="152" t="s">
        <v>28</v>
      </c>
      <c r="B21" s="152"/>
      <c r="C21" s="151"/>
      <c r="D21" s="151"/>
      <c r="E21" s="151"/>
      <c r="F21" s="151"/>
      <c r="G21" s="151"/>
      <c r="H21" s="151"/>
      <c r="I21" s="151"/>
      <c r="J21" s="151"/>
    </row>
    <row r="22" spans="1:10" x14ac:dyDescent="0.3">
      <c r="A22" s="111" t="s">
        <v>8</v>
      </c>
      <c r="B22" s="19">
        <f>F5</f>
        <v>84.833333333333343</v>
      </c>
      <c r="C22" s="57">
        <f t="shared" ref="C22:J22" si="0">C12*$B$22/3</f>
        <v>28.277777777777782</v>
      </c>
      <c r="D22" s="57">
        <f t="shared" si="0"/>
        <v>84.833333333333343</v>
      </c>
      <c r="E22" s="57">
        <f t="shared" si="0"/>
        <v>28.277777777777782</v>
      </c>
      <c r="F22" s="57">
        <f t="shared" si="0"/>
        <v>56.555555555555564</v>
      </c>
      <c r="G22" s="57">
        <f t="shared" si="0"/>
        <v>0</v>
      </c>
      <c r="H22" s="57">
        <f t="shared" si="0"/>
        <v>56.555555555555564</v>
      </c>
      <c r="I22" s="57">
        <f t="shared" si="0"/>
        <v>84.833333333333343</v>
      </c>
      <c r="J22" s="57">
        <f t="shared" si="0"/>
        <v>0</v>
      </c>
    </row>
    <row r="23" spans="1:10" x14ac:dyDescent="0.3">
      <c r="A23" s="111" t="s">
        <v>9</v>
      </c>
      <c r="B23" s="19">
        <f>F6</f>
        <v>77</v>
      </c>
      <c r="C23" s="57">
        <f t="shared" ref="C23:J23" si="1">C13*$B$23/3</f>
        <v>0</v>
      </c>
      <c r="D23" s="57">
        <f t="shared" si="1"/>
        <v>77</v>
      </c>
      <c r="E23" s="57">
        <f t="shared" si="1"/>
        <v>25.666666666666668</v>
      </c>
      <c r="F23" s="57">
        <f t="shared" si="1"/>
        <v>51.333333333333336</v>
      </c>
      <c r="G23" s="57">
        <f t="shared" si="1"/>
        <v>25.666666666666668</v>
      </c>
      <c r="H23" s="57">
        <f t="shared" si="1"/>
        <v>0</v>
      </c>
      <c r="I23" s="57">
        <f t="shared" si="1"/>
        <v>77</v>
      </c>
      <c r="J23" s="57">
        <f t="shared" si="1"/>
        <v>0</v>
      </c>
    </row>
    <row r="24" spans="1:10" x14ac:dyDescent="0.3">
      <c r="A24" s="111" t="s">
        <v>10</v>
      </c>
      <c r="B24" s="19">
        <f>F7</f>
        <v>75.25</v>
      </c>
      <c r="C24" s="57">
        <f t="shared" ref="C24:J24" si="2">C14*$B$24/3</f>
        <v>50.166666666666664</v>
      </c>
      <c r="D24" s="57">
        <f t="shared" si="2"/>
        <v>75.25</v>
      </c>
      <c r="E24" s="57">
        <f t="shared" si="2"/>
        <v>25.083333333333332</v>
      </c>
      <c r="F24" s="57">
        <f t="shared" si="2"/>
        <v>50.166666666666664</v>
      </c>
      <c r="G24" s="57">
        <f t="shared" si="2"/>
        <v>50.166666666666664</v>
      </c>
      <c r="H24" s="57">
        <f t="shared" si="2"/>
        <v>0</v>
      </c>
      <c r="I24" s="57">
        <f t="shared" si="2"/>
        <v>75.25</v>
      </c>
      <c r="J24" s="57">
        <f t="shared" si="2"/>
        <v>0</v>
      </c>
    </row>
    <row r="25" spans="1:10" x14ac:dyDescent="0.3">
      <c r="A25" s="111" t="s">
        <v>11</v>
      </c>
      <c r="B25" s="19">
        <f>F8</f>
        <v>79</v>
      </c>
      <c r="C25" s="57">
        <f t="shared" ref="C25:J25" si="3">C15*$B$25/3</f>
        <v>0</v>
      </c>
      <c r="D25" s="57">
        <f t="shared" si="3"/>
        <v>79</v>
      </c>
      <c r="E25" s="57">
        <f t="shared" si="3"/>
        <v>0</v>
      </c>
      <c r="F25" s="57">
        <f t="shared" si="3"/>
        <v>26.333333333333332</v>
      </c>
      <c r="G25" s="57">
        <f t="shared" si="3"/>
        <v>26.333333333333332</v>
      </c>
      <c r="H25" s="57">
        <f t="shared" si="3"/>
        <v>79</v>
      </c>
      <c r="I25" s="57">
        <f t="shared" si="3"/>
        <v>79</v>
      </c>
      <c r="J25" s="57">
        <f t="shared" si="3"/>
        <v>0</v>
      </c>
    </row>
    <row r="26" spans="1:10" x14ac:dyDescent="0.3">
      <c r="A26" s="111" t="s">
        <v>52</v>
      </c>
      <c r="B26" s="19">
        <f>F9</f>
        <v>79</v>
      </c>
      <c r="C26" s="57">
        <f t="shared" ref="C26:J26" si="4">C16*$B$26/3</f>
        <v>26.333333333333332</v>
      </c>
      <c r="D26" s="57">
        <f t="shared" si="4"/>
        <v>79</v>
      </c>
      <c r="E26" s="57">
        <f t="shared" si="4"/>
        <v>52.666666666666664</v>
      </c>
      <c r="F26" s="57">
        <f t="shared" si="4"/>
        <v>52.666666666666664</v>
      </c>
      <c r="G26" s="57">
        <f t="shared" si="4"/>
        <v>0</v>
      </c>
      <c r="H26" s="57">
        <f t="shared" si="4"/>
        <v>0</v>
      </c>
      <c r="I26" s="57">
        <f t="shared" si="4"/>
        <v>79</v>
      </c>
      <c r="J26" s="57">
        <f t="shared" si="4"/>
        <v>0</v>
      </c>
    </row>
    <row r="27" spans="1:10" x14ac:dyDescent="0.3">
      <c r="A27" s="111" t="s">
        <v>30</v>
      </c>
      <c r="B27" s="20"/>
      <c r="C27" s="59">
        <f t="shared" ref="C27:J27" si="5">AVERAGE(C22:C26)</f>
        <v>20.955555555555556</v>
      </c>
      <c r="D27" s="59">
        <f t="shared" si="5"/>
        <v>79.01666666666668</v>
      </c>
      <c r="E27" s="59">
        <f t="shared" si="5"/>
        <v>26.338888888888892</v>
      </c>
      <c r="F27" s="59">
        <f t="shared" si="5"/>
        <v>47.411111111111111</v>
      </c>
      <c r="G27" s="59">
        <f t="shared" si="5"/>
        <v>20.43333333333333</v>
      </c>
      <c r="H27" s="59">
        <f t="shared" si="5"/>
        <v>27.111111111111114</v>
      </c>
      <c r="I27" s="59">
        <f t="shared" si="5"/>
        <v>79.01666666666668</v>
      </c>
      <c r="J27" s="59">
        <f t="shared" si="5"/>
        <v>0</v>
      </c>
    </row>
    <row r="28" spans="1:10" x14ac:dyDescent="0.3">
      <c r="B28" s="32"/>
      <c r="C28" s="32"/>
      <c r="D28" s="32"/>
      <c r="E28" s="32"/>
      <c r="F28" s="32"/>
      <c r="G28" s="32"/>
    </row>
    <row r="29" spans="1:10" x14ac:dyDescent="0.3">
      <c r="D29" s="32"/>
      <c r="E29" s="6"/>
      <c r="F29" s="6"/>
      <c r="G29" s="6"/>
      <c r="H29" s="6"/>
      <c r="I29" s="6"/>
    </row>
    <row r="30" spans="1:10" x14ac:dyDescent="0.3">
      <c r="D30" s="32"/>
      <c r="E30" s="32"/>
      <c r="F30" s="32"/>
      <c r="G30" s="32"/>
    </row>
  </sheetData>
  <mergeCells count="10">
    <mergeCell ref="A20:B20"/>
    <mergeCell ref="C20:C21"/>
    <mergeCell ref="D20:D21"/>
    <mergeCell ref="E20:E21"/>
    <mergeCell ref="F20:F21"/>
    <mergeCell ref="G20:G21"/>
    <mergeCell ref="A21:B21"/>
    <mergeCell ref="H20:H21"/>
    <mergeCell ref="I20:I21"/>
    <mergeCell ref="J20:J21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opLeftCell="A4" zoomScale="80" zoomScaleNormal="80" workbookViewId="0">
      <selection activeCell="N11" sqref="N11"/>
    </sheetView>
  </sheetViews>
  <sheetFormatPr defaultRowHeight="14.5" x14ac:dyDescent="0.35"/>
  <cols>
    <col min="1" max="1" width="19.81640625" style="33" customWidth="1"/>
    <col min="2" max="2" width="41" bestFit="1" customWidth="1"/>
    <col min="3" max="9" width="9.1796875" bestFit="1" customWidth="1"/>
    <col min="10" max="10" width="7.7265625" bestFit="1" customWidth="1"/>
  </cols>
  <sheetData>
    <row r="1" spans="1:10" s="33" customFormat="1" ht="17.5" x14ac:dyDescent="0.35">
      <c r="A1" s="155" t="s">
        <v>40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0" s="33" customFormat="1" ht="17.5" x14ac:dyDescent="0.35">
      <c r="A2" s="155" t="s">
        <v>41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10" s="33" customFormat="1" ht="17.5" x14ac:dyDescent="0.35">
      <c r="A3" s="155" t="s">
        <v>42</v>
      </c>
      <c r="B3" s="155"/>
      <c r="C3" s="155"/>
      <c r="D3" s="155"/>
      <c r="E3" s="155"/>
      <c r="F3" s="155"/>
      <c r="G3" s="155"/>
      <c r="H3" s="155"/>
      <c r="I3" s="155"/>
      <c r="J3" s="155"/>
    </row>
    <row r="4" spans="1:10" ht="28.5" customHeight="1" x14ac:dyDescent="0.45">
      <c r="A4" s="156" t="s">
        <v>448</v>
      </c>
      <c r="B4" s="156"/>
      <c r="C4" s="156"/>
      <c r="D4" s="156"/>
      <c r="E4" s="156"/>
      <c r="F4" s="156"/>
      <c r="G4" s="156"/>
      <c r="H4" s="156"/>
      <c r="I4" s="156"/>
      <c r="J4" s="156"/>
    </row>
    <row r="5" spans="1:10" ht="15.5" x14ac:dyDescent="0.35">
      <c r="A5" s="157" t="s">
        <v>30</v>
      </c>
      <c r="B5" s="157"/>
      <c r="C5" s="157"/>
      <c r="D5" s="157"/>
      <c r="E5" s="157"/>
      <c r="F5" s="157"/>
      <c r="G5" s="157"/>
      <c r="H5" s="157"/>
      <c r="I5" s="157"/>
      <c r="J5" s="157"/>
    </row>
    <row r="6" spans="1:10" x14ac:dyDescent="0.35">
      <c r="A6" s="75" t="s">
        <v>62</v>
      </c>
      <c r="B6" s="75" t="s">
        <v>55</v>
      </c>
      <c r="C6" s="75" t="s">
        <v>6</v>
      </c>
      <c r="D6" s="75" t="s">
        <v>7</v>
      </c>
      <c r="E6" s="75" t="s">
        <v>5</v>
      </c>
      <c r="F6" s="75" t="s">
        <v>12</v>
      </c>
      <c r="G6" s="75" t="s">
        <v>13</v>
      </c>
      <c r="H6" s="75" t="s">
        <v>44</v>
      </c>
      <c r="I6" s="75" t="s">
        <v>45</v>
      </c>
      <c r="J6" s="75" t="s">
        <v>46</v>
      </c>
    </row>
    <row r="7" spans="1:10" s="43" customFormat="1" ht="42.75" customHeight="1" x14ac:dyDescent="0.35">
      <c r="A7" s="76" t="str">
        <f>'23MBA111 '!L6</f>
        <v xml:space="preserve"> 23MBA111</v>
      </c>
      <c r="B7" s="76" t="str">
        <f>'23MBA111 - Attainment'!A1</f>
        <v>Marketing Management</v>
      </c>
      <c r="C7" s="77">
        <f>'23MBA111 - Attainment'!C29</f>
        <v>73.324999999999989</v>
      </c>
      <c r="D7" s="77">
        <f>'23MBA111 - Attainment'!D29</f>
        <v>36.188888888888883</v>
      </c>
      <c r="E7" s="77">
        <f>'23MBA111 - Attainment'!E29</f>
        <v>0</v>
      </c>
      <c r="F7" s="77">
        <f>'23MBA111 - Attainment'!F29</f>
        <v>19.805555555555554</v>
      </c>
      <c r="G7" s="77">
        <f>'23MBA111 - Attainment'!G29</f>
        <v>15.436111111111112</v>
      </c>
      <c r="H7" s="77">
        <f>'23MBA111 - Attainment'!H29</f>
        <v>53.458333333333329</v>
      </c>
      <c r="I7" s="77">
        <f>'23MBA111 - Attainment'!I29</f>
        <v>51.625</v>
      </c>
      <c r="J7" s="77">
        <f>'23MBA111 - Attainment'!J29</f>
        <v>15.436111111111112</v>
      </c>
    </row>
    <row r="8" spans="1:10" s="43" customFormat="1" ht="32.25" customHeight="1" x14ac:dyDescent="0.35">
      <c r="A8" s="78" t="str">
        <f>'23MBA211'!L6</f>
        <v>23MBA211</v>
      </c>
      <c r="B8" s="78" t="str">
        <f>'23MBA211-Attainment'!A1</f>
        <v>Application of Statistics in Business</v>
      </c>
      <c r="C8" s="79">
        <f>'23MBA211-Attainment'!C25</f>
        <v>53.916666666666664</v>
      </c>
      <c r="D8" s="79">
        <f>'23MBA211-Attainment'!D25</f>
        <v>53.802083333333329</v>
      </c>
      <c r="E8" s="79">
        <f>'23MBA211-Attainment'!E25</f>
        <v>53.114583333333336</v>
      </c>
      <c r="F8" s="79">
        <f>'23MBA211-Attainment'!F25</f>
        <v>14.46875</v>
      </c>
      <c r="G8" s="79">
        <f>'23MBA211-Attainment'!G25</f>
        <v>26.385416666666668</v>
      </c>
      <c r="H8" s="79">
        <f>'23MBA211-Attainment'!H25</f>
        <v>28.114583333333336</v>
      </c>
      <c r="I8" s="79">
        <f>'23MBA211-Attainment'!I25</f>
        <v>5.09375</v>
      </c>
      <c r="J8" s="79">
        <f>'23MBA211-Attainment'!J25</f>
        <v>15.791666666666668</v>
      </c>
    </row>
    <row r="9" spans="1:10" s="43" customFormat="1" ht="32.25" customHeight="1" x14ac:dyDescent="0.35">
      <c r="A9" s="80" t="str">
        <f>'23MBA212'!L6</f>
        <v>23MBA212</v>
      </c>
      <c r="B9" s="80" t="str">
        <f>'23MBA212-Attainment'!A1</f>
        <v xml:space="preserve"> Economics for Managers </v>
      </c>
      <c r="C9" s="81">
        <f>'23MBA212-Attainment'!C28</f>
        <v>28.346666666666664</v>
      </c>
      <c r="D9" s="81">
        <f>'23MBA212-Attainment'!D28</f>
        <v>39.353333333333332</v>
      </c>
      <c r="E9" s="81">
        <f>'23MBA212-Attainment'!E28</f>
        <v>0</v>
      </c>
      <c r="F9" s="81">
        <f>'23MBA212-Attainment'!F28</f>
        <v>8.1466666666666665</v>
      </c>
      <c r="G9" s="81">
        <f>'23MBA212-Attainment'!G28</f>
        <v>8.1466666666666665</v>
      </c>
      <c r="H9" s="81">
        <f>'23MBA212-Attainment'!H28</f>
        <v>17.946666666666665</v>
      </c>
      <c r="I9" s="81">
        <f>'23MBA212-Attainment'!I28</f>
        <v>9.879999999999999</v>
      </c>
      <c r="J9" s="81">
        <f>'23MBA212-Attainment'!J28</f>
        <v>0</v>
      </c>
    </row>
    <row r="10" spans="1:10" s="43" customFormat="1" ht="32.25" customHeight="1" x14ac:dyDescent="0.35">
      <c r="A10" s="82" t="str">
        <f>'23MBA213'!L6</f>
        <v>23MBA213</v>
      </c>
      <c r="B10" s="82" t="str">
        <f>'23MBA213-Attainment'!A1</f>
        <v>Business Research Methods</v>
      </c>
      <c r="C10" s="83">
        <f>'23MBA213-Attainment'!B27</f>
        <v>53</v>
      </c>
      <c r="D10" s="83">
        <f>'23MBA213-Attainment'!C27</f>
        <v>22.666666666666668</v>
      </c>
      <c r="E10" s="83">
        <f>'23MBA213-Attainment'!D27</f>
        <v>47.833333333333336</v>
      </c>
      <c r="F10" s="83">
        <f>'23MBA213-Attainment'!E27</f>
        <v>15.333333333333334</v>
      </c>
      <c r="G10" s="83">
        <f>'23MBA213-Attainment'!F27</f>
        <v>27.833333333333336</v>
      </c>
      <c r="H10" s="83">
        <f>'23MBA213-Attainment'!G27</f>
        <v>2.7916666666666665</v>
      </c>
      <c r="I10" s="83">
        <f>'23MBA213-Attainment'!H27</f>
        <v>10.166666666666668</v>
      </c>
      <c r="J10" s="83">
        <f>'23MBA213-Attainment'!I27</f>
        <v>7.9583333333333339</v>
      </c>
    </row>
    <row r="11" spans="1:10" s="43" customFormat="1" ht="32.25" customHeight="1" x14ac:dyDescent="0.35">
      <c r="A11" s="80" t="str">
        <f>'23MBA311'!L6</f>
        <v>23MBA311</v>
      </c>
      <c r="B11" s="80" t="str">
        <f>'23MBA311-Attainment'!A1</f>
        <v xml:space="preserve">Managerial Accounting </v>
      </c>
      <c r="C11" s="81">
        <f>'23MBA311-Attainment'!C27</f>
        <v>21.324999999999999</v>
      </c>
      <c r="D11" s="81">
        <f>'23MBA311-Attainment'!D27</f>
        <v>76.95</v>
      </c>
      <c r="E11" s="81">
        <f>'23MBA311-Attainment'!E27</f>
        <v>25.65</v>
      </c>
      <c r="F11" s="81">
        <f>'23MBA311-Attainment'!F27</f>
        <v>46.1</v>
      </c>
      <c r="G11" s="81">
        <f>'23MBA311-Attainment'!G27</f>
        <v>21.125</v>
      </c>
      <c r="H11" s="81">
        <f>'23MBA311-Attainment'!H27</f>
        <v>25.45</v>
      </c>
      <c r="I11" s="81">
        <f>'23MBA311-Attainment'!I27</f>
        <v>76.95</v>
      </c>
      <c r="J11" s="81">
        <f>'23MBA311-Attainment'!J27</f>
        <v>0</v>
      </c>
    </row>
    <row r="12" spans="1:10" ht="28" x14ac:dyDescent="0.35">
      <c r="A12" s="82" t="str">
        <f>'23MBA611'!L6</f>
        <v xml:space="preserve"> 23MBA611</v>
      </c>
      <c r="B12" s="82" t="str">
        <f>'23MBA611'!A5</f>
        <v>Management &amp; Organisation Behaviour</v>
      </c>
      <c r="C12" s="114">
        <f>'23MBA611 - Attainment'!C27</f>
        <v>20.955555555555556</v>
      </c>
      <c r="D12" s="114">
        <f>'23MBA611 - Attainment'!D27</f>
        <v>79.01666666666668</v>
      </c>
      <c r="E12" s="114">
        <f>'23MBA611 - Attainment'!E27</f>
        <v>26.338888888888892</v>
      </c>
      <c r="F12" s="114">
        <f>'23MBA611 - Attainment'!F27</f>
        <v>47.411111111111111</v>
      </c>
      <c r="G12" s="114">
        <f>'23MBA611 - Attainment'!G27</f>
        <v>20.43333333333333</v>
      </c>
      <c r="H12" s="114">
        <f>'23MBA611 - Attainment'!H27</f>
        <v>27.111111111111114</v>
      </c>
      <c r="I12" s="114">
        <f>'23MBA611 - Attainment'!I27</f>
        <v>79.01666666666668</v>
      </c>
      <c r="J12" s="114">
        <f>'23MBA611 - Attainment'!J27</f>
        <v>0</v>
      </c>
    </row>
    <row r="13" spans="1:10" ht="33.75" customHeight="1" x14ac:dyDescent="0.35">
      <c r="B13" s="115" t="s">
        <v>30</v>
      </c>
      <c r="C13" s="116">
        <f>AVERAGE(C7:C12)</f>
        <v>41.811481481481472</v>
      </c>
      <c r="D13" s="116">
        <f t="shared" ref="D13:J13" si="0">AVERAGE(D7:D12)</f>
        <v>51.329606481481484</v>
      </c>
      <c r="E13" s="116">
        <f t="shared" si="0"/>
        <v>25.489467592592593</v>
      </c>
      <c r="F13" s="116">
        <f t="shared" si="0"/>
        <v>25.210902777777779</v>
      </c>
      <c r="G13" s="116">
        <f t="shared" si="0"/>
        <v>19.893310185185186</v>
      </c>
      <c r="H13" s="116">
        <f t="shared" si="0"/>
        <v>25.812060185185185</v>
      </c>
      <c r="I13" s="116">
        <f t="shared" si="0"/>
        <v>38.788680555555558</v>
      </c>
      <c r="J13" s="116">
        <f t="shared" si="0"/>
        <v>6.5310185185185192</v>
      </c>
    </row>
  </sheetData>
  <mergeCells count="5">
    <mergeCell ref="A1:J1"/>
    <mergeCell ref="A2:J2"/>
    <mergeCell ref="A3:J3"/>
    <mergeCell ref="A4:J4"/>
    <mergeCell ref="A5:J5"/>
  </mergeCells>
  <pageMargins left="0.7" right="0.7" top="0.75" bottom="0.75" header="0.3" footer="0.3"/>
  <pageSetup scale="68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zoomScale="80" zoomScaleNormal="80" workbookViewId="0">
      <selection activeCell="C9" sqref="C9"/>
    </sheetView>
  </sheetViews>
  <sheetFormatPr defaultRowHeight="14.5" x14ac:dyDescent="0.35"/>
  <cols>
    <col min="1" max="1" width="56.54296875" customWidth="1"/>
    <col min="2" max="2" width="9.1796875" style="43"/>
    <col min="3" max="3" width="19.26953125" style="43" bestFit="1" customWidth="1"/>
    <col min="4" max="4" width="9.1796875" style="43"/>
    <col min="5" max="5" width="19.453125" style="43" customWidth="1"/>
    <col min="6" max="6" width="9.1796875" style="43"/>
  </cols>
  <sheetData>
    <row r="1" spans="1:6" s="33" customFormat="1" ht="17.5" x14ac:dyDescent="0.35">
      <c r="A1" s="158" t="s">
        <v>56</v>
      </c>
      <c r="B1" s="159"/>
      <c r="C1" s="159"/>
      <c r="D1" s="159"/>
      <c r="E1" s="159"/>
      <c r="F1" s="159"/>
    </row>
    <row r="2" spans="1:6" s="33" customFormat="1" ht="17.5" x14ac:dyDescent="0.35">
      <c r="A2" s="160" t="s">
        <v>57</v>
      </c>
      <c r="B2" s="161"/>
      <c r="C2" s="161"/>
      <c r="D2" s="161"/>
      <c r="E2" s="161"/>
      <c r="F2" s="161"/>
    </row>
    <row r="3" spans="1:6" ht="17.5" x14ac:dyDescent="0.35">
      <c r="A3" s="160" t="s">
        <v>58</v>
      </c>
      <c r="B3" s="161"/>
      <c r="C3" s="161"/>
      <c r="D3" s="161"/>
      <c r="E3" s="161"/>
      <c r="F3" s="161"/>
    </row>
    <row r="4" spans="1:6" ht="33" x14ac:dyDescent="0.7">
      <c r="A4" s="162" t="s">
        <v>442</v>
      </c>
      <c r="B4" s="163"/>
      <c r="C4" s="163"/>
      <c r="D4" s="163"/>
      <c r="E4" s="163"/>
      <c r="F4" s="164"/>
    </row>
    <row r="5" spans="1:6" ht="9.75" customHeight="1" x14ac:dyDescent="0.35">
      <c r="A5" s="55"/>
      <c r="B5" s="56"/>
      <c r="C5" s="56"/>
      <c r="D5" s="56"/>
      <c r="E5" s="56"/>
      <c r="F5" s="56"/>
    </row>
    <row r="6" spans="1:6" ht="18" x14ac:dyDescent="0.35">
      <c r="A6" s="165" t="str">
        <f>'23MBA111 - Attainment'!A1</f>
        <v>Marketing Management</v>
      </c>
      <c r="B6" s="71"/>
      <c r="C6" s="71" t="str">
        <f>'23MBA111 - Attainment'!D3</f>
        <v>Internals</v>
      </c>
      <c r="D6" s="71"/>
      <c r="E6" s="71" t="str">
        <f>'23MBA111 - Attainment'!F3</f>
        <v>Final CO Attainment</v>
      </c>
      <c r="F6" s="71"/>
    </row>
    <row r="7" spans="1:6" ht="18" x14ac:dyDescent="0.35">
      <c r="A7" s="166"/>
      <c r="B7" s="71" t="str">
        <f>'23MBA111 - Attainment'!C4</f>
        <v xml:space="preserve">CO </v>
      </c>
      <c r="C7" s="71" t="str">
        <f>'23MBA111 - Attainment'!D4</f>
        <v>Percentage</v>
      </c>
      <c r="D7" s="71" t="str">
        <f>'23MBA111 - Attainment'!E4</f>
        <v>Level</v>
      </c>
      <c r="E7" s="71" t="str">
        <f>'23MBA111 - Attainment'!F4</f>
        <v>Percentage</v>
      </c>
      <c r="F7" s="71" t="str">
        <f>'23MBA111 - Attainment'!G4</f>
        <v>Level</v>
      </c>
    </row>
    <row r="8" spans="1:6" ht="18" x14ac:dyDescent="0.35">
      <c r="A8" s="166"/>
      <c r="B8" s="71" t="str">
        <f>'23MBA111 - Attainment'!C5</f>
        <v>CO1</v>
      </c>
      <c r="C8" s="72">
        <f>'23MBA111 - Attainment'!D5</f>
        <v>76.5</v>
      </c>
      <c r="D8" s="72" t="str">
        <f>'23MBA111 - Attainment'!E5</f>
        <v>3</v>
      </c>
      <c r="E8" s="72">
        <f>'23MBA111 - Attainment'!F5</f>
        <v>79.75</v>
      </c>
      <c r="F8" s="72" t="str">
        <f>'23MBA111 - Attainment'!G5</f>
        <v>3</v>
      </c>
    </row>
    <row r="9" spans="1:6" ht="18" x14ac:dyDescent="0.35">
      <c r="A9" s="166"/>
      <c r="B9" s="71" t="str">
        <f>'23MBA111 - Attainment'!C6</f>
        <v>CO2</v>
      </c>
      <c r="C9" s="72">
        <f>'23MBA111 - Attainment'!D6</f>
        <v>72.333333333333329</v>
      </c>
      <c r="D9" s="72" t="str">
        <f>'23MBA111 - Attainment'!E6</f>
        <v>3</v>
      </c>
      <c r="E9" s="72">
        <f>'23MBA111 - Attainment'!F6</f>
        <v>77.666666666666657</v>
      </c>
      <c r="F9" s="72" t="str">
        <f>'23MBA111 - Attainment'!G6</f>
        <v>3</v>
      </c>
    </row>
    <row r="10" spans="1:6" ht="18" x14ac:dyDescent="0.35">
      <c r="A10" s="166"/>
      <c r="B10" s="71" t="str">
        <f>'23MBA111 - Attainment'!C7</f>
        <v>CO3</v>
      </c>
      <c r="C10" s="72">
        <f>'23MBA111 - Attainment'!D7</f>
        <v>58.75</v>
      </c>
      <c r="D10" s="72" t="str">
        <f>'23MBA111 - Attainment'!E7</f>
        <v>1</v>
      </c>
      <c r="E10" s="72">
        <f>'23MBA111 - Attainment'!F7</f>
        <v>70.875</v>
      </c>
      <c r="F10" s="72" t="str">
        <f>'23MBA111 - Attainment'!G7</f>
        <v>3</v>
      </c>
    </row>
    <row r="11" spans="1:6" ht="18" x14ac:dyDescent="0.35">
      <c r="A11" s="166"/>
      <c r="B11" s="71" t="str">
        <f>'23MBA111 - Attainment'!C8</f>
        <v>CO4</v>
      </c>
      <c r="C11" s="72">
        <f>'23MBA111 - Attainment'!D8</f>
        <v>0</v>
      </c>
      <c r="D11" s="72" t="str">
        <f>'23MBA111 - Attainment'!E8</f>
        <v>-</v>
      </c>
      <c r="E11" s="72">
        <f>'23MBA111 - Attainment'!F8</f>
        <v>83</v>
      </c>
      <c r="F11" s="72" t="str">
        <f>'23MBA111 - Attainment'!G8</f>
        <v>3</v>
      </c>
    </row>
    <row r="12" spans="1:6" ht="18" x14ac:dyDescent="0.35">
      <c r="A12" s="167"/>
      <c r="B12" s="71" t="str">
        <f>'23MBA111 - Attainment'!C9</f>
        <v>CO5</v>
      </c>
      <c r="C12" s="72">
        <f>'23MBA111 - Attainment'!D9</f>
        <v>0</v>
      </c>
      <c r="D12" s="72" t="str">
        <f>'23MBA111 - Attainment'!E9</f>
        <v>-</v>
      </c>
      <c r="E12" s="72">
        <f>'23MBA111 - Attainment'!F9</f>
        <v>83</v>
      </c>
      <c r="F12" s="72" t="str">
        <f>'23MBA111 - Attainment'!G9</f>
        <v>3</v>
      </c>
    </row>
    <row r="13" spans="1:6" ht="10.5" customHeight="1" x14ac:dyDescent="0.35">
      <c r="A13" s="63"/>
      <c r="B13" s="64"/>
      <c r="C13" s="64"/>
      <c r="D13" s="64"/>
      <c r="E13" s="64"/>
      <c r="F13" s="64"/>
    </row>
    <row r="14" spans="1:6" ht="18" x14ac:dyDescent="0.35">
      <c r="A14" s="174" t="str">
        <f>'23MBA211-Attainment'!A1</f>
        <v>Application of Statistics in Business</v>
      </c>
      <c r="B14" s="73"/>
      <c r="C14" s="73" t="str">
        <f>'23MBA211-Attainment'!D3</f>
        <v>Internals</v>
      </c>
      <c r="D14" s="73"/>
      <c r="E14" s="73" t="str">
        <f>'23MBA211-Attainment'!F3</f>
        <v>Final CO Attainment</v>
      </c>
      <c r="F14" s="73"/>
    </row>
    <row r="15" spans="1:6" ht="18" x14ac:dyDescent="0.35">
      <c r="A15" s="175"/>
      <c r="B15" s="73" t="str">
        <f>'23MBA211-Attainment'!C4</f>
        <v xml:space="preserve">CO </v>
      </c>
      <c r="C15" s="73" t="str">
        <f>'23MBA211-Attainment'!D4</f>
        <v>Percentage</v>
      </c>
      <c r="D15" s="73" t="str">
        <f>'23MBA211-Attainment'!E4</f>
        <v>Level</v>
      </c>
      <c r="E15" s="73" t="str">
        <f>'23MBA211-Attainment'!F4</f>
        <v>Percentage</v>
      </c>
      <c r="F15" s="73" t="str">
        <f>'23MBA211-Attainment'!G4</f>
        <v>Level</v>
      </c>
    </row>
    <row r="16" spans="1:6" ht="18" x14ac:dyDescent="0.35">
      <c r="A16" s="175"/>
      <c r="B16" s="73" t="str">
        <f>'23MBA211-Attainment'!C5</f>
        <v>CO1</v>
      </c>
      <c r="C16" s="74">
        <f>'23MBA211-Attainment'!D5</f>
        <v>35.5</v>
      </c>
      <c r="D16" s="74" t="str">
        <f>'23MBA211-Attainment'!E5</f>
        <v>-</v>
      </c>
      <c r="E16" s="74">
        <f>'23MBA211-Attainment'!F5</f>
        <v>56.25</v>
      </c>
      <c r="F16" s="74" t="str">
        <f>'23MBA211-Attainment'!G5</f>
        <v>1</v>
      </c>
    </row>
    <row r="17" spans="1:6" ht="18" x14ac:dyDescent="0.35">
      <c r="A17" s="175"/>
      <c r="B17" s="73" t="str">
        <f>'23MBA211-Attainment'!C6</f>
        <v>CO2</v>
      </c>
      <c r="C17" s="74">
        <f>'23MBA211-Attainment'!D6</f>
        <v>48</v>
      </c>
      <c r="D17" s="74" t="str">
        <f>'23MBA211-Attainment'!E6</f>
        <v>-</v>
      </c>
      <c r="E17" s="74">
        <f>'23MBA211-Attainment'!F6</f>
        <v>62.5</v>
      </c>
      <c r="F17" s="74" t="str">
        <f>'23MBA211-Attainment'!G6</f>
        <v>1</v>
      </c>
    </row>
    <row r="18" spans="1:6" ht="18" x14ac:dyDescent="0.35">
      <c r="A18" s="175"/>
      <c r="B18" s="73" t="str">
        <f>'23MBA211-Attainment'!C7</f>
        <v>CO3</v>
      </c>
      <c r="C18" s="74">
        <f>'23MBA211-Attainment'!D7</f>
        <v>45.25</v>
      </c>
      <c r="D18" s="74" t="str">
        <f>'23MBA211-Attainment'!E7</f>
        <v>-</v>
      </c>
      <c r="E18" s="74">
        <f>'23MBA211-Attainment'!F7</f>
        <v>61.125</v>
      </c>
      <c r="F18" s="74" t="str">
        <f>'23MBA211-Attainment'!G7</f>
        <v>1</v>
      </c>
    </row>
    <row r="19" spans="1:6" ht="18" x14ac:dyDescent="0.35">
      <c r="A19" s="175"/>
      <c r="B19" s="73" t="str">
        <f>'23MBA211-Attainment'!C8</f>
        <v>CO4</v>
      </c>
      <c r="C19" s="74">
        <f>'23MBA211-Attainment'!D8</f>
        <v>0</v>
      </c>
      <c r="D19" s="74" t="str">
        <f>'23MBA211-Attainment'!E8</f>
        <v>-</v>
      </c>
      <c r="E19" s="74">
        <f>'23MBA211-Attainment'!F8</f>
        <v>77</v>
      </c>
      <c r="F19" s="74" t="str">
        <f>'23MBA211-Attainment'!G8</f>
        <v>2</v>
      </c>
    </row>
    <row r="20" spans="1:6" ht="10.5" customHeight="1" x14ac:dyDescent="0.35">
      <c r="A20" s="63"/>
      <c r="B20" s="64"/>
      <c r="C20" s="64"/>
      <c r="D20" s="64"/>
      <c r="E20" s="64"/>
      <c r="F20" s="64"/>
    </row>
    <row r="21" spans="1:6" ht="15" customHeight="1" x14ac:dyDescent="0.35">
      <c r="A21" s="168" t="str">
        <f>'23MBA212-Attainment'!A1</f>
        <v xml:space="preserve"> Economics for Managers </v>
      </c>
      <c r="B21" s="69"/>
      <c r="C21" s="69" t="str">
        <f>'23MBA212-Attainment'!D3</f>
        <v>Internals</v>
      </c>
      <c r="D21" s="69"/>
      <c r="E21" s="69" t="str">
        <f>'23MBA212-Attainment'!F3</f>
        <v>Final CO Attainment</v>
      </c>
      <c r="F21" s="69"/>
    </row>
    <row r="22" spans="1:6" ht="15" customHeight="1" x14ac:dyDescent="0.35">
      <c r="A22" s="169"/>
      <c r="B22" s="69" t="str">
        <f>'23MBA212-Attainment'!C4</f>
        <v xml:space="preserve">CO </v>
      </c>
      <c r="C22" s="69" t="str">
        <f>'23MBA212-Attainment'!D4</f>
        <v>Percentage</v>
      </c>
      <c r="D22" s="69" t="str">
        <f>'23MBA212-Attainment'!E4</f>
        <v>Level</v>
      </c>
      <c r="E22" s="69" t="str">
        <f>'23MBA212-Attainment'!F4</f>
        <v>Percentage</v>
      </c>
      <c r="F22" s="69" t="str">
        <f>'23MBA212-Attainment'!G4</f>
        <v>Level</v>
      </c>
    </row>
    <row r="23" spans="1:6" ht="15" customHeight="1" x14ac:dyDescent="0.35">
      <c r="A23" s="169"/>
      <c r="B23" s="69" t="str">
        <f>'23MBA212-Attainment'!C5</f>
        <v>CO1</v>
      </c>
      <c r="C23" s="70">
        <f>'23MBA212-Attainment'!D5</f>
        <v>70.2</v>
      </c>
      <c r="D23" s="70" t="str">
        <f>'23MBA212-Attainment'!E5</f>
        <v>3</v>
      </c>
      <c r="E23" s="70">
        <f>'23MBA212-Attainment'!F5</f>
        <v>61.1</v>
      </c>
      <c r="F23" s="70" t="str">
        <f>'23MBA212-Attainment'!G5</f>
        <v>2</v>
      </c>
    </row>
    <row r="24" spans="1:6" ht="15" customHeight="1" x14ac:dyDescent="0.35">
      <c r="A24" s="169"/>
      <c r="B24" s="69" t="str">
        <f>'23MBA212-Attainment'!C6</f>
        <v>CO2</v>
      </c>
      <c r="C24" s="70">
        <f>'23MBA212-Attainment'!D6</f>
        <v>69</v>
      </c>
      <c r="D24" s="70" t="str">
        <f>'23MBA212-Attainment'!E6</f>
        <v>2</v>
      </c>
      <c r="E24" s="70">
        <f>'23MBA212-Attainment'!F6</f>
        <v>60.5</v>
      </c>
      <c r="F24" s="70" t="str">
        <f>'23MBA212-Attainment'!G6</f>
        <v>2</v>
      </c>
    </row>
    <row r="25" spans="1:6" ht="15" customHeight="1" x14ac:dyDescent="0.35">
      <c r="A25" s="169"/>
      <c r="B25" s="69" t="str">
        <f>'23MBA212-Attainment'!C7</f>
        <v>CO3</v>
      </c>
      <c r="C25" s="70">
        <f>'23MBA212-Attainment'!D7</f>
        <v>0</v>
      </c>
      <c r="D25" s="70" t="str">
        <f>'23MBA212-Attainment'!E7</f>
        <v>-</v>
      </c>
      <c r="E25" s="70">
        <f>'23MBA212-Attainment'!F7</f>
        <v>26</v>
      </c>
      <c r="F25" s="70" t="str">
        <f>'23MBA212-Attainment'!G7</f>
        <v>-</v>
      </c>
    </row>
    <row r="26" spans="1:6" s="33" customFormat="1" ht="15" customHeight="1" x14ac:dyDescent="0.35">
      <c r="A26" s="169"/>
      <c r="B26" s="69" t="str">
        <f>'23MBA212-Attainment'!C8</f>
        <v>CO4</v>
      </c>
      <c r="C26" s="70">
        <f>'23MBA212-Attainment'!D8</f>
        <v>0</v>
      </c>
      <c r="D26" s="70" t="str">
        <f>'23MBA212-Attainment'!E8</f>
        <v>-</v>
      </c>
      <c r="E26" s="70">
        <f>'23MBA212-Attainment'!F8</f>
        <v>52</v>
      </c>
      <c r="F26" s="70" t="str">
        <f>'23MBA212-Attainment'!G8</f>
        <v>1</v>
      </c>
    </row>
    <row r="27" spans="1:6" ht="15" customHeight="1" x14ac:dyDescent="0.35">
      <c r="A27" s="170"/>
      <c r="B27" s="69" t="str">
        <f>'23MBA212-Attainment'!C9</f>
        <v>CO5</v>
      </c>
      <c r="C27" s="70">
        <f>'23MBA212-Attainment'!D9</f>
        <v>0</v>
      </c>
      <c r="D27" s="70" t="str">
        <f>'23MBA212-Attainment'!E9</f>
        <v>-</v>
      </c>
      <c r="E27" s="70">
        <f>'23MBA212-Attainment'!F9</f>
        <v>52</v>
      </c>
      <c r="F27" s="70" t="str">
        <f>'23MBA212-Attainment'!G9</f>
        <v>1</v>
      </c>
    </row>
    <row r="28" spans="1:6" ht="10.5" customHeight="1" x14ac:dyDescent="0.35">
      <c r="A28" s="63"/>
      <c r="B28" s="64"/>
      <c r="C28" s="64"/>
      <c r="D28" s="64"/>
      <c r="E28" s="64"/>
      <c r="F28" s="64"/>
    </row>
    <row r="29" spans="1:6" ht="15" customHeight="1" x14ac:dyDescent="0.35">
      <c r="A29" s="171" t="str">
        <f>'23MBA213-Attainment'!A1</f>
        <v>Business Research Methods</v>
      </c>
      <c r="B29" s="65"/>
      <c r="C29" s="65" t="str">
        <f>'23MBA213-Attainment'!D3</f>
        <v>Internals</v>
      </c>
      <c r="D29" s="65"/>
      <c r="E29" s="65" t="str">
        <f>'23MBA213-Attainment'!F3</f>
        <v>Final CO Attainment</v>
      </c>
      <c r="F29" s="65"/>
    </row>
    <row r="30" spans="1:6" ht="15" customHeight="1" x14ac:dyDescent="0.35">
      <c r="A30" s="172"/>
      <c r="B30" s="65" t="str">
        <f>'23MBA213-Attainment'!C4</f>
        <v xml:space="preserve">CO </v>
      </c>
      <c r="C30" s="65" t="str">
        <f>'23MBA213-Attainment'!D4</f>
        <v>Percentage</v>
      </c>
      <c r="D30" s="65" t="str">
        <f>'23MBA213-Attainment'!E4</f>
        <v>Level</v>
      </c>
      <c r="E30" s="65" t="str">
        <f>'23MBA213-Attainment'!F4</f>
        <v>Percentage</v>
      </c>
      <c r="F30" s="65" t="str">
        <f>'23MBA213-Attainment'!G4</f>
        <v>Level</v>
      </c>
    </row>
    <row r="31" spans="1:6" ht="15" customHeight="1" x14ac:dyDescent="0.35">
      <c r="A31" s="172"/>
      <c r="B31" s="65" t="str">
        <f>'23MBA213-Attainment'!C5</f>
        <v>CO1</v>
      </c>
      <c r="C31" s="66">
        <f>'23MBA213-Attainment'!D5</f>
        <v>58</v>
      </c>
      <c r="D31" s="66" t="str">
        <f>'23MBA213-Attainment'!E5</f>
        <v>1</v>
      </c>
      <c r="E31" s="66">
        <f>'23MBA213-Attainment'!F5</f>
        <v>60</v>
      </c>
      <c r="F31" s="66" t="str">
        <f>'23MBA213-Attainment'!G5</f>
        <v>2</v>
      </c>
    </row>
    <row r="32" spans="1:6" ht="15" customHeight="1" x14ac:dyDescent="0.35">
      <c r="A32" s="172"/>
      <c r="B32" s="65" t="str">
        <f>'23MBA213-Attainment'!C6</f>
        <v>CO2</v>
      </c>
      <c r="C32" s="66">
        <f>'23MBA213-Attainment'!D6</f>
        <v>5</v>
      </c>
      <c r="D32" s="66" t="str">
        <f>'23MBA213-Attainment'!E6</f>
        <v>-</v>
      </c>
      <c r="E32" s="66">
        <f>'23MBA213-Attainment'!F6</f>
        <v>33.5</v>
      </c>
      <c r="F32" s="66" t="str">
        <f>'23MBA213-Attainment'!G6</f>
        <v>-</v>
      </c>
    </row>
    <row r="33" spans="1:6" ht="15" customHeight="1" x14ac:dyDescent="0.35">
      <c r="A33" s="172"/>
      <c r="B33" s="65" t="str">
        <f>'23MBA213-Attainment'!C7</f>
        <v>CO3</v>
      </c>
      <c r="C33" s="66">
        <f>'23MBA213-Attainment'!D7</f>
        <v>51</v>
      </c>
      <c r="D33" s="66" t="str">
        <f>'23MBA213-Attainment'!E7</f>
        <v>1</v>
      </c>
      <c r="E33" s="66">
        <f>'23MBA213-Attainment'!F7</f>
        <v>56.5</v>
      </c>
      <c r="F33" s="66" t="str">
        <f>'23MBA213-Attainment'!G7</f>
        <v>1</v>
      </c>
    </row>
    <row r="34" spans="1:6" s="33" customFormat="1" ht="15" customHeight="1" x14ac:dyDescent="0.35">
      <c r="A34" s="172"/>
      <c r="B34" s="65" t="str">
        <f>'23MBA213-Attainment'!C8</f>
        <v>CO4</v>
      </c>
      <c r="C34" s="66">
        <f>'23MBA213-Attainment'!D8</f>
        <v>0</v>
      </c>
      <c r="D34" s="66" t="str">
        <f>'23MBA213-Attainment'!E8</f>
        <v>-</v>
      </c>
      <c r="E34" s="66">
        <f>'23MBA213-Attainment'!F8</f>
        <v>62</v>
      </c>
      <c r="F34" s="66" t="str">
        <f>'23MBA213-Attainment'!G8</f>
        <v>2</v>
      </c>
    </row>
    <row r="35" spans="1:6" ht="15" customHeight="1" x14ac:dyDescent="0.35">
      <c r="A35" s="173"/>
      <c r="B35" s="65" t="str">
        <f>'23MBA213-Attainment'!C9</f>
        <v>CO5</v>
      </c>
      <c r="C35" s="66">
        <f>'23MBA213-Attainment'!D9</f>
        <v>0</v>
      </c>
      <c r="D35" s="66" t="str">
        <f>'23MBA213-Attainment'!E9</f>
        <v>-</v>
      </c>
      <c r="E35" s="66">
        <f>'23MBA213-Attainment'!F9</f>
        <v>62</v>
      </c>
      <c r="F35" s="66" t="str">
        <f>'23MBA213-Attainment'!G9</f>
        <v>2</v>
      </c>
    </row>
    <row r="36" spans="1:6" ht="10.5" customHeight="1" x14ac:dyDescent="0.35">
      <c r="A36" s="63"/>
      <c r="B36" s="64"/>
      <c r="C36" s="64"/>
      <c r="D36" s="64"/>
      <c r="E36" s="64"/>
      <c r="F36" s="64"/>
    </row>
    <row r="37" spans="1:6" ht="10.5" customHeight="1" x14ac:dyDescent="0.35">
      <c r="A37" s="63"/>
      <c r="B37" s="64"/>
      <c r="C37" s="64"/>
      <c r="D37" s="64"/>
      <c r="E37" s="64"/>
      <c r="F37" s="64"/>
    </row>
    <row r="38" spans="1:6" ht="15" customHeight="1" x14ac:dyDescent="0.35">
      <c r="A38" s="176" t="str">
        <f>'23MBA311-Attainment'!A1</f>
        <v xml:space="preserve">Managerial Accounting </v>
      </c>
      <c r="B38" s="67"/>
      <c r="C38" s="67" t="str">
        <f>'23MBA311-Attainment'!D3</f>
        <v>Internals</v>
      </c>
      <c r="D38" s="67"/>
      <c r="E38" s="67" t="str">
        <f>'23MBA311-Attainment'!F3</f>
        <v>Final CO Attainment</v>
      </c>
      <c r="F38" s="67"/>
    </row>
    <row r="39" spans="1:6" ht="18" x14ac:dyDescent="0.35">
      <c r="A39" s="177"/>
      <c r="B39" s="67" t="str">
        <f>'23MBA311-Attainment'!C4</f>
        <v xml:space="preserve">CO </v>
      </c>
      <c r="C39" s="67" t="str">
        <f>'23MBA311-Attainment'!D4</f>
        <v>Percentage</v>
      </c>
      <c r="D39" s="67" t="str">
        <f>'23MBA311-Attainment'!E4</f>
        <v>Level</v>
      </c>
      <c r="E39" s="67" t="str">
        <f>'23MBA311-Attainment'!F4</f>
        <v>Percentage</v>
      </c>
      <c r="F39" s="67" t="str">
        <f>'23MBA311-Attainment'!G4</f>
        <v>Level</v>
      </c>
    </row>
    <row r="40" spans="1:6" ht="15" customHeight="1" x14ac:dyDescent="0.35">
      <c r="A40" s="177"/>
      <c r="B40" s="67" t="str">
        <f>'23MBA311-Attainment'!C5</f>
        <v>CO1</v>
      </c>
      <c r="C40" s="68">
        <f>'23MBA311-Attainment'!D5</f>
        <v>69.75</v>
      </c>
      <c r="D40" s="68" t="str">
        <f>'23MBA311-Attainment'!E5</f>
        <v>2</v>
      </c>
      <c r="E40" s="68">
        <f>'23MBA311-Attainment'!F5</f>
        <v>73.875</v>
      </c>
      <c r="F40" s="68" t="str">
        <f>'23MBA311-Attainment'!G5</f>
        <v>3</v>
      </c>
    </row>
    <row r="41" spans="1:6" ht="15" customHeight="1" x14ac:dyDescent="0.35">
      <c r="A41" s="177"/>
      <c r="B41" s="67" t="str">
        <f>'23MBA311-Attainment'!C6</f>
        <v>CO2</v>
      </c>
      <c r="C41" s="68">
        <f>'23MBA311-Attainment'!D6</f>
        <v>63.75</v>
      </c>
      <c r="D41" s="68" t="str">
        <f>'23MBA311-Attainment'!E6</f>
        <v>2</v>
      </c>
      <c r="E41" s="68">
        <f>'23MBA311-Attainment'!F6</f>
        <v>70.875</v>
      </c>
      <c r="F41" s="68" t="str">
        <f>'23MBA311-Attainment'!G6</f>
        <v>3</v>
      </c>
    </row>
    <row r="42" spans="1:6" ht="15" customHeight="1" x14ac:dyDescent="0.35">
      <c r="A42" s="177"/>
      <c r="B42" s="67" t="str">
        <f>'23MBA311-Attainment'!C7</f>
        <v>CO3</v>
      </c>
      <c r="C42" s="68">
        <f>'23MBA311-Attainment'!D7</f>
        <v>90</v>
      </c>
      <c r="D42" s="68" t="str">
        <f>'23MBA311-Attainment'!E7</f>
        <v>3</v>
      </c>
      <c r="E42" s="68">
        <f>'23MBA311-Attainment'!F7</f>
        <v>84</v>
      </c>
      <c r="F42" s="68" t="str">
        <f>'23MBA311-Attainment'!G7</f>
        <v>3</v>
      </c>
    </row>
    <row r="43" spans="1:6" ht="15" customHeight="1" x14ac:dyDescent="0.35">
      <c r="A43" s="177"/>
      <c r="B43" s="67" t="str">
        <f>'23MBA311-Attainment'!C8</f>
        <v>CO4</v>
      </c>
      <c r="C43" s="68">
        <f>'23MBA311-Attainment'!D8</f>
        <v>0</v>
      </c>
      <c r="D43" s="68" t="str">
        <f>'23MBA311-Attainment'!E8</f>
        <v>-</v>
      </c>
      <c r="E43" s="68">
        <f>'23MBA311-Attainment'!F8</f>
        <v>78</v>
      </c>
      <c r="F43" s="68" t="str">
        <f>'23MBA311-Attainment'!G8</f>
        <v>3</v>
      </c>
    </row>
    <row r="44" spans="1:6" s="33" customFormat="1" ht="15" customHeight="1" x14ac:dyDescent="0.35">
      <c r="A44" s="177"/>
      <c r="B44" s="67" t="str">
        <f>'23MBA311-Attainment'!C9</f>
        <v>CO5</v>
      </c>
      <c r="C44" s="68">
        <f>'23MBA311-Attainment'!D9</f>
        <v>0</v>
      </c>
      <c r="D44" s="68" t="str">
        <f>'23MBA311-Attainment'!E9</f>
        <v>-</v>
      </c>
      <c r="E44" s="68">
        <f>'23MBA311-Attainment'!F9</f>
        <v>78</v>
      </c>
      <c r="F44" s="68" t="str">
        <f>'23MBA311-Attainment'!G9</f>
        <v>3</v>
      </c>
    </row>
    <row r="45" spans="1:6" ht="10.5" customHeight="1" x14ac:dyDescent="0.35">
      <c r="A45" s="63"/>
      <c r="B45" s="64"/>
      <c r="C45" s="64"/>
      <c r="D45" s="64"/>
      <c r="E45" s="64"/>
      <c r="F45" s="64"/>
    </row>
    <row r="47" spans="1:6" ht="15" customHeight="1" x14ac:dyDescent="0.35">
      <c r="A47" s="171" t="str">
        <f>'23MBA611 - Attainment'!A1</f>
        <v>Management &amp; Organisation Behaviour</v>
      </c>
      <c r="B47" s="65"/>
      <c r="C47" s="65" t="s">
        <v>15</v>
      </c>
      <c r="D47" s="65"/>
      <c r="E47" s="65" t="s">
        <v>18</v>
      </c>
      <c r="F47" s="65"/>
    </row>
    <row r="48" spans="1:6" ht="15" customHeight="1" x14ac:dyDescent="0.35">
      <c r="A48" s="172"/>
      <c r="B48" s="65" t="s">
        <v>16</v>
      </c>
      <c r="C48" s="65" t="s">
        <v>17</v>
      </c>
      <c r="D48" s="65" t="s">
        <v>14</v>
      </c>
      <c r="E48" s="65" t="s">
        <v>17</v>
      </c>
      <c r="F48" s="65" t="s">
        <v>14</v>
      </c>
    </row>
    <row r="49" spans="1:6" ht="15" customHeight="1" x14ac:dyDescent="0.35">
      <c r="A49" s="172"/>
      <c r="B49" s="65" t="s">
        <v>0</v>
      </c>
      <c r="C49" s="66">
        <f>'23MBA611'!H203</f>
        <v>90.666666666666671</v>
      </c>
      <c r="D49" s="66" t="str">
        <f>'23MBA611'!I203</f>
        <v>3</v>
      </c>
      <c r="E49" s="66">
        <f>'23MBA611'!J203</f>
        <v>84.833333333333343</v>
      </c>
      <c r="F49" s="66" t="str">
        <f>'23MBA611'!K203</f>
        <v>3</v>
      </c>
    </row>
    <row r="50" spans="1:6" ht="15" customHeight="1" x14ac:dyDescent="0.35">
      <c r="A50" s="172"/>
      <c r="B50" s="65" t="s">
        <v>1</v>
      </c>
      <c r="C50" s="66">
        <f>'23MBA611'!H204</f>
        <v>75</v>
      </c>
      <c r="D50" s="66" t="str">
        <f>'23MBA611'!I204</f>
        <v>3</v>
      </c>
      <c r="E50" s="66">
        <f>'23MBA611'!J204</f>
        <v>77</v>
      </c>
      <c r="F50" s="66" t="str">
        <f>'23MBA611'!K204</f>
        <v>3</v>
      </c>
    </row>
    <row r="51" spans="1:6" ht="15" customHeight="1" x14ac:dyDescent="0.35">
      <c r="A51" s="172"/>
      <c r="B51" s="65" t="s">
        <v>2</v>
      </c>
      <c r="C51" s="66">
        <f>'23MBA611'!H205</f>
        <v>71.5</v>
      </c>
      <c r="D51" s="66" t="str">
        <f>'23MBA611'!I205</f>
        <v>3</v>
      </c>
      <c r="E51" s="66">
        <f>'23MBA611'!J205</f>
        <v>75.25</v>
      </c>
      <c r="F51" s="66" t="str">
        <f>'23MBA611'!K205</f>
        <v>3</v>
      </c>
    </row>
    <row r="52" spans="1:6" ht="15" customHeight="1" x14ac:dyDescent="0.35">
      <c r="A52" s="172"/>
      <c r="B52" s="65" t="s">
        <v>3</v>
      </c>
      <c r="C52" s="66">
        <f>'23MBA611'!H206</f>
        <v>0</v>
      </c>
      <c r="D52" s="66" t="str">
        <f>'23MBA611'!I206</f>
        <v>-</v>
      </c>
      <c r="E52" s="66">
        <f>'23MBA611'!J206</f>
        <v>79</v>
      </c>
      <c r="F52" s="66" t="str">
        <f>'23MBA611'!K206</f>
        <v>3</v>
      </c>
    </row>
    <row r="53" spans="1:6" ht="15" customHeight="1" x14ac:dyDescent="0.35">
      <c r="A53" s="173"/>
      <c r="B53" s="65" t="s">
        <v>53</v>
      </c>
      <c r="C53" s="66">
        <f>'23MBA611'!H207</f>
        <v>0</v>
      </c>
      <c r="D53" s="66" t="str">
        <f>'23MBA611'!I207</f>
        <v>-</v>
      </c>
      <c r="E53" s="66">
        <f>'23MBA611'!J207</f>
        <v>79</v>
      </c>
      <c r="F53" s="66" t="str">
        <f>'23MBA611'!K207</f>
        <v>3</v>
      </c>
    </row>
  </sheetData>
  <mergeCells count="10">
    <mergeCell ref="A21:A27"/>
    <mergeCell ref="A29:A35"/>
    <mergeCell ref="A14:A19"/>
    <mergeCell ref="A38:A44"/>
    <mergeCell ref="A47:A53"/>
    <mergeCell ref="A1:F1"/>
    <mergeCell ref="A2:F2"/>
    <mergeCell ref="A3:F3"/>
    <mergeCell ref="A4:F4"/>
    <mergeCell ref="A6:A12"/>
  </mergeCells>
  <pageMargins left="0.7" right="0.7" top="0.75" bottom="0.75" header="0.3" footer="0.3"/>
  <pageSetup scale="73" fitToHeight="0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M25" sqref="M25"/>
    </sheetView>
  </sheetViews>
  <sheetFormatPr defaultColWidth="9.1796875" defaultRowHeight="14" x14ac:dyDescent="0.3"/>
  <cols>
    <col min="1" max="1" width="11.1796875" style="5" customWidth="1"/>
    <col min="2" max="2" width="11.26953125" style="5" customWidth="1"/>
    <col min="3" max="3" width="8" style="5" customWidth="1"/>
    <col min="4" max="4" width="13.1796875" style="5" bestFit="1" customWidth="1"/>
    <col min="5" max="5" width="10.453125" style="5" customWidth="1"/>
    <col min="6" max="6" width="10.81640625" style="5" customWidth="1"/>
    <col min="7" max="7" width="18.453125" style="5" customWidth="1"/>
    <col min="8" max="16384" width="9.1796875" style="5"/>
  </cols>
  <sheetData>
    <row r="1" spans="1:10" ht="28.5" customHeight="1" x14ac:dyDescent="0.45">
      <c r="A1" s="86" t="str">
        <f>'23MBA111 '!A5:M5</f>
        <v>Marketing Management</v>
      </c>
      <c r="B1" s="86"/>
      <c r="C1" s="86"/>
      <c r="D1" s="86"/>
      <c r="E1" s="86"/>
      <c r="F1" s="86"/>
      <c r="G1" s="86"/>
      <c r="H1" s="86"/>
      <c r="I1" s="86"/>
      <c r="J1" s="86"/>
    </row>
    <row r="3" spans="1:10" x14ac:dyDescent="0.3">
      <c r="C3" s="50"/>
      <c r="D3" s="50" t="s">
        <v>15</v>
      </c>
      <c r="E3" s="50"/>
      <c r="F3" s="50" t="s">
        <v>18</v>
      </c>
      <c r="G3" s="50"/>
    </row>
    <row r="4" spans="1:10" x14ac:dyDescent="0.3">
      <c r="C4" s="51" t="s">
        <v>16</v>
      </c>
      <c r="D4" s="50" t="s">
        <v>17</v>
      </c>
      <c r="E4" s="50" t="s">
        <v>14</v>
      </c>
      <c r="F4" s="50" t="s">
        <v>17</v>
      </c>
      <c r="G4" s="50" t="s">
        <v>14</v>
      </c>
    </row>
    <row r="5" spans="1:10" x14ac:dyDescent="0.3">
      <c r="C5" s="51" t="s">
        <v>0</v>
      </c>
      <c r="D5" s="23">
        <f>'23MBA111 '!H203</f>
        <v>76.5</v>
      </c>
      <c r="E5" s="23" t="str">
        <f>'23MBA111 '!I203</f>
        <v>3</v>
      </c>
      <c r="F5" s="23">
        <f>'23MBA111 '!J203</f>
        <v>79.75</v>
      </c>
      <c r="G5" s="23" t="str">
        <f>'23MBA111 '!K203</f>
        <v>3</v>
      </c>
    </row>
    <row r="6" spans="1:10" x14ac:dyDescent="0.3">
      <c r="C6" s="51" t="s">
        <v>1</v>
      </c>
      <c r="D6" s="23">
        <f>'23MBA111 '!H204</f>
        <v>72.333333333333329</v>
      </c>
      <c r="E6" s="23" t="str">
        <f>'23MBA111 '!I204</f>
        <v>3</v>
      </c>
      <c r="F6" s="23">
        <f>'23MBA111 '!J204</f>
        <v>77.666666666666657</v>
      </c>
      <c r="G6" s="23" t="str">
        <f>'23MBA111 '!K204</f>
        <v>3</v>
      </c>
    </row>
    <row r="7" spans="1:10" x14ac:dyDescent="0.3">
      <c r="C7" s="51" t="s">
        <v>2</v>
      </c>
      <c r="D7" s="23">
        <f>'23MBA111 '!H205</f>
        <v>58.75</v>
      </c>
      <c r="E7" s="23" t="str">
        <f>'23MBA111 '!I205</f>
        <v>1</v>
      </c>
      <c r="F7" s="23">
        <f>'23MBA111 '!J205</f>
        <v>70.875</v>
      </c>
      <c r="G7" s="23" t="str">
        <f>'23MBA111 '!K205</f>
        <v>3</v>
      </c>
    </row>
    <row r="8" spans="1:10" x14ac:dyDescent="0.3">
      <c r="C8" s="51" t="s">
        <v>3</v>
      </c>
      <c r="D8" s="23">
        <f>'23MBA111 '!H206</f>
        <v>0</v>
      </c>
      <c r="E8" s="23" t="str">
        <f>'23MBA111 '!I206</f>
        <v>-</v>
      </c>
      <c r="F8" s="23">
        <f>'23MBA111 '!J206</f>
        <v>83</v>
      </c>
      <c r="G8" s="23" t="str">
        <f>'23MBA111 '!K206</f>
        <v>3</v>
      </c>
    </row>
    <row r="9" spans="1:10" x14ac:dyDescent="0.3">
      <c r="C9" s="51" t="s">
        <v>53</v>
      </c>
      <c r="D9" s="23">
        <f>'23MBA111 '!H207</f>
        <v>0</v>
      </c>
      <c r="E9" s="23" t="str">
        <f>'23MBA111 '!I207</f>
        <v>-</v>
      </c>
      <c r="F9" s="23">
        <f>'23MBA111 '!J207</f>
        <v>83</v>
      </c>
      <c r="G9" s="23" t="str">
        <f>'23MBA111 '!K207</f>
        <v>3</v>
      </c>
    </row>
    <row r="13" spans="1:10" ht="15" customHeight="1" thickBot="1" x14ac:dyDescent="0.35">
      <c r="B13" s="52"/>
      <c r="C13" s="53" t="s">
        <v>6</v>
      </c>
      <c r="D13" s="53" t="s">
        <v>7</v>
      </c>
      <c r="E13" s="53" t="s">
        <v>5</v>
      </c>
      <c r="F13" s="53" t="s">
        <v>12</v>
      </c>
      <c r="G13" s="53" t="s">
        <v>13</v>
      </c>
      <c r="H13" s="53" t="s">
        <v>44</v>
      </c>
      <c r="I13" s="53" t="s">
        <v>45</v>
      </c>
      <c r="J13" s="53" t="s">
        <v>46</v>
      </c>
    </row>
    <row r="14" spans="1:10" ht="15" customHeight="1" thickBot="1" x14ac:dyDescent="0.35">
      <c r="B14" s="53" t="s">
        <v>8</v>
      </c>
      <c r="C14" s="87">
        <v>3</v>
      </c>
      <c r="D14" s="88">
        <v>1</v>
      </c>
      <c r="E14" s="88"/>
      <c r="F14" s="88"/>
      <c r="G14" s="88"/>
      <c r="H14" s="88">
        <v>2</v>
      </c>
      <c r="I14" s="88">
        <v>1</v>
      </c>
      <c r="J14" s="88"/>
    </row>
    <row r="15" spans="1:10" ht="15" customHeight="1" thickBot="1" x14ac:dyDescent="0.35">
      <c r="B15" s="53" t="s">
        <v>9</v>
      </c>
      <c r="C15" s="89">
        <v>3</v>
      </c>
      <c r="D15" s="90">
        <v>2</v>
      </c>
      <c r="E15" s="90"/>
      <c r="F15" s="90">
        <v>2</v>
      </c>
      <c r="G15" s="90">
        <v>1</v>
      </c>
      <c r="H15" s="90">
        <v>3</v>
      </c>
      <c r="I15" s="90">
        <v>3</v>
      </c>
      <c r="J15" s="90">
        <v>1</v>
      </c>
    </row>
    <row r="16" spans="1:10" ht="15" customHeight="1" thickBot="1" x14ac:dyDescent="0.35">
      <c r="B16" s="53" t="s">
        <v>10</v>
      </c>
      <c r="C16" s="89">
        <v>3</v>
      </c>
      <c r="D16" s="90">
        <v>2</v>
      </c>
      <c r="E16" s="90"/>
      <c r="F16" s="90">
        <v>2</v>
      </c>
      <c r="G16" s="90">
        <v>1</v>
      </c>
      <c r="H16" s="90">
        <v>3</v>
      </c>
      <c r="I16" s="90">
        <v>3</v>
      </c>
      <c r="J16" s="90">
        <v>1</v>
      </c>
    </row>
    <row r="17" spans="1:10" ht="15" customHeight="1" thickBot="1" x14ac:dyDescent="0.35">
      <c r="B17" s="53" t="s">
        <v>11</v>
      </c>
      <c r="C17" s="89">
        <v>3</v>
      </c>
      <c r="D17" s="90">
        <v>1</v>
      </c>
      <c r="E17" s="90"/>
      <c r="F17" s="90"/>
      <c r="G17" s="90">
        <v>1</v>
      </c>
      <c r="H17" s="90">
        <v>2</v>
      </c>
      <c r="I17" s="90">
        <v>2</v>
      </c>
      <c r="J17" s="90">
        <v>1</v>
      </c>
    </row>
    <row r="18" spans="1:10" ht="15" customHeight="1" thickBot="1" x14ac:dyDescent="0.35">
      <c r="B18" s="53" t="s">
        <v>52</v>
      </c>
      <c r="C18" s="89">
        <v>2</v>
      </c>
      <c r="D18" s="90">
        <v>1</v>
      </c>
      <c r="E18" s="90"/>
      <c r="F18" s="90"/>
      <c r="G18" s="90"/>
      <c r="H18" s="90">
        <v>1</v>
      </c>
      <c r="I18" s="90">
        <v>1</v>
      </c>
      <c r="J18" s="90"/>
    </row>
    <row r="19" spans="1:10" x14ac:dyDescent="0.3">
      <c r="B19" s="6"/>
      <c r="C19" s="7" t="s">
        <v>23</v>
      </c>
      <c r="D19" s="7" t="s">
        <v>24</v>
      </c>
      <c r="E19" s="7" t="s">
        <v>25</v>
      </c>
      <c r="F19" s="7" t="s">
        <v>26</v>
      </c>
      <c r="G19" s="8" t="s">
        <v>27</v>
      </c>
    </row>
    <row r="20" spans="1:10" x14ac:dyDescent="0.3">
      <c r="B20" s="32"/>
      <c r="C20" s="32"/>
      <c r="D20" s="32"/>
      <c r="E20" s="32"/>
      <c r="F20" s="32"/>
      <c r="G20" s="32"/>
    </row>
    <row r="21" spans="1:10" x14ac:dyDescent="0.3">
      <c r="B21" s="32"/>
      <c r="C21" s="32"/>
      <c r="D21" s="32"/>
      <c r="E21" s="32"/>
      <c r="F21" s="32"/>
      <c r="G21" s="32"/>
    </row>
    <row r="22" spans="1:10" x14ac:dyDescent="0.3">
      <c r="A22" s="153" t="s">
        <v>29</v>
      </c>
      <c r="B22" s="153"/>
      <c r="C22" s="150" t="s">
        <v>6</v>
      </c>
      <c r="D22" s="150" t="s">
        <v>7</v>
      </c>
      <c r="E22" s="150" t="s">
        <v>5</v>
      </c>
      <c r="F22" s="150" t="s">
        <v>12</v>
      </c>
      <c r="G22" s="150" t="s">
        <v>13</v>
      </c>
      <c r="H22" s="150" t="s">
        <v>44</v>
      </c>
      <c r="I22" s="150" t="s">
        <v>45</v>
      </c>
      <c r="J22" s="150" t="s">
        <v>46</v>
      </c>
    </row>
    <row r="23" spans="1:10" ht="14" customHeight="1" x14ac:dyDescent="0.3">
      <c r="A23" s="152" t="s">
        <v>28</v>
      </c>
      <c r="B23" s="152"/>
      <c r="C23" s="151"/>
      <c r="D23" s="151"/>
      <c r="E23" s="151"/>
      <c r="F23" s="151"/>
      <c r="G23" s="151"/>
      <c r="H23" s="151"/>
      <c r="I23" s="151"/>
      <c r="J23" s="151"/>
    </row>
    <row r="24" spans="1:10" x14ac:dyDescent="0.3">
      <c r="A24" s="53" t="s">
        <v>8</v>
      </c>
      <c r="B24" s="19">
        <f>F5</f>
        <v>79.75</v>
      </c>
      <c r="C24" s="57">
        <f t="shared" ref="C24:J24" si="0">C14*$B$24/3</f>
        <v>79.75</v>
      </c>
      <c r="D24" s="57">
        <f t="shared" si="0"/>
        <v>26.583333333333332</v>
      </c>
      <c r="E24" s="57">
        <f t="shared" si="0"/>
        <v>0</v>
      </c>
      <c r="F24" s="57">
        <f t="shared" si="0"/>
        <v>0</v>
      </c>
      <c r="G24" s="57">
        <f t="shared" si="0"/>
        <v>0</v>
      </c>
      <c r="H24" s="57">
        <f t="shared" si="0"/>
        <v>53.166666666666664</v>
      </c>
      <c r="I24" s="57">
        <f t="shared" si="0"/>
        <v>26.583333333333332</v>
      </c>
      <c r="J24" s="57">
        <f t="shared" si="0"/>
        <v>0</v>
      </c>
    </row>
    <row r="25" spans="1:10" x14ac:dyDescent="0.3">
      <c r="A25" s="53" t="s">
        <v>9</v>
      </c>
      <c r="B25" s="19">
        <f>F6</f>
        <v>77.666666666666657</v>
      </c>
      <c r="C25" s="57">
        <f t="shared" ref="C25:J25" si="1">C15*$B$25/3</f>
        <v>77.666666666666657</v>
      </c>
      <c r="D25" s="57">
        <f t="shared" si="1"/>
        <v>51.777777777777771</v>
      </c>
      <c r="E25" s="57">
        <f t="shared" si="1"/>
        <v>0</v>
      </c>
      <c r="F25" s="57">
        <f t="shared" si="1"/>
        <v>51.777777777777771</v>
      </c>
      <c r="G25" s="57">
        <f t="shared" si="1"/>
        <v>25.888888888888886</v>
      </c>
      <c r="H25" s="57">
        <f t="shared" si="1"/>
        <v>77.666666666666657</v>
      </c>
      <c r="I25" s="57">
        <f t="shared" si="1"/>
        <v>77.666666666666657</v>
      </c>
      <c r="J25" s="57">
        <f t="shared" si="1"/>
        <v>25.888888888888886</v>
      </c>
    </row>
    <row r="26" spans="1:10" x14ac:dyDescent="0.3">
      <c r="A26" s="53" t="s">
        <v>10</v>
      </c>
      <c r="B26" s="19">
        <f>F7</f>
        <v>70.875</v>
      </c>
      <c r="C26" s="57">
        <f t="shared" ref="C26:J26" si="2">C16*$B$26/3</f>
        <v>70.875</v>
      </c>
      <c r="D26" s="57">
        <f t="shared" si="2"/>
        <v>47.25</v>
      </c>
      <c r="E26" s="57">
        <f t="shared" si="2"/>
        <v>0</v>
      </c>
      <c r="F26" s="57">
        <f t="shared" si="2"/>
        <v>47.25</v>
      </c>
      <c r="G26" s="57">
        <f t="shared" si="2"/>
        <v>23.625</v>
      </c>
      <c r="H26" s="57"/>
      <c r="I26" s="57">
        <f t="shared" si="2"/>
        <v>70.875</v>
      </c>
      <c r="J26" s="57">
        <f t="shared" si="2"/>
        <v>23.625</v>
      </c>
    </row>
    <row r="27" spans="1:10" x14ac:dyDescent="0.3">
      <c r="A27" s="53" t="s">
        <v>11</v>
      </c>
      <c r="B27" s="19">
        <f>F8</f>
        <v>83</v>
      </c>
      <c r="C27" s="57">
        <f t="shared" ref="C27:J27" si="3">C17*$B$27/3</f>
        <v>83</v>
      </c>
      <c r="D27" s="57">
        <f t="shared" si="3"/>
        <v>27.666666666666668</v>
      </c>
      <c r="E27" s="57">
        <f t="shared" si="3"/>
        <v>0</v>
      </c>
      <c r="F27" s="57">
        <f t="shared" si="3"/>
        <v>0</v>
      </c>
      <c r="G27" s="57">
        <f t="shared" si="3"/>
        <v>27.666666666666668</v>
      </c>
      <c r="H27" s="57">
        <f t="shared" si="3"/>
        <v>55.333333333333336</v>
      </c>
      <c r="I27" s="57">
        <f t="shared" si="3"/>
        <v>55.333333333333336</v>
      </c>
      <c r="J27" s="57">
        <f t="shared" si="3"/>
        <v>27.666666666666668</v>
      </c>
    </row>
    <row r="28" spans="1:10" x14ac:dyDescent="0.3">
      <c r="A28" s="60" t="s">
        <v>52</v>
      </c>
      <c r="B28" s="19">
        <f>F9</f>
        <v>83</v>
      </c>
      <c r="C28" s="57">
        <f>C18*$B$28/3</f>
        <v>55.333333333333336</v>
      </c>
      <c r="D28" s="57">
        <f t="shared" ref="D28:J28" si="4">D18*$B$28/3</f>
        <v>27.666666666666668</v>
      </c>
      <c r="E28" s="57">
        <f t="shared" si="4"/>
        <v>0</v>
      </c>
      <c r="F28" s="57">
        <f t="shared" si="4"/>
        <v>0</v>
      </c>
      <c r="G28" s="57">
        <f t="shared" si="4"/>
        <v>0</v>
      </c>
      <c r="H28" s="57">
        <f t="shared" si="4"/>
        <v>27.666666666666668</v>
      </c>
      <c r="I28" s="57">
        <f t="shared" si="4"/>
        <v>27.666666666666668</v>
      </c>
      <c r="J28" s="57">
        <f t="shared" si="4"/>
        <v>0</v>
      </c>
    </row>
    <row r="29" spans="1:10" x14ac:dyDescent="0.3">
      <c r="A29" s="53" t="s">
        <v>30</v>
      </c>
      <c r="B29" s="58"/>
      <c r="C29" s="59">
        <f>AVERAGE(C24:C28)</f>
        <v>73.324999999999989</v>
      </c>
      <c r="D29" s="59">
        <f>AVERAGE(D24:D28)</f>
        <v>36.188888888888883</v>
      </c>
      <c r="E29" s="59">
        <f t="shared" ref="E29:J29" si="5">AVERAGE(E24:E28)</f>
        <v>0</v>
      </c>
      <c r="F29" s="59">
        <f t="shared" si="5"/>
        <v>19.805555555555554</v>
      </c>
      <c r="G29" s="59">
        <f t="shared" si="5"/>
        <v>15.436111111111112</v>
      </c>
      <c r="H29" s="59">
        <f t="shared" si="5"/>
        <v>53.458333333333329</v>
      </c>
      <c r="I29" s="59">
        <f t="shared" si="5"/>
        <v>51.625</v>
      </c>
      <c r="J29" s="59">
        <f t="shared" si="5"/>
        <v>15.436111111111112</v>
      </c>
    </row>
    <row r="30" spans="1:10" x14ac:dyDescent="0.3">
      <c r="B30" s="32"/>
      <c r="C30" s="32"/>
      <c r="D30" s="32"/>
      <c r="E30" s="32"/>
      <c r="F30" s="32"/>
      <c r="G30" s="32"/>
    </row>
    <row r="31" spans="1:10" x14ac:dyDescent="0.3">
      <c r="D31" s="32"/>
      <c r="E31" s="6"/>
      <c r="F31" s="6"/>
      <c r="G31" s="6"/>
      <c r="H31" s="6"/>
      <c r="I31" s="6"/>
    </row>
    <row r="32" spans="1:10" x14ac:dyDescent="0.3">
      <c r="D32" s="32"/>
      <c r="E32" s="32"/>
      <c r="F32" s="32"/>
      <c r="G32" s="32"/>
    </row>
  </sheetData>
  <mergeCells count="10">
    <mergeCell ref="H22:H23"/>
    <mergeCell ref="I22:I23"/>
    <mergeCell ref="J22:J23"/>
    <mergeCell ref="F22:F23"/>
    <mergeCell ref="G22:G23"/>
    <mergeCell ref="A23:B23"/>
    <mergeCell ref="A22:B22"/>
    <mergeCell ref="C22:C23"/>
    <mergeCell ref="D22:D23"/>
    <mergeCell ref="E22:E2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"/>
  <sheetViews>
    <sheetView topLeftCell="A188" zoomScale="80" zoomScaleNormal="80" workbookViewId="0">
      <selection activeCell="C15" sqref="C15:L194"/>
    </sheetView>
  </sheetViews>
  <sheetFormatPr defaultColWidth="9.1796875" defaultRowHeight="14.5" x14ac:dyDescent="0.35"/>
  <cols>
    <col min="1" max="1" width="27.7265625" style="1" customWidth="1"/>
    <col min="2" max="2" width="27.81640625" style="1" customWidth="1"/>
    <col min="3" max="3" width="14.1796875" style="2" customWidth="1"/>
    <col min="4" max="7" width="7.1796875" style="2" customWidth="1"/>
    <col min="8" max="8" width="13.54296875" style="2" customWidth="1"/>
    <col min="9" max="9" width="11.453125" style="2" customWidth="1"/>
    <col min="10" max="10" width="11.81640625" style="2" customWidth="1"/>
    <col min="11" max="11" width="9.81640625" style="2" customWidth="1"/>
    <col min="12" max="12" width="15.7265625" style="33" bestFit="1" customWidth="1"/>
    <col min="13" max="13" width="24.453125" style="2" bestFit="1" customWidth="1"/>
    <col min="14" max="16384" width="9.1796875" style="33"/>
  </cols>
  <sheetData>
    <row r="1" spans="1:13" ht="30" customHeight="1" x14ac:dyDescent="0.55000000000000004">
      <c r="A1" s="147" t="s">
        <v>56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15" customHeight="1" x14ac:dyDescent="0.35">
      <c r="A2" s="145" t="s">
        <v>57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ht="15" customHeight="1" x14ac:dyDescent="0.35">
      <c r="A3" s="145" t="s">
        <v>64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3" ht="15" customHeight="1" x14ac:dyDescent="0.35">
      <c r="A4" s="148" t="s">
        <v>51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</row>
    <row r="5" spans="1:13" ht="28.5" customHeight="1" x14ac:dyDescent="0.45">
      <c r="A5" s="149" t="s">
        <v>431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3" ht="37.5" customHeight="1" x14ac:dyDescent="0.35">
      <c r="A6" s="145" t="s">
        <v>50</v>
      </c>
      <c r="B6" s="145"/>
      <c r="C6" s="91"/>
      <c r="D6" s="91"/>
      <c r="E6" s="91"/>
      <c r="F6" s="91"/>
      <c r="G6" s="91"/>
      <c r="H6" s="91"/>
      <c r="I6" s="145" t="s">
        <v>59</v>
      </c>
      <c r="J6" s="145"/>
      <c r="K6" s="145"/>
      <c r="L6" s="91" t="s">
        <v>430</v>
      </c>
      <c r="M6" s="91"/>
    </row>
    <row r="7" spans="1:13" ht="17.5" x14ac:dyDescent="0.35">
      <c r="A7" s="145" t="s">
        <v>432</v>
      </c>
      <c r="B7" s="145"/>
      <c r="C7" s="145"/>
      <c r="D7" s="145"/>
      <c r="E7" s="91"/>
      <c r="F7" s="91"/>
      <c r="G7" s="91"/>
      <c r="H7" s="91"/>
      <c r="I7" s="91"/>
      <c r="J7" s="91" t="s">
        <v>60</v>
      </c>
      <c r="K7" s="91"/>
      <c r="L7" s="91" t="s">
        <v>61</v>
      </c>
      <c r="M7" s="91"/>
    </row>
    <row r="8" spans="1:13" ht="25.5" customHeight="1" x14ac:dyDescent="0.35">
      <c r="A8" s="91"/>
      <c r="B8" s="91"/>
      <c r="C8" s="91"/>
      <c r="D8" s="145" t="s">
        <v>426</v>
      </c>
      <c r="E8" s="145"/>
      <c r="F8" s="145"/>
      <c r="G8" s="145"/>
      <c r="H8" s="145"/>
      <c r="I8" s="145"/>
      <c r="J8" s="91"/>
      <c r="K8" s="91"/>
      <c r="L8" s="91"/>
      <c r="M8" s="91"/>
    </row>
    <row r="9" spans="1:13" ht="17.5" x14ac:dyDescent="0.35">
      <c r="A9" s="91"/>
      <c r="B9" s="91"/>
      <c r="C9" s="91"/>
      <c r="D9" s="145" t="s">
        <v>185</v>
      </c>
      <c r="E9" s="145"/>
      <c r="F9" s="145"/>
      <c r="G9" s="145"/>
      <c r="H9" s="145"/>
      <c r="I9" s="145"/>
      <c r="J9" s="91"/>
      <c r="K9" s="91"/>
      <c r="L9" s="91"/>
      <c r="M9" s="91"/>
    </row>
    <row r="10" spans="1:13" ht="17.5" x14ac:dyDescent="0.35">
      <c r="A10" s="133"/>
      <c r="B10" s="134"/>
      <c r="C10" s="143"/>
      <c r="D10" s="144"/>
      <c r="E10" s="144"/>
      <c r="F10" s="144"/>
      <c r="G10" s="144"/>
      <c r="H10" s="144"/>
      <c r="I10" s="144"/>
      <c r="J10" s="144"/>
      <c r="K10" s="85"/>
      <c r="L10" s="54"/>
      <c r="M10" s="45"/>
    </row>
    <row r="11" spans="1:13" s="13" customFormat="1" ht="15.5" x14ac:dyDescent="0.35">
      <c r="A11" s="135" t="s">
        <v>20</v>
      </c>
      <c r="B11" s="136"/>
      <c r="C11" s="38">
        <v>1</v>
      </c>
      <c r="D11" s="38">
        <v>2</v>
      </c>
      <c r="E11" s="38">
        <v>3</v>
      </c>
      <c r="F11" s="38">
        <v>4</v>
      </c>
      <c r="G11" s="38">
        <v>5</v>
      </c>
      <c r="H11" s="38">
        <v>6</v>
      </c>
      <c r="I11" s="38">
        <v>7</v>
      </c>
      <c r="J11" s="38">
        <v>8</v>
      </c>
      <c r="K11" s="38">
        <v>9</v>
      </c>
      <c r="L11" s="38" t="s">
        <v>39</v>
      </c>
      <c r="M11" s="38" t="s">
        <v>63</v>
      </c>
    </row>
    <row r="12" spans="1:13" s="13" customFormat="1" ht="15.5" x14ac:dyDescent="0.35">
      <c r="A12" s="137" t="s">
        <v>21</v>
      </c>
      <c r="B12" s="138"/>
      <c r="C12" s="123" t="s">
        <v>2</v>
      </c>
      <c r="D12" s="123" t="s">
        <v>0</v>
      </c>
      <c r="E12" s="123" t="s">
        <v>1</v>
      </c>
      <c r="F12" s="123" t="s">
        <v>1</v>
      </c>
      <c r="G12" s="123" t="s">
        <v>2</v>
      </c>
      <c r="H12" s="123" t="s">
        <v>0</v>
      </c>
      <c r="I12" s="123" t="s">
        <v>1</v>
      </c>
      <c r="J12" s="123" t="s">
        <v>2</v>
      </c>
      <c r="K12" s="123" t="s">
        <v>2</v>
      </c>
      <c r="L12" s="38" t="s">
        <v>19</v>
      </c>
      <c r="M12" s="38" t="s">
        <v>19</v>
      </c>
    </row>
    <row r="13" spans="1:13" s="13" customFormat="1" ht="15.5" x14ac:dyDescent="0.35">
      <c r="A13" s="135" t="s">
        <v>22</v>
      </c>
      <c r="B13" s="136"/>
      <c r="C13" s="38">
        <v>5</v>
      </c>
      <c r="D13" s="38">
        <v>5</v>
      </c>
      <c r="E13" s="38">
        <v>5</v>
      </c>
      <c r="F13" s="38">
        <v>5</v>
      </c>
      <c r="G13" s="38">
        <v>5</v>
      </c>
      <c r="H13" s="38">
        <v>10</v>
      </c>
      <c r="I13" s="38">
        <v>10</v>
      </c>
      <c r="J13" s="38">
        <v>10</v>
      </c>
      <c r="K13" s="38">
        <v>15</v>
      </c>
      <c r="L13" s="38">
        <v>50</v>
      </c>
      <c r="M13" s="38">
        <v>50</v>
      </c>
    </row>
    <row r="14" spans="1:13" s="13" customFormat="1" ht="22.5" customHeight="1" x14ac:dyDescent="0.35">
      <c r="A14" s="24" t="s">
        <v>48</v>
      </c>
      <c r="B14" s="24" t="s">
        <v>49</v>
      </c>
      <c r="C14" s="25">
        <f t="shared" ref="C14:K14" si="0">C13*0.5</f>
        <v>2.5</v>
      </c>
      <c r="D14" s="25">
        <f t="shared" si="0"/>
        <v>2.5</v>
      </c>
      <c r="E14" s="25">
        <f t="shared" si="0"/>
        <v>2.5</v>
      </c>
      <c r="F14" s="25">
        <f t="shared" si="0"/>
        <v>2.5</v>
      </c>
      <c r="G14" s="25">
        <f t="shared" si="0"/>
        <v>2.5</v>
      </c>
      <c r="H14" s="25">
        <f t="shared" si="0"/>
        <v>5</v>
      </c>
      <c r="I14" s="25">
        <f t="shared" si="0"/>
        <v>5</v>
      </c>
      <c r="J14" s="25">
        <f t="shared" si="0"/>
        <v>5</v>
      </c>
      <c r="K14" s="25">
        <f t="shared" si="0"/>
        <v>7.5</v>
      </c>
      <c r="L14" s="26">
        <f>L13*0.4</f>
        <v>20</v>
      </c>
      <c r="M14" s="27"/>
    </row>
    <row r="15" spans="1:13" s="13" customFormat="1" ht="15.5" x14ac:dyDescent="0.35">
      <c r="A15" s="84" t="str">
        <f>'23MBA111 '!A16</f>
        <v>P18FW23M015001</v>
      </c>
      <c r="B15" s="84" t="str">
        <f>'23MBA111 '!B16</f>
        <v>A C HARSHA</v>
      </c>
      <c r="C15" s="118"/>
      <c r="D15" s="119">
        <v>2</v>
      </c>
      <c r="E15" s="119">
        <v>1</v>
      </c>
      <c r="F15" s="119"/>
      <c r="G15" s="119">
        <v>1</v>
      </c>
      <c r="H15" s="119"/>
      <c r="I15" s="119">
        <v>3</v>
      </c>
      <c r="J15" s="119">
        <v>3</v>
      </c>
      <c r="K15" s="119">
        <v>3</v>
      </c>
      <c r="L15" s="120">
        <v>22</v>
      </c>
      <c r="M15" s="39">
        <f>SUM(C15:K15)</f>
        <v>13</v>
      </c>
    </row>
    <row r="16" spans="1:13" s="13" customFormat="1" ht="15.5" x14ac:dyDescent="0.35">
      <c r="A16" s="84" t="str">
        <f>'23MBA111 '!A17</f>
        <v>P18FW23M015002</v>
      </c>
      <c r="B16" s="84" t="str">
        <f>'23MBA111 '!B17</f>
        <v>ABHISHEK GANESH SHETTI</v>
      </c>
      <c r="C16" s="119"/>
      <c r="D16" s="119">
        <v>4</v>
      </c>
      <c r="E16" s="119">
        <v>3</v>
      </c>
      <c r="F16" s="119"/>
      <c r="G16" s="119">
        <v>5</v>
      </c>
      <c r="H16" s="119"/>
      <c r="I16" s="119">
        <v>9</v>
      </c>
      <c r="J16" s="119">
        <v>5</v>
      </c>
      <c r="K16" s="119">
        <v>8</v>
      </c>
      <c r="L16" s="120">
        <v>21</v>
      </c>
      <c r="M16" s="39">
        <f t="shared" ref="M16:M79" si="1">SUM(C16:K16)</f>
        <v>34</v>
      </c>
    </row>
    <row r="17" spans="1:13" s="13" customFormat="1" ht="15.5" x14ac:dyDescent="0.35">
      <c r="A17" s="84" t="str">
        <f>'23MBA111 '!A18</f>
        <v>P18FW23M015003</v>
      </c>
      <c r="B17" s="84" t="str">
        <f>'23MBA111 '!B18</f>
        <v>ABHISHEK S HOSMANI</v>
      </c>
      <c r="C17" s="118"/>
      <c r="D17" s="119">
        <v>3</v>
      </c>
      <c r="E17" s="119">
        <v>5</v>
      </c>
      <c r="F17" s="119"/>
      <c r="G17" s="119">
        <v>5</v>
      </c>
      <c r="H17" s="119"/>
      <c r="I17" s="119">
        <v>10</v>
      </c>
      <c r="J17" s="119">
        <v>6</v>
      </c>
      <c r="K17" s="119">
        <v>15</v>
      </c>
      <c r="L17" s="120">
        <v>26</v>
      </c>
      <c r="M17" s="39">
        <f t="shared" si="1"/>
        <v>44</v>
      </c>
    </row>
    <row r="18" spans="1:13" s="13" customFormat="1" ht="15.5" x14ac:dyDescent="0.35">
      <c r="A18" s="84" t="str">
        <f>'23MBA111 '!A19</f>
        <v>P18FW23M015004</v>
      </c>
      <c r="B18" s="84" t="str">
        <f>'23MBA111 '!B19</f>
        <v>ABHISHEK SK</v>
      </c>
      <c r="C18" s="121"/>
      <c r="D18" s="121"/>
      <c r="E18" s="121">
        <v>5</v>
      </c>
      <c r="F18" s="121">
        <v>4</v>
      </c>
      <c r="G18" s="121">
        <v>5</v>
      </c>
      <c r="H18" s="119"/>
      <c r="I18" s="119">
        <v>10</v>
      </c>
      <c r="J18" s="119">
        <v>10</v>
      </c>
      <c r="K18" s="119">
        <v>15</v>
      </c>
      <c r="L18" s="120">
        <v>31</v>
      </c>
      <c r="M18" s="39">
        <f t="shared" si="1"/>
        <v>49</v>
      </c>
    </row>
    <row r="19" spans="1:13" s="13" customFormat="1" ht="15.5" x14ac:dyDescent="0.35">
      <c r="A19" s="84" t="str">
        <f>'23MBA111 '!A20</f>
        <v>P18FW23M015005</v>
      </c>
      <c r="B19" s="84" t="str">
        <f>'23MBA111 '!B20</f>
        <v>ADHVI S U</v>
      </c>
      <c r="C19" s="121"/>
      <c r="D19" s="121"/>
      <c r="E19" s="121">
        <v>5</v>
      </c>
      <c r="F19" s="121">
        <v>3</v>
      </c>
      <c r="G19" s="121">
        <v>5</v>
      </c>
      <c r="H19" s="119"/>
      <c r="I19" s="119">
        <v>10</v>
      </c>
      <c r="J19" s="119">
        <v>7</v>
      </c>
      <c r="K19" s="119">
        <v>14</v>
      </c>
      <c r="L19" s="120">
        <v>41</v>
      </c>
      <c r="M19" s="39">
        <f t="shared" si="1"/>
        <v>44</v>
      </c>
    </row>
    <row r="20" spans="1:13" s="13" customFormat="1" ht="15.5" x14ac:dyDescent="0.35">
      <c r="A20" s="84" t="str">
        <f>'23MBA111 '!A21</f>
        <v>P18FW23M015006</v>
      </c>
      <c r="B20" s="84" t="str">
        <f>'23MBA111 '!B21</f>
        <v>ADITHYA N SHETTY</v>
      </c>
      <c r="C20" s="119"/>
      <c r="D20" s="119">
        <v>3</v>
      </c>
      <c r="E20" s="119">
        <v>5</v>
      </c>
      <c r="F20" s="119"/>
      <c r="G20" s="119">
        <v>5</v>
      </c>
      <c r="H20" s="119"/>
      <c r="I20" s="119">
        <v>10</v>
      </c>
      <c r="J20" s="119">
        <v>2</v>
      </c>
      <c r="K20" s="119">
        <v>9</v>
      </c>
      <c r="L20" s="120">
        <v>20</v>
      </c>
      <c r="M20" s="39">
        <f t="shared" si="1"/>
        <v>34</v>
      </c>
    </row>
    <row r="21" spans="1:13" s="13" customFormat="1" ht="15.5" x14ac:dyDescent="0.35">
      <c r="A21" s="84" t="str">
        <f>'23MBA111 '!A22</f>
        <v>P18FW23M015007</v>
      </c>
      <c r="B21" s="84" t="str">
        <f>'23MBA111 '!B22</f>
        <v>AISHWARYA D WARKAR</v>
      </c>
      <c r="C21" s="118"/>
      <c r="D21" s="119">
        <v>5</v>
      </c>
      <c r="E21" s="119">
        <v>5</v>
      </c>
      <c r="F21" s="119"/>
      <c r="G21" s="119">
        <v>2</v>
      </c>
      <c r="H21" s="119"/>
      <c r="I21" s="119">
        <v>6</v>
      </c>
      <c r="J21" s="119">
        <v>7</v>
      </c>
      <c r="K21" s="119">
        <v>14</v>
      </c>
      <c r="L21" s="120">
        <v>45</v>
      </c>
      <c r="M21" s="39">
        <f t="shared" si="1"/>
        <v>39</v>
      </c>
    </row>
    <row r="22" spans="1:13" s="13" customFormat="1" ht="15.5" x14ac:dyDescent="0.35">
      <c r="A22" s="84" t="str">
        <f>'23MBA111 '!A23</f>
        <v>P18FW23M015008</v>
      </c>
      <c r="B22" s="84" t="str">
        <f>'23MBA111 '!B23</f>
        <v>AISHWARYA NARAYANAN</v>
      </c>
      <c r="C22" s="119"/>
      <c r="D22" s="119">
        <v>5</v>
      </c>
      <c r="E22" s="119">
        <v>5</v>
      </c>
      <c r="F22" s="119"/>
      <c r="G22" s="119">
        <v>5</v>
      </c>
      <c r="H22" s="119"/>
      <c r="I22" s="119">
        <v>10</v>
      </c>
      <c r="J22" s="119">
        <v>10</v>
      </c>
      <c r="K22" s="119">
        <v>15</v>
      </c>
      <c r="L22" s="120">
        <v>48</v>
      </c>
      <c r="M22" s="39">
        <f t="shared" si="1"/>
        <v>50</v>
      </c>
    </row>
    <row r="23" spans="1:13" s="13" customFormat="1" ht="15.5" x14ac:dyDescent="0.35">
      <c r="A23" s="84" t="str">
        <f>'23MBA111 '!A24</f>
        <v>P18FW23M015009</v>
      </c>
      <c r="B23" s="84" t="str">
        <f>'23MBA111 '!B24</f>
        <v>AISHWARYA T S</v>
      </c>
      <c r="C23" s="119"/>
      <c r="D23" s="119">
        <v>5</v>
      </c>
      <c r="E23" s="119">
        <v>5</v>
      </c>
      <c r="F23" s="119">
        <v>5</v>
      </c>
      <c r="G23" s="119"/>
      <c r="H23" s="119"/>
      <c r="I23" s="119">
        <v>5</v>
      </c>
      <c r="J23" s="119">
        <v>8</v>
      </c>
      <c r="K23" s="119">
        <v>13</v>
      </c>
      <c r="L23" s="120">
        <v>27</v>
      </c>
      <c r="M23" s="39">
        <f t="shared" si="1"/>
        <v>41</v>
      </c>
    </row>
    <row r="24" spans="1:13" s="13" customFormat="1" ht="15.5" x14ac:dyDescent="0.35">
      <c r="A24" s="84" t="str">
        <f>'23MBA111 '!A25</f>
        <v>P18FW23M015010</v>
      </c>
      <c r="B24" s="84" t="str">
        <f>'23MBA111 '!B25</f>
        <v>AJEYA K</v>
      </c>
      <c r="C24" s="119"/>
      <c r="D24" s="119">
        <v>3</v>
      </c>
      <c r="E24" s="119">
        <v>5</v>
      </c>
      <c r="F24" s="119"/>
      <c r="G24" s="119">
        <v>5</v>
      </c>
      <c r="H24" s="119"/>
      <c r="I24" s="119">
        <v>6</v>
      </c>
      <c r="J24" s="119">
        <v>5</v>
      </c>
      <c r="K24" s="119">
        <v>14</v>
      </c>
      <c r="L24" s="120">
        <v>28</v>
      </c>
      <c r="M24" s="39">
        <f t="shared" si="1"/>
        <v>38</v>
      </c>
    </row>
    <row r="25" spans="1:13" s="13" customFormat="1" ht="15.5" x14ac:dyDescent="0.35">
      <c r="A25" s="84" t="str">
        <f>'23MBA111 '!A26</f>
        <v>P18FW23M015011</v>
      </c>
      <c r="B25" s="84" t="str">
        <f>'23MBA111 '!B26</f>
        <v>AKSHATA S KALBURGI</v>
      </c>
      <c r="C25" s="118"/>
      <c r="D25" s="119">
        <v>5</v>
      </c>
      <c r="E25" s="119">
        <v>5</v>
      </c>
      <c r="F25" s="119"/>
      <c r="G25" s="119">
        <v>5</v>
      </c>
      <c r="H25" s="119"/>
      <c r="I25" s="119">
        <v>5</v>
      </c>
      <c r="J25" s="119">
        <v>9</v>
      </c>
      <c r="K25" s="119">
        <v>15</v>
      </c>
      <c r="L25" s="120">
        <v>41</v>
      </c>
      <c r="M25" s="39">
        <f t="shared" si="1"/>
        <v>44</v>
      </c>
    </row>
    <row r="26" spans="1:13" s="13" customFormat="1" ht="15.5" x14ac:dyDescent="0.35">
      <c r="A26" s="84" t="str">
        <f>'23MBA111 '!A27</f>
        <v>P18FW23M015012</v>
      </c>
      <c r="B26" s="84" t="str">
        <f>'23MBA111 '!B27</f>
        <v>AKSHAY KUMAR S</v>
      </c>
      <c r="C26" s="119"/>
      <c r="D26" s="119">
        <v>2</v>
      </c>
      <c r="E26" s="119">
        <v>5</v>
      </c>
      <c r="F26" s="119">
        <v>2</v>
      </c>
      <c r="G26" s="119"/>
      <c r="H26" s="119"/>
      <c r="I26" s="119">
        <v>10</v>
      </c>
      <c r="J26" s="119">
        <v>9</v>
      </c>
      <c r="K26" s="119">
        <v>9</v>
      </c>
      <c r="L26" s="120">
        <v>31</v>
      </c>
      <c r="M26" s="39">
        <f t="shared" si="1"/>
        <v>37</v>
      </c>
    </row>
    <row r="27" spans="1:13" s="13" customFormat="1" ht="15.5" x14ac:dyDescent="0.35">
      <c r="A27" s="84" t="str">
        <f>'23MBA111 '!A28</f>
        <v>P18FW23M015013</v>
      </c>
      <c r="B27" s="84" t="str">
        <f>'23MBA111 '!B28</f>
        <v>AKSHAYKUMAR SUNIL POL</v>
      </c>
      <c r="C27" s="119"/>
      <c r="D27" s="119">
        <v>1</v>
      </c>
      <c r="E27" s="119">
        <v>1</v>
      </c>
      <c r="F27" s="119">
        <v>1</v>
      </c>
      <c r="G27" s="119"/>
      <c r="H27" s="119">
        <v>4</v>
      </c>
      <c r="I27" s="119"/>
      <c r="J27" s="119">
        <v>3</v>
      </c>
      <c r="K27" s="119">
        <v>2</v>
      </c>
      <c r="L27" s="120">
        <v>30</v>
      </c>
      <c r="M27" s="39">
        <f t="shared" si="1"/>
        <v>12</v>
      </c>
    </row>
    <row r="28" spans="1:13" s="13" customFormat="1" ht="15.5" x14ac:dyDescent="0.35">
      <c r="A28" s="84" t="str">
        <f>'23MBA111 '!A29</f>
        <v>P18FW23M015014</v>
      </c>
      <c r="B28" s="84" t="str">
        <f>'23MBA111 '!B29</f>
        <v>AMOGHARAJ KULKARNI</v>
      </c>
      <c r="C28" s="119"/>
      <c r="D28" s="119">
        <v>5</v>
      </c>
      <c r="E28" s="119">
        <v>5</v>
      </c>
      <c r="F28" s="119"/>
      <c r="G28" s="119">
        <v>4</v>
      </c>
      <c r="H28" s="119"/>
      <c r="I28" s="119">
        <v>10</v>
      </c>
      <c r="J28" s="119">
        <v>9</v>
      </c>
      <c r="K28" s="119">
        <v>15</v>
      </c>
      <c r="L28" s="120">
        <v>23</v>
      </c>
      <c r="M28" s="39">
        <f t="shared" si="1"/>
        <v>48</v>
      </c>
    </row>
    <row r="29" spans="1:13" s="13" customFormat="1" ht="15.5" x14ac:dyDescent="0.35">
      <c r="A29" s="84" t="str">
        <f>'23MBA111 '!A30</f>
        <v>P18FW23M015015</v>
      </c>
      <c r="B29" s="84" t="str">
        <f>'23MBA111 '!B30</f>
        <v>AMRUTHA B G</v>
      </c>
      <c r="C29" s="119"/>
      <c r="D29" s="119">
        <v>3</v>
      </c>
      <c r="E29" s="119">
        <v>1</v>
      </c>
      <c r="F29" s="119"/>
      <c r="G29" s="119">
        <v>3</v>
      </c>
      <c r="H29" s="119">
        <v>8</v>
      </c>
      <c r="I29" s="119"/>
      <c r="J29" s="119">
        <v>5</v>
      </c>
      <c r="K29" s="119">
        <v>14</v>
      </c>
      <c r="L29" s="120">
        <v>44</v>
      </c>
      <c r="M29" s="39">
        <f t="shared" si="1"/>
        <v>34</v>
      </c>
    </row>
    <row r="30" spans="1:13" s="13" customFormat="1" ht="15.5" x14ac:dyDescent="0.35">
      <c r="A30" s="84" t="str">
        <f>'23MBA111 '!A31</f>
        <v>P18FW23M015016</v>
      </c>
      <c r="B30" s="84" t="str">
        <f>'23MBA111 '!B31</f>
        <v>ANJALI</v>
      </c>
      <c r="C30" s="118"/>
      <c r="D30" s="119">
        <v>5</v>
      </c>
      <c r="E30" s="119">
        <v>5</v>
      </c>
      <c r="F30" s="119"/>
      <c r="G30" s="119">
        <v>4</v>
      </c>
      <c r="H30" s="119"/>
      <c r="I30" s="119">
        <v>7</v>
      </c>
      <c r="J30" s="119">
        <v>10</v>
      </c>
      <c r="K30" s="119">
        <v>14</v>
      </c>
      <c r="L30" s="120">
        <v>17</v>
      </c>
      <c r="M30" s="39">
        <f t="shared" si="1"/>
        <v>45</v>
      </c>
    </row>
    <row r="31" spans="1:13" s="13" customFormat="1" ht="15.5" x14ac:dyDescent="0.35">
      <c r="A31" s="84" t="str">
        <f>'23MBA111 '!A32</f>
        <v>P18FW23M015017</v>
      </c>
      <c r="B31" s="84" t="str">
        <f>'23MBA111 '!B32</f>
        <v>APEKSHA SIDDANNAVAR</v>
      </c>
      <c r="C31" s="119"/>
      <c r="D31" s="119">
        <v>5</v>
      </c>
      <c r="E31" s="119">
        <v>5</v>
      </c>
      <c r="F31" s="119"/>
      <c r="G31" s="119">
        <v>5</v>
      </c>
      <c r="H31" s="119"/>
      <c r="I31" s="119">
        <v>10</v>
      </c>
      <c r="J31" s="119">
        <v>7</v>
      </c>
      <c r="K31" s="119">
        <v>15</v>
      </c>
      <c r="L31" s="120">
        <v>40</v>
      </c>
      <c r="M31" s="39">
        <f t="shared" si="1"/>
        <v>47</v>
      </c>
    </row>
    <row r="32" spans="1:13" s="13" customFormat="1" ht="15.5" x14ac:dyDescent="0.35">
      <c r="A32" s="84" t="str">
        <f>'23MBA111 '!A33</f>
        <v>P18FW23M015018</v>
      </c>
      <c r="B32" s="84" t="str">
        <f>'23MBA111 '!B33</f>
        <v>ARPITA DESHPANDE</v>
      </c>
      <c r="C32" s="118"/>
      <c r="D32" s="119">
        <v>5</v>
      </c>
      <c r="E32" s="119">
        <v>5</v>
      </c>
      <c r="F32" s="119"/>
      <c r="G32" s="119">
        <v>1</v>
      </c>
      <c r="H32" s="119"/>
      <c r="I32" s="119">
        <v>7</v>
      </c>
      <c r="J32" s="119">
        <v>7</v>
      </c>
      <c r="K32" s="119">
        <v>9</v>
      </c>
      <c r="L32" s="120">
        <v>35</v>
      </c>
      <c r="M32" s="39">
        <f t="shared" si="1"/>
        <v>34</v>
      </c>
    </row>
    <row r="33" spans="1:13" s="13" customFormat="1" ht="15.5" x14ac:dyDescent="0.35">
      <c r="A33" s="84" t="str">
        <f>'23MBA111 '!A34</f>
        <v>P18FW23M015019</v>
      </c>
      <c r="B33" s="84" t="str">
        <f>'23MBA111 '!B34</f>
        <v>ARUN MADEV BIRADAR</v>
      </c>
      <c r="C33" s="119">
        <v>0</v>
      </c>
      <c r="D33" s="119">
        <v>2</v>
      </c>
      <c r="E33" s="119">
        <v>1</v>
      </c>
      <c r="F33" s="119"/>
      <c r="G33" s="119"/>
      <c r="H33" s="119"/>
      <c r="I33" s="119">
        <v>6</v>
      </c>
      <c r="J33" s="119">
        <v>3</v>
      </c>
      <c r="K33" s="119">
        <v>4</v>
      </c>
      <c r="L33" s="120">
        <v>28</v>
      </c>
      <c r="M33" s="39">
        <f t="shared" si="1"/>
        <v>16</v>
      </c>
    </row>
    <row r="34" spans="1:13" s="13" customFormat="1" ht="15.5" x14ac:dyDescent="0.35">
      <c r="A34" s="84" t="str">
        <f>'23MBA111 '!A35</f>
        <v>P18FW23M015020</v>
      </c>
      <c r="B34" s="84" t="str">
        <f>'23MBA111 '!B35</f>
        <v>ARUNKUMAR M</v>
      </c>
      <c r="C34" s="118"/>
      <c r="D34" s="119">
        <v>5</v>
      </c>
      <c r="E34" s="119">
        <v>5</v>
      </c>
      <c r="F34" s="119"/>
      <c r="G34" s="119">
        <v>5</v>
      </c>
      <c r="H34" s="119"/>
      <c r="I34" s="119">
        <v>8</v>
      </c>
      <c r="J34" s="119">
        <v>5</v>
      </c>
      <c r="K34" s="119">
        <v>14</v>
      </c>
      <c r="L34" s="120">
        <v>43</v>
      </c>
      <c r="M34" s="39">
        <f t="shared" si="1"/>
        <v>42</v>
      </c>
    </row>
    <row r="35" spans="1:13" s="13" customFormat="1" ht="15.5" x14ac:dyDescent="0.35">
      <c r="A35" s="84" t="str">
        <f>'23MBA111 '!A36</f>
        <v>P18FW23M015021</v>
      </c>
      <c r="B35" s="84" t="str">
        <f>'23MBA111 '!B36</f>
        <v>B N SATYAPRANEETH</v>
      </c>
      <c r="C35" s="118"/>
      <c r="D35" s="119">
        <v>1</v>
      </c>
      <c r="E35" s="119">
        <v>5</v>
      </c>
      <c r="F35" s="119"/>
      <c r="G35" s="119">
        <v>1</v>
      </c>
      <c r="H35" s="119"/>
      <c r="I35" s="119">
        <v>10</v>
      </c>
      <c r="J35" s="119">
        <v>8</v>
      </c>
      <c r="K35" s="119">
        <v>12</v>
      </c>
      <c r="L35" s="120">
        <v>23</v>
      </c>
      <c r="M35" s="39">
        <f t="shared" si="1"/>
        <v>37</v>
      </c>
    </row>
    <row r="36" spans="1:13" s="13" customFormat="1" ht="15.5" x14ac:dyDescent="0.35">
      <c r="A36" s="84" t="str">
        <f>'23MBA111 '!A37</f>
        <v>P18FW23M015022</v>
      </c>
      <c r="B36" s="84" t="str">
        <f>'23MBA111 '!B37</f>
        <v>B R GAGAN</v>
      </c>
      <c r="C36" s="118"/>
      <c r="D36" s="119">
        <v>5</v>
      </c>
      <c r="E36" s="119">
        <v>5</v>
      </c>
      <c r="F36" s="119"/>
      <c r="G36" s="119">
        <v>5</v>
      </c>
      <c r="H36" s="119"/>
      <c r="I36" s="119">
        <v>9</v>
      </c>
      <c r="J36" s="119">
        <v>8</v>
      </c>
      <c r="K36" s="119">
        <v>9</v>
      </c>
      <c r="L36" s="120">
        <v>39</v>
      </c>
      <c r="M36" s="39">
        <f t="shared" si="1"/>
        <v>41</v>
      </c>
    </row>
    <row r="37" spans="1:13" s="13" customFormat="1" ht="15.5" x14ac:dyDescent="0.35">
      <c r="A37" s="84" t="str">
        <f>'23MBA111 '!A38</f>
        <v>P18FW23M015023</v>
      </c>
      <c r="B37" s="84" t="str">
        <f>'23MBA111 '!B38</f>
        <v>BELLARY GAYATHRI</v>
      </c>
      <c r="C37" s="118"/>
      <c r="D37" s="119">
        <v>5</v>
      </c>
      <c r="E37" s="119">
        <v>5</v>
      </c>
      <c r="F37" s="119"/>
      <c r="G37" s="119">
        <v>5</v>
      </c>
      <c r="H37" s="119"/>
      <c r="I37" s="119">
        <v>10</v>
      </c>
      <c r="J37" s="119">
        <v>10</v>
      </c>
      <c r="K37" s="119">
        <v>15</v>
      </c>
      <c r="L37" s="120">
        <v>28</v>
      </c>
      <c r="M37" s="39">
        <f t="shared" si="1"/>
        <v>50</v>
      </c>
    </row>
    <row r="38" spans="1:13" s="13" customFormat="1" ht="15.5" x14ac:dyDescent="0.35">
      <c r="A38" s="84" t="str">
        <f>'23MBA111 '!A39</f>
        <v>P18FW23M015024</v>
      </c>
      <c r="B38" s="84" t="str">
        <f>'23MBA111 '!B39</f>
        <v>BGS MAYUR SHANKAR</v>
      </c>
      <c r="C38" s="119"/>
      <c r="D38" s="119">
        <v>2</v>
      </c>
      <c r="E38" s="119">
        <v>0</v>
      </c>
      <c r="F38" s="119"/>
      <c r="G38" s="119">
        <v>1</v>
      </c>
      <c r="H38" s="119">
        <v>1</v>
      </c>
      <c r="I38" s="119"/>
      <c r="J38" s="119">
        <v>2</v>
      </c>
      <c r="K38" s="119">
        <v>5</v>
      </c>
      <c r="L38" s="120">
        <v>20</v>
      </c>
      <c r="M38" s="39">
        <f t="shared" si="1"/>
        <v>11</v>
      </c>
    </row>
    <row r="39" spans="1:13" s="13" customFormat="1" ht="15.5" x14ac:dyDescent="0.35">
      <c r="A39" s="84" t="str">
        <f>'23MBA111 '!A40</f>
        <v>P18FW23M015025</v>
      </c>
      <c r="B39" s="84" t="str">
        <f>'23MBA111 '!B40</f>
        <v>BHAGYALAKSHMI  P R</v>
      </c>
      <c r="C39" s="118"/>
      <c r="D39" s="119"/>
      <c r="E39" s="119">
        <v>0</v>
      </c>
      <c r="F39" s="119">
        <v>0</v>
      </c>
      <c r="G39" s="119">
        <v>3</v>
      </c>
      <c r="H39" s="119"/>
      <c r="I39" s="119">
        <v>1</v>
      </c>
      <c r="J39" s="119">
        <v>1</v>
      </c>
      <c r="K39" s="119">
        <v>1</v>
      </c>
      <c r="L39" s="120">
        <v>38</v>
      </c>
      <c r="M39" s="39">
        <f t="shared" si="1"/>
        <v>6</v>
      </c>
    </row>
    <row r="40" spans="1:13" s="13" customFormat="1" ht="15.5" x14ac:dyDescent="0.35">
      <c r="A40" s="84" t="str">
        <f>'23MBA111 '!A41</f>
        <v>P18FW23M015026</v>
      </c>
      <c r="B40" s="84" t="str">
        <f>'23MBA111 '!B41</f>
        <v>BISHAN BOPANNA K B</v>
      </c>
      <c r="C40" s="119"/>
      <c r="D40" s="119">
        <v>5</v>
      </c>
      <c r="E40" s="119">
        <v>5</v>
      </c>
      <c r="F40" s="119"/>
      <c r="G40" s="119">
        <v>5</v>
      </c>
      <c r="H40" s="119"/>
      <c r="I40" s="119">
        <v>10</v>
      </c>
      <c r="J40" s="119">
        <v>7</v>
      </c>
      <c r="K40" s="119">
        <v>15</v>
      </c>
      <c r="L40" s="120">
        <v>27</v>
      </c>
      <c r="M40" s="39">
        <f t="shared" si="1"/>
        <v>47</v>
      </c>
    </row>
    <row r="41" spans="1:13" s="13" customFormat="1" ht="15.5" x14ac:dyDescent="0.35">
      <c r="A41" s="84" t="str">
        <f>'23MBA111 '!A42</f>
        <v>P18FW23M015027</v>
      </c>
      <c r="B41" s="84" t="str">
        <f>'23MBA111 '!B42</f>
        <v>C BHARGAVI</v>
      </c>
      <c r="C41" s="118"/>
      <c r="D41" s="119">
        <v>2</v>
      </c>
      <c r="E41" s="119">
        <v>3</v>
      </c>
      <c r="F41" s="119"/>
      <c r="G41" s="119">
        <v>5</v>
      </c>
      <c r="H41" s="119"/>
      <c r="I41" s="119">
        <v>9</v>
      </c>
      <c r="J41" s="119">
        <v>7</v>
      </c>
      <c r="K41" s="119">
        <v>13</v>
      </c>
      <c r="L41" s="120">
        <v>42</v>
      </c>
      <c r="M41" s="39">
        <f t="shared" si="1"/>
        <v>39</v>
      </c>
    </row>
    <row r="42" spans="1:13" s="13" customFormat="1" ht="15.5" x14ac:dyDescent="0.35">
      <c r="A42" s="84" t="str">
        <f>'23MBA111 '!A43</f>
        <v>P18FW23M015028</v>
      </c>
      <c r="B42" s="84" t="str">
        <f>'23MBA111 '!B43</f>
        <v>CHAITANYA S</v>
      </c>
      <c r="C42" s="119"/>
      <c r="D42" s="119">
        <v>2</v>
      </c>
      <c r="E42" s="119">
        <v>5</v>
      </c>
      <c r="F42" s="119"/>
      <c r="G42" s="119">
        <v>5</v>
      </c>
      <c r="H42" s="119"/>
      <c r="I42" s="119">
        <v>10</v>
      </c>
      <c r="J42" s="119">
        <v>10</v>
      </c>
      <c r="K42" s="119">
        <v>11</v>
      </c>
      <c r="L42" s="120">
        <v>28</v>
      </c>
      <c r="M42" s="39">
        <f t="shared" si="1"/>
        <v>43</v>
      </c>
    </row>
    <row r="43" spans="1:13" s="13" customFormat="1" ht="15.5" x14ac:dyDescent="0.35">
      <c r="A43" s="84" t="str">
        <f>'23MBA111 '!A44</f>
        <v>P18FW23M015029</v>
      </c>
      <c r="B43" s="84" t="str">
        <f>'23MBA111 '!B44</f>
        <v>CHARUPRIYA C</v>
      </c>
      <c r="C43" s="119"/>
      <c r="D43" s="119">
        <v>5</v>
      </c>
      <c r="E43" s="119">
        <v>2</v>
      </c>
      <c r="F43" s="119"/>
      <c r="G43" s="119">
        <v>5</v>
      </c>
      <c r="H43" s="119"/>
      <c r="I43" s="119">
        <v>10</v>
      </c>
      <c r="J43" s="119">
        <v>10</v>
      </c>
      <c r="K43" s="119">
        <v>15</v>
      </c>
      <c r="L43" s="120">
        <v>21</v>
      </c>
      <c r="M43" s="39">
        <f t="shared" si="1"/>
        <v>47</v>
      </c>
    </row>
    <row r="44" spans="1:13" s="13" customFormat="1" ht="15.5" x14ac:dyDescent="0.35">
      <c r="A44" s="84" t="str">
        <f>'23MBA111 '!A45</f>
        <v>P18FW23M015030</v>
      </c>
      <c r="B44" s="84" t="str">
        <f>'23MBA111 '!B45</f>
        <v>CHIRAG S M</v>
      </c>
      <c r="C44" s="119"/>
      <c r="D44" s="119"/>
      <c r="E44" s="119">
        <v>2</v>
      </c>
      <c r="F44" s="119">
        <v>2</v>
      </c>
      <c r="G44" s="119">
        <v>4</v>
      </c>
      <c r="H44" s="119"/>
      <c r="I44" s="119">
        <v>5</v>
      </c>
      <c r="J44" s="119">
        <v>10</v>
      </c>
      <c r="K44" s="119">
        <v>5</v>
      </c>
      <c r="L44" s="120">
        <v>41</v>
      </c>
      <c r="M44" s="39">
        <f t="shared" si="1"/>
        <v>28</v>
      </c>
    </row>
    <row r="45" spans="1:13" s="13" customFormat="1" ht="15.5" x14ac:dyDescent="0.35">
      <c r="A45" s="84" t="str">
        <f>'23MBA111 '!A46</f>
        <v>P18FW23M015031</v>
      </c>
      <c r="B45" s="84" t="str">
        <f>'23MBA111 '!B46</f>
        <v>DHRUTHI BALAJI</v>
      </c>
      <c r="C45" s="119"/>
      <c r="D45" s="119">
        <v>2</v>
      </c>
      <c r="E45" s="119">
        <v>2</v>
      </c>
      <c r="F45" s="119"/>
      <c r="G45" s="119">
        <v>4</v>
      </c>
      <c r="H45" s="119"/>
      <c r="I45" s="119">
        <v>9</v>
      </c>
      <c r="J45" s="119">
        <v>5</v>
      </c>
      <c r="K45" s="119">
        <v>8</v>
      </c>
      <c r="L45" s="120">
        <v>37</v>
      </c>
      <c r="M45" s="39">
        <f t="shared" si="1"/>
        <v>30</v>
      </c>
    </row>
    <row r="46" spans="1:13" s="13" customFormat="1" ht="15.5" x14ac:dyDescent="0.35">
      <c r="A46" s="84" t="str">
        <f>'23MBA111 '!A47</f>
        <v>P18FW23M015032</v>
      </c>
      <c r="B46" s="84" t="str">
        <f>'23MBA111 '!B47</f>
        <v>DINESH M</v>
      </c>
      <c r="C46" s="118"/>
      <c r="D46" s="119">
        <v>5</v>
      </c>
      <c r="E46" s="119">
        <v>5</v>
      </c>
      <c r="F46" s="119"/>
      <c r="G46" s="119">
        <v>5</v>
      </c>
      <c r="H46" s="119"/>
      <c r="I46" s="119">
        <v>10</v>
      </c>
      <c r="J46" s="119">
        <v>10</v>
      </c>
      <c r="K46" s="119">
        <v>15</v>
      </c>
      <c r="L46" s="120">
        <v>20</v>
      </c>
      <c r="M46" s="39">
        <f t="shared" si="1"/>
        <v>50</v>
      </c>
    </row>
    <row r="47" spans="1:13" s="13" customFormat="1" ht="15.5" x14ac:dyDescent="0.35">
      <c r="A47" s="84" t="str">
        <f>'23MBA111 '!A48</f>
        <v>P18FW23M015033</v>
      </c>
      <c r="B47" s="84" t="str">
        <f>'23MBA111 '!B48</f>
        <v>DUSHYANTH N</v>
      </c>
      <c r="C47" s="119"/>
      <c r="D47" s="119">
        <v>2</v>
      </c>
      <c r="E47" s="119">
        <v>5</v>
      </c>
      <c r="F47" s="119"/>
      <c r="G47" s="119">
        <v>5</v>
      </c>
      <c r="H47" s="119"/>
      <c r="I47" s="119">
        <v>10</v>
      </c>
      <c r="J47" s="119">
        <v>8</v>
      </c>
      <c r="K47" s="119">
        <v>15</v>
      </c>
      <c r="L47" s="120">
        <v>29</v>
      </c>
      <c r="M47" s="39">
        <f t="shared" si="1"/>
        <v>45</v>
      </c>
    </row>
    <row r="48" spans="1:13" s="13" customFormat="1" ht="15.5" x14ac:dyDescent="0.35">
      <c r="A48" s="84" t="str">
        <f>'23MBA111 '!A49</f>
        <v>P18FW23M015034</v>
      </c>
      <c r="B48" s="84" t="str">
        <f>'23MBA111 '!B49</f>
        <v>FAIZAN KHAN</v>
      </c>
      <c r="C48" s="119"/>
      <c r="D48" s="119">
        <v>2</v>
      </c>
      <c r="E48" s="119">
        <v>2</v>
      </c>
      <c r="F48" s="119"/>
      <c r="G48" s="119">
        <v>1</v>
      </c>
      <c r="H48" s="119"/>
      <c r="I48" s="119">
        <v>10</v>
      </c>
      <c r="J48" s="119">
        <v>6</v>
      </c>
      <c r="K48" s="119">
        <v>15</v>
      </c>
      <c r="L48" s="120">
        <v>42</v>
      </c>
      <c r="M48" s="39">
        <f t="shared" si="1"/>
        <v>36</v>
      </c>
    </row>
    <row r="49" spans="1:13" s="13" customFormat="1" ht="15.5" x14ac:dyDescent="0.35">
      <c r="A49" s="84" t="str">
        <f>'23MBA111 '!A50</f>
        <v>P18FW23M015035</v>
      </c>
      <c r="B49" s="84" t="str">
        <f>'23MBA111 '!B50</f>
        <v>FOUZIYA BANU</v>
      </c>
      <c r="C49" s="118"/>
      <c r="D49" s="119">
        <v>3</v>
      </c>
      <c r="E49" s="119">
        <v>5</v>
      </c>
      <c r="F49" s="119"/>
      <c r="G49" s="119">
        <v>5</v>
      </c>
      <c r="H49" s="119"/>
      <c r="I49" s="119">
        <v>10</v>
      </c>
      <c r="J49" s="119">
        <v>7</v>
      </c>
      <c r="K49" s="119">
        <v>15</v>
      </c>
      <c r="L49" s="120">
        <v>13</v>
      </c>
      <c r="M49" s="39">
        <f t="shared" si="1"/>
        <v>45</v>
      </c>
    </row>
    <row r="50" spans="1:13" s="13" customFormat="1" ht="15.5" x14ac:dyDescent="0.35">
      <c r="A50" s="84" t="str">
        <f>'23MBA111 '!A51</f>
        <v>P18FW23M015036</v>
      </c>
      <c r="B50" s="84" t="str">
        <f>'23MBA111 '!B51</f>
        <v>G.P TEJISHREE</v>
      </c>
      <c r="C50" s="118"/>
      <c r="D50" s="119">
        <v>5</v>
      </c>
      <c r="E50" s="119">
        <v>5</v>
      </c>
      <c r="F50" s="119"/>
      <c r="G50" s="119">
        <v>3</v>
      </c>
      <c r="H50" s="119"/>
      <c r="I50" s="119">
        <v>10</v>
      </c>
      <c r="J50" s="119">
        <v>10</v>
      </c>
      <c r="K50" s="119">
        <v>12</v>
      </c>
      <c r="L50" s="120">
        <v>34</v>
      </c>
      <c r="M50" s="39">
        <f t="shared" si="1"/>
        <v>45</v>
      </c>
    </row>
    <row r="51" spans="1:13" s="13" customFormat="1" ht="15.5" x14ac:dyDescent="0.35">
      <c r="A51" s="84" t="str">
        <f>'23MBA111 '!A52</f>
        <v>P18FW23M015037</v>
      </c>
      <c r="B51" s="84" t="str">
        <f>'23MBA111 '!B52</f>
        <v>GAJENDRA G S</v>
      </c>
      <c r="C51" s="118"/>
      <c r="D51" s="119">
        <v>5</v>
      </c>
      <c r="E51" s="119">
        <v>3</v>
      </c>
      <c r="F51" s="119"/>
      <c r="G51" s="119">
        <v>5</v>
      </c>
      <c r="H51" s="119"/>
      <c r="I51" s="119">
        <v>10</v>
      </c>
      <c r="J51" s="119">
        <v>8</v>
      </c>
      <c r="K51" s="119">
        <v>15</v>
      </c>
      <c r="L51" s="120">
        <v>33</v>
      </c>
      <c r="M51" s="39">
        <f t="shared" si="1"/>
        <v>46</v>
      </c>
    </row>
    <row r="52" spans="1:13" s="13" customFormat="1" ht="15.5" x14ac:dyDescent="0.35">
      <c r="A52" s="84" t="str">
        <f>'23MBA111 '!A53</f>
        <v>P18FW23M015038</v>
      </c>
      <c r="B52" s="84" t="str">
        <f>'23MBA111 '!B53</f>
        <v>HARSHAD NARAYANA M.S</v>
      </c>
      <c r="C52" s="118"/>
      <c r="D52" s="119">
        <v>2</v>
      </c>
      <c r="E52" s="119">
        <v>3</v>
      </c>
      <c r="F52" s="119"/>
      <c r="G52" s="119">
        <v>1</v>
      </c>
      <c r="H52" s="119"/>
      <c r="I52" s="119">
        <v>1</v>
      </c>
      <c r="J52" s="119">
        <v>2</v>
      </c>
      <c r="K52" s="119">
        <v>3</v>
      </c>
      <c r="L52" s="120">
        <v>37</v>
      </c>
      <c r="M52" s="39">
        <f t="shared" si="1"/>
        <v>12</v>
      </c>
    </row>
    <row r="53" spans="1:13" s="13" customFormat="1" ht="15.5" x14ac:dyDescent="0.35">
      <c r="A53" s="84" t="str">
        <f>'23MBA111 '!A54</f>
        <v>P18FW23M015039</v>
      </c>
      <c r="B53" s="84" t="str">
        <f>'23MBA111 '!B54</f>
        <v>HARSHITH G</v>
      </c>
      <c r="C53" s="118"/>
      <c r="D53" s="119">
        <v>5</v>
      </c>
      <c r="E53" s="119">
        <v>5</v>
      </c>
      <c r="F53" s="119"/>
      <c r="G53" s="119">
        <v>5</v>
      </c>
      <c r="H53" s="119"/>
      <c r="I53" s="119">
        <v>10</v>
      </c>
      <c r="J53" s="119">
        <v>10</v>
      </c>
      <c r="K53" s="119">
        <v>15</v>
      </c>
      <c r="L53" s="120">
        <v>42</v>
      </c>
      <c r="M53" s="39">
        <f t="shared" si="1"/>
        <v>50</v>
      </c>
    </row>
    <row r="54" spans="1:13" s="13" customFormat="1" ht="15.5" x14ac:dyDescent="0.35">
      <c r="A54" s="84" t="str">
        <f>'23MBA111 '!A55</f>
        <v>P18FW23M015040</v>
      </c>
      <c r="B54" s="84" t="str">
        <f>'23MBA111 '!B55</f>
        <v>HARSHITH P</v>
      </c>
      <c r="C54" s="118"/>
      <c r="D54" s="119">
        <v>5</v>
      </c>
      <c r="E54" s="119">
        <v>5</v>
      </c>
      <c r="F54" s="119"/>
      <c r="G54" s="119">
        <v>5</v>
      </c>
      <c r="H54" s="119"/>
      <c r="I54" s="119">
        <v>10</v>
      </c>
      <c r="J54" s="119">
        <v>10</v>
      </c>
      <c r="K54" s="119">
        <v>15</v>
      </c>
      <c r="L54" s="120">
        <v>9</v>
      </c>
      <c r="M54" s="39">
        <f t="shared" si="1"/>
        <v>50</v>
      </c>
    </row>
    <row r="55" spans="1:13" s="13" customFormat="1" ht="15.5" x14ac:dyDescent="0.35">
      <c r="A55" s="84" t="str">
        <f>'23MBA111 '!A56</f>
        <v>P18FW23M015041</v>
      </c>
      <c r="B55" s="84" t="str">
        <f>'23MBA111 '!B56</f>
        <v>HITHEN A S</v>
      </c>
      <c r="C55" s="118">
        <v>3</v>
      </c>
      <c r="D55" s="119">
        <v>1</v>
      </c>
      <c r="E55" s="119">
        <v>4</v>
      </c>
      <c r="F55" s="119"/>
      <c r="G55" s="119"/>
      <c r="H55" s="119">
        <v>4</v>
      </c>
      <c r="I55" s="119"/>
      <c r="J55" s="119">
        <v>2</v>
      </c>
      <c r="K55" s="119">
        <v>3</v>
      </c>
      <c r="L55" s="120">
        <v>41</v>
      </c>
      <c r="M55" s="39">
        <f t="shared" si="1"/>
        <v>17</v>
      </c>
    </row>
    <row r="56" spans="1:13" s="13" customFormat="1" ht="15.5" x14ac:dyDescent="0.35">
      <c r="A56" s="84" t="str">
        <f>'23MBA111 '!A57</f>
        <v>P18FW23M015042</v>
      </c>
      <c r="B56" s="84" t="str">
        <f>'23MBA111 '!B57</f>
        <v>HRISHIKESH ASHOK DABADE</v>
      </c>
      <c r="C56" s="118"/>
      <c r="D56" s="119">
        <v>2</v>
      </c>
      <c r="E56" s="119">
        <v>5</v>
      </c>
      <c r="F56" s="119"/>
      <c r="G56" s="119">
        <v>5</v>
      </c>
      <c r="H56" s="119"/>
      <c r="I56" s="119">
        <v>9</v>
      </c>
      <c r="J56" s="119">
        <v>10</v>
      </c>
      <c r="K56" s="119">
        <v>15</v>
      </c>
      <c r="L56" s="120">
        <v>25</v>
      </c>
      <c r="M56" s="39">
        <f t="shared" si="1"/>
        <v>46</v>
      </c>
    </row>
    <row r="57" spans="1:13" s="13" customFormat="1" ht="15.5" x14ac:dyDescent="0.35">
      <c r="A57" s="84" t="str">
        <f>'23MBA111 '!A58</f>
        <v>P18FW23M015043</v>
      </c>
      <c r="B57" s="84" t="str">
        <f>'23MBA111 '!B58</f>
        <v>HRITHIK N</v>
      </c>
      <c r="C57" s="118"/>
      <c r="D57" s="119">
        <v>3</v>
      </c>
      <c r="E57" s="119">
        <v>1</v>
      </c>
      <c r="F57" s="119"/>
      <c r="G57" s="119">
        <v>3</v>
      </c>
      <c r="H57" s="119"/>
      <c r="I57" s="119">
        <v>10</v>
      </c>
      <c r="J57" s="119">
        <v>5</v>
      </c>
      <c r="K57" s="119">
        <v>8</v>
      </c>
      <c r="L57" s="120">
        <v>31</v>
      </c>
      <c r="M57" s="39">
        <f t="shared" si="1"/>
        <v>30</v>
      </c>
    </row>
    <row r="58" spans="1:13" s="13" customFormat="1" ht="15.5" x14ac:dyDescent="0.35">
      <c r="A58" s="84" t="str">
        <f>'23MBA111 '!A59</f>
        <v>P18FW23M015044</v>
      </c>
      <c r="B58" s="84" t="str">
        <f>'23MBA111 '!B59</f>
        <v>INDRESH N</v>
      </c>
      <c r="C58" s="118"/>
      <c r="D58" s="119">
        <v>5</v>
      </c>
      <c r="E58" s="119">
        <v>5</v>
      </c>
      <c r="F58" s="119"/>
      <c r="G58" s="119">
        <v>5</v>
      </c>
      <c r="H58" s="119"/>
      <c r="I58" s="119">
        <v>10</v>
      </c>
      <c r="J58" s="119">
        <v>10</v>
      </c>
      <c r="K58" s="119">
        <v>15</v>
      </c>
      <c r="L58" s="120">
        <v>22</v>
      </c>
      <c r="M58" s="39">
        <f t="shared" si="1"/>
        <v>50</v>
      </c>
    </row>
    <row r="59" spans="1:13" s="13" customFormat="1" ht="15.5" x14ac:dyDescent="0.35">
      <c r="A59" s="84" t="str">
        <f>'23MBA111 '!A60</f>
        <v>P18FW23M015045</v>
      </c>
      <c r="B59" s="84" t="str">
        <f>'23MBA111 '!B60</f>
        <v>KAMATH KARTHIK</v>
      </c>
      <c r="C59" s="118"/>
      <c r="D59" s="119">
        <v>4</v>
      </c>
      <c r="E59" s="119">
        <v>2</v>
      </c>
      <c r="F59" s="119"/>
      <c r="G59" s="119">
        <v>2</v>
      </c>
      <c r="H59" s="119"/>
      <c r="I59" s="119">
        <v>9</v>
      </c>
      <c r="J59" s="119">
        <v>10</v>
      </c>
      <c r="K59" s="119">
        <v>15</v>
      </c>
      <c r="L59" s="120">
        <v>18</v>
      </c>
      <c r="M59" s="39">
        <f t="shared" si="1"/>
        <v>42</v>
      </c>
    </row>
    <row r="60" spans="1:13" s="13" customFormat="1" ht="15.5" x14ac:dyDescent="0.35">
      <c r="A60" s="84" t="str">
        <f>'23MBA111 '!A61</f>
        <v>P18FW23M015046</v>
      </c>
      <c r="B60" s="84" t="str">
        <f>'23MBA111 '!B61</f>
        <v>KARTHIK G R</v>
      </c>
      <c r="C60" s="118"/>
      <c r="D60" s="119">
        <v>2</v>
      </c>
      <c r="E60" s="119">
        <v>1</v>
      </c>
      <c r="F60" s="119"/>
      <c r="G60" s="119">
        <v>1</v>
      </c>
      <c r="H60" s="119"/>
      <c r="I60" s="119">
        <v>3</v>
      </c>
      <c r="J60" s="119">
        <v>6</v>
      </c>
      <c r="K60" s="119">
        <v>4</v>
      </c>
      <c r="L60" s="120">
        <v>41</v>
      </c>
      <c r="M60" s="39">
        <f t="shared" si="1"/>
        <v>17</v>
      </c>
    </row>
    <row r="61" spans="1:13" s="13" customFormat="1" ht="15.5" x14ac:dyDescent="0.35">
      <c r="A61" s="84" t="str">
        <f>'23MBA111 '!A62</f>
        <v>P18FW23M015047</v>
      </c>
      <c r="B61" s="84" t="str">
        <f>'23MBA111 '!B62</f>
        <v>KARTHIK H N</v>
      </c>
      <c r="C61" s="118"/>
      <c r="D61" s="119">
        <v>2</v>
      </c>
      <c r="E61" s="119"/>
      <c r="F61" s="119">
        <v>0</v>
      </c>
      <c r="G61" s="119">
        <v>0</v>
      </c>
      <c r="H61" s="119"/>
      <c r="I61" s="119">
        <v>6</v>
      </c>
      <c r="J61" s="119">
        <v>0</v>
      </c>
      <c r="K61" s="119">
        <v>3</v>
      </c>
      <c r="L61" s="120">
        <v>44</v>
      </c>
      <c r="M61" s="39">
        <f t="shared" si="1"/>
        <v>11</v>
      </c>
    </row>
    <row r="62" spans="1:13" s="13" customFormat="1" ht="15.5" x14ac:dyDescent="0.35">
      <c r="A62" s="84" t="str">
        <f>'23MBA111 '!A63</f>
        <v>P18FW23M015048</v>
      </c>
      <c r="B62" s="84" t="str">
        <f>'23MBA111 '!B63</f>
        <v>KARTHIK HATWAR G</v>
      </c>
      <c r="C62" s="119"/>
      <c r="D62" s="119">
        <v>2</v>
      </c>
      <c r="E62" s="119">
        <v>5</v>
      </c>
      <c r="F62" s="119">
        <v>2</v>
      </c>
      <c r="G62" s="119"/>
      <c r="H62" s="119"/>
      <c r="I62" s="119">
        <v>7</v>
      </c>
      <c r="J62" s="119">
        <v>10</v>
      </c>
      <c r="K62" s="119">
        <v>8</v>
      </c>
      <c r="L62" s="120">
        <v>17</v>
      </c>
      <c r="M62" s="39">
        <f t="shared" si="1"/>
        <v>34</v>
      </c>
    </row>
    <row r="63" spans="1:13" s="13" customFormat="1" ht="15.5" x14ac:dyDescent="0.35">
      <c r="A63" s="84" t="str">
        <f>'23MBA111 '!A64</f>
        <v>P18FW23M015049</v>
      </c>
      <c r="B63" s="84" t="str">
        <f>'23MBA111 '!B64</f>
        <v>KARTHIK N P</v>
      </c>
      <c r="C63" s="119"/>
      <c r="D63" s="119">
        <v>3</v>
      </c>
      <c r="E63" s="119">
        <v>1</v>
      </c>
      <c r="F63" s="119"/>
      <c r="G63" s="119">
        <v>5</v>
      </c>
      <c r="H63" s="119"/>
      <c r="I63" s="119">
        <v>10</v>
      </c>
      <c r="J63" s="119">
        <v>10</v>
      </c>
      <c r="K63" s="119">
        <v>10</v>
      </c>
      <c r="L63" s="120">
        <v>15</v>
      </c>
      <c r="M63" s="39">
        <f t="shared" si="1"/>
        <v>39</v>
      </c>
    </row>
    <row r="64" spans="1:13" s="13" customFormat="1" ht="15.5" x14ac:dyDescent="0.35">
      <c r="A64" s="84" t="str">
        <f>'23MBA111 '!A65</f>
        <v>P18FW23M015050</v>
      </c>
      <c r="B64" s="84" t="str">
        <f>'23MBA111 '!B65</f>
        <v>KARTHIK S</v>
      </c>
      <c r="C64" s="118"/>
      <c r="D64" s="119">
        <v>1</v>
      </c>
      <c r="E64" s="119">
        <v>0</v>
      </c>
      <c r="F64" s="119"/>
      <c r="G64" s="119">
        <v>2</v>
      </c>
      <c r="H64" s="119"/>
      <c r="I64" s="119">
        <v>7</v>
      </c>
      <c r="J64" s="119">
        <v>3</v>
      </c>
      <c r="K64" s="119">
        <v>7</v>
      </c>
      <c r="L64" s="120">
        <v>33</v>
      </c>
      <c r="M64" s="39">
        <f t="shared" si="1"/>
        <v>20</v>
      </c>
    </row>
    <row r="65" spans="1:13" s="13" customFormat="1" ht="15.5" x14ac:dyDescent="0.35">
      <c r="A65" s="84" t="str">
        <f>'23MBA111 '!A66</f>
        <v>P18FW23M015051</v>
      </c>
      <c r="B65" s="84" t="str">
        <f>'23MBA111 '!B66</f>
        <v>KAVYA D</v>
      </c>
      <c r="C65" s="118"/>
      <c r="D65" s="119">
        <v>2</v>
      </c>
      <c r="E65" s="119">
        <v>1</v>
      </c>
      <c r="F65" s="119"/>
      <c r="G65" s="119">
        <v>2</v>
      </c>
      <c r="H65" s="119"/>
      <c r="I65" s="119">
        <v>9</v>
      </c>
      <c r="J65" s="119">
        <v>10</v>
      </c>
      <c r="K65" s="119">
        <v>8</v>
      </c>
      <c r="L65" s="120">
        <v>39</v>
      </c>
      <c r="M65" s="39">
        <f t="shared" si="1"/>
        <v>32</v>
      </c>
    </row>
    <row r="66" spans="1:13" s="13" customFormat="1" ht="15.5" x14ac:dyDescent="0.35">
      <c r="A66" s="84" t="str">
        <f>'23MBA111 '!A67</f>
        <v>P18FW23M015052</v>
      </c>
      <c r="B66" s="84" t="str">
        <f>'23MBA111 '!B67</f>
        <v>KAVYA M P</v>
      </c>
      <c r="C66" s="118"/>
      <c r="D66" s="119">
        <v>2</v>
      </c>
      <c r="E66" s="119">
        <v>4</v>
      </c>
      <c r="F66" s="119"/>
      <c r="G66" s="119">
        <v>3</v>
      </c>
      <c r="H66" s="119"/>
      <c r="I66" s="119">
        <v>6</v>
      </c>
      <c r="J66" s="119">
        <v>10</v>
      </c>
      <c r="K66" s="119">
        <v>7</v>
      </c>
      <c r="L66" s="120">
        <v>48</v>
      </c>
      <c r="M66" s="39">
        <f t="shared" si="1"/>
        <v>32</v>
      </c>
    </row>
    <row r="67" spans="1:13" s="13" customFormat="1" ht="15.5" x14ac:dyDescent="0.35">
      <c r="A67" s="84" t="str">
        <f>'23MBA111 '!A68</f>
        <v>P18FW23M015053</v>
      </c>
      <c r="B67" s="84" t="str">
        <f>'23MBA111 '!B68</f>
        <v>KEERTHANA PRABHU B</v>
      </c>
      <c r="C67" s="119"/>
      <c r="D67" s="119">
        <v>5</v>
      </c>
      <c r="E67" s="119">
        <v>5</v>
      </c>
      <c r="F67" s="119"/>
      <c r="G67" s="119">
        <v>5</v>
      </c>
      <c r="H67" s="119"/>
      <c r="I67" s="119">
        <v>10</v>
      </c>
      <c r="J67" s="119">
        <v>10</v>
      </c>
      <c r="K67" s="119">
        <v>15</v>
      </c>
      <c r="L67" s="120">
        <v>29</v>
      </c>
      <c r="M67" s="39">
        <f t="shared" si="1"/>
        <v>50</v>
      </c>
    </row>
    <row r="68" spans="1:13" s="13" customFormat="1" ht="15.5" x14ac:dyDescent="0.35">
      <c r="A68" s="84" t="str">
        <f>'23MBA111 '!A69</f>
        <v>P18FW23M015054</v>
      </c>
      <c r="B68" s="84" t="str">
        <f>'23MBA111 '!B69</f>
        <v>KISHOR</v>
      </c>
      <c r="C68" s="118"/>
      <c r="D68" s="119">
        <v>1</v>
      </c>
      <c r="E68" s="119">
        <v>2</v>
      </c>
      <c r="F68" s="119"/>
      <c r="G68" s="119">
        <v>5</v>
      </c>
      <c r="H68" s="119"/>
      <c r="I68" s="119">
        <v>9</v>
      </c>
      <c r="J68" s="119">
        <v>6</v>
      </c>
      <c r="K68" s="119">
        <v>11</v>
      </c>
      <c r="L68" s="120">
        <v>29</v>
      </c>
      <c r="M68" s="39">
        <f t="shared" si="1"/>
        <v>34</v>
      </c>
    </row>
    <row r="69" spans="1:13" s="13" customFormat="1" ht="15.5" x14ac:dyDescent="0.35">
      <c r="A69" s="84" t="str">
        <f>'23MBA111 '!A70</f>
        <v>P18FW23M015055</v>
      </c>
      <c r="B69" s="84" t="str">
        <f>'23MBA111 '!B70</f>
        <v>KUSHAL VEDANANDAGOUDA PATIL</v>
      </c>
      <c r="C69" s="119"/>
      <c r="D69" s="119">
        <v>1</v>
      </c>
      <c r="E69" s="119">
        <v>1</v>
      </c>
      <c r="F69" s="119"/>
      <c r="G69" s="119">
        <v>2</v>
      </c>
      <c r="H69" s="119"/>
      <c r="I69" s="119">
        <v>8</v>
      </c>
      <c r="J69" s="119">
        <v>6</v>
      </c>
      <c r="K69" s="119">
        <v>7</v>
      </c>
      <c r="L69" s="120">
        <v>29</v>
      </c>
      <c r="M69" s="39">
        <f t="shared" si="1"/>
        <v>25</v>
      </c>
    </row>
    <row r="70" spans="1:13" s="13" customFormat="1" ht="15.5" x14ac:dyDescent="0.35">
      <c r="A70" s="84" t="str">
        <f>'23MBA111 '!A71</f>
        <v>P18FW23M015056</v>
      </c>
      <c r="B70" s="84" t="str">
        <f>'23MBA111 '!B71</f>
        <v>LAKSHMI MUVVALA</v>
      </c>
      <c r="C70" s="119"/>
      <c r="D70" s="119">
        <v>2</v>
      </c>
      <c r="E70" s="119"/>
      <c r="F70" s="119">
        <v>0</v>
      </c>
      <c r="G70" s="119">
        <v>1</v>
      </c>
      <c r="H70" s="119"/>
      <c r="I70" s="119">
        <v>5</v>
      </c>
      <c r="J70" s="119">
        <v>3</v>
      </c>
      <c r="K70" s="119">
        <v>0</v>
      </c>
      <c r="L70" s="120">
        <v>39</v>
      </c>
      <c r="M70" s="39">
        <f t="shared" si="1"/>
        <v>11</v>
      </c>
    </row>
    <row r="71" spans="1:13" s="13" customFormat="1" ht="15.5" x14ac:dyDescent="0.35">
      <c r="A71" s="84" t="str">
        <f>'23MBA111 '!A72</f>
        <v>P18FW23M015057</v>
      </c>
      <c r="B71" s="84" t="str">
        <f>'23MBA111 '!B72</f>
        <v>LAKSHMI PRASAD M N</v>
      </c>
      <c r="C71" s="118"/>
      <c r="D71" s="119">
        <v>5</v>
      </c>
      <c r="E71" s="119">
        <v>5</v>
      </c>
      <c r="F71" s="119"/>
      <c r="G71" s="119">
        <v>5</v>
      </c>
      <c r="H71" s="119"/>
      <c r="I71" s="119">
        <v>10</v>
      </c>
      <c r="J71" s="119">
        <v>10</v>
      </c>
      <c r="K71" s="119">
        <v>15</v>
      </c>
      <c r="L71" s="120">
        <v>18</v>
      </c>
      <c r="M71" s="39">
        <f t="shared" si="1"/>
        <v>50</v>
      </c>
    </row>
    <row r="72" spans="1:13" s="13" customFormat="1" ht="15.5" x14ac:dyDescent="0.35">
      <c r="A72" s="84" t="str">
        <f>'23MBA111 '!A73</f>
        <v>P18FW23M015058</v>
      </c>
      <c r="B72" s="84" t="str">
        <f>'23MBA111 '!B73</f>
        <v>LIKHITH E L</v>
      </c>
      <c r="C72" s="118"/>
      <c r="D72" s="119">
        <v>5</v>
      </c>
      <c r="E72" s="119">
        <v>5</v>
      </c>
      <c r="F72" s="119"/>
      <c r="G72" s="119">
        <v>5</v>
      </c>
      <c r="H72" s="119"/>
      <c r="I72" s="119">
        <v>10</v>
      </c>
      <c r="J72" s="119">
        <v>4</v>
      </c>
      <c r="K72" s="119">
        <v>14</v>
      </c>
      <c r="L72" s="120">
        <v>27</v>
      </c>
      <c r="M72" s="39">
        <f t="shared" si="1"/>
        <v>43</v>
      </c>
    </row>
    <row r="73" spans="1:13" s="13" customFormat="1" ht="15.5" x14ac:dyDescent="0.35">
      <c r="A73" s="84" t="str">
        <f>'23MBA111 '!A74</f>
        <v>P18FW23M015059</v>
      </c>
      <c r="B73" s="84" t="str">
        <f>'23MBA111 '!B74</f>
        <v>MAMATHA S</v>
      </c>
      <c r="C73" s="118"/>
      <c r="D73" s="119">
        <v>2</v>
      </c>
      <c r="E73" s="119"/>
      <c r="F73" s="119">
        <v>0</v>
      </c>
      <c r="G73" s="119">
        <v>0</v>
      </c>
      <c r="H73" s="119"/>
      <c r="I73" s="119">
        <v>5</v>
      </c>
      <c r="J73" s="119">
        <v>0</v>
      </c>
      <c r="K73" s="119">
        <v>2</v>
      </c>
      <c r="L73" s="120">
        <v>48</v>
      </c>
      <c r="M73" s="39">
        <f t="shared" si="1"/>
        <v>9</v>
      </c>
    </row>
    <row r="74" spans="1:13" s="13" customFormat="1" ht="15.5" x14ac:dyDescent="0.35">
      <c r="A74" s="84" t="str">
        <f>'23MBA111 '!A75</f>
        <v>P18FW23M015060</v>
      </c>
      <c r="B74" s="84" t="str">
        <f>'23MBA111 '!B75</f>
        <v>MANJUNATH D NEELGUND</v>
      </c>
      <c r="C74" s="119"/>
      <c r="D74" s="119">
        <v>1</v>
      </c>
      <c r="E74" s="119"/>
      <c r="F74" s="119">
        <v>0</v>
      </c>
      <c r="G74" s="119">
        <v>0</v>
      </c>
      <c r="H74" s="119"/>
      <c r="I74" s="119">
        <v>4</v>
      </c>
      <c r="J74" s="119">
        <v>0</v>
      </c>
      <c r="K74" s="119">
        <v>8</v>
      </c>
      <c r="L74" s="120">
        <v>13</v>
      </c>
      <c r="M74" s="39">
        <f t="shared" si="1"/>
        <v>13</v>
      </c>
    </row>
    <row r="75" spans="1:13" s="13" customFormat="1" ht="15.5" x14ac:dyDescent="0.35">
      <c r="A75" s="84" t="str">
        <f>'23MBA111 '!A76</f>
        <v>P18FW23M015061</v>
      </c>
      <c r="B75" s="84" t="str">
        <f>'23MBA111 '!B76</f>
        <v>MANOJ M</v>
      </c>
      <c r="C75" s="118"/>
      <c r="D75" s="119">
        <v>2</v>
      </c>
      <c r="E75" s="119">
        <v>2</v>
      </c>
      <c r="F75" s="119"/>
      <c r="G75" s="119">
        <v>3</v>
      </c>
      <c r="H75" s="119"/>
      <c r="I75" s="119">
        <v>4</v>
      </c>
      <c r="J75" s="119">
        <v>2</v>
      </c>
      <c r="K75" s="119">
        <v>3</v>
      </c>
      <c r="L75" s="120">
        <v>42</v>
      </c>
      <c r="M75" s="39">
        <f t="shared" si="1"/>
        <v>16</v>
      </c>
    </row>
    <row r="76" spans="1:13" s="13" customFormat="1" ht="15.5" x14ac:dyDescent="0.35">
      <c r="A76" s="84" t="str">
        <f>'23MBA111 '!A77</f>
        <v>P18FW23M015062</v>
      </c>
      <c r="B76" s="84" t="str">
        <f>'23MBA111 '!B77</f>
        <v>MARK DAKSHIN KENNEDY</v>
      </c>
      <c r="C76" s="119">
        <v>4</v>
      </c>
      <c r="D76" s="119">
        <v>5</v>
      </c>
      <c r="E76" s="119">
        <v>5</v>
      </c>
      <c r="F76" s="119"/>
      <c r="G76" s="119"/>
      <c r="H76" s="119">
        <v>5</v>
      </c>
      <c r="I76" s="119">
        <v>10</v>
      </c>
      <c r="J76" s="119"/>
      <c r="K76" s="119">
        <v>10</v>
      </c>
      <c r="L76" s="120">
        <v>44</v>
      </c>
      <c r="M76" s="39">
        <f t="shared" si="1"/>
        <v>39</v>
      </c>
    </row>
    <row r="77" spans="1:13" s="13" customFormat="1" ht="15.5" x14ac:dyDescent="0.35">
      <c r="A77" s="84" t="str">
        <f>'23MBA111 '!A78</f>
        <v>P18FW23M015063</v>
      </c>
      <c r="B77" s="84" t="str">
        <f>'23MBA111 '!B78</f>
        <v>MARYAM FATHIMA</v>
      </c>
      <c r="C77" s="118">
        <v>1</v>
      </c>
      <c r="D77" s="119">
        <v>5</v>
      </c>
      <c r="E77" s="119">
        <v>5</v>
      </c>
      <c r="F77" s="119"/>
      <c r="G77" s="119"/>
      <c r="H77" s="119"/>
      <c r="I77" s="119">
        <v>5</v>
      </c>
      <c r="J77" s="119">
        <v>9</v>
      </c>
      <c r="K77" s="119">
        <v>15</v>
      </c>
      <c r="L77" s="120">
        <v>18</v>
      </c>
      <c r="M77" s="39">
        <f t="shared" si="1"/>
        <v>40</v>
      </c>
    </row>
    <row r="78" spans="1:13" s="13" customFormat="1" ht="15.5" x14ac:dyDescent="0.35">
      <c r="A78" s="84" t="str">
        <f>'23MBA111 '!A79</f>
        <v>P18FW23M015064</v>
      </c>
      <c r="B78" s="84" t="str">
        <f>'23MBA111 '!B79</f>
        <v>MD ISMAIL HUSSAIN</v>
      </c>
      <c r="C78" s="121"/>
      <c r="D78" s="121">
        <v>2</v>
      </c>
      <c r="E78" s="121">
        <v>5</v>
      </c>
      <c r="F78" s="121">
        <v>0</v>
      </c>
      <c r="G78" s="121"/>
      <c r="H78" s="119"/>
      <c r="I78" s="119">
        <v>10</v>
      </c>
      <c r="J78" s="119">
        <v>9</v>
      </c>
      <c r="K78" s="119">
        <v>7</v>
      </c>
      <c r="L78" s="120">
        <v>25</v>
      </c>
      <c r="M78" s="39">
        <f t="shared" si="1"/>
        <v>33</v>
      </c>
    </row>
    <row r="79" spans="1:13" s="13" customFormat="1" ht="15.5" x14ac:dyDescent="0.35">
      <c r="A79" s="84" t="str">
        <f>'23MBA111 '!A80</f>
        <v>P18FW23M015065</v>
      </c>
      <c r="B79" s="84" t="str">
        <f>'23MBA111 '!B80</f>
        <v>MEDHA.B</v>
      </c>
      <c r="C79" s="121"/>
      <c r="D79" s="121">
        <v>1</v>
      </c>
      <c r="E79" s="121">
        <v>0</v>
      </c>
      <c r="F79" s="121">
        <v>0</v>
      </c>
      <c r="G79" s="121"/>
      <c r="H79" s="119"/>
      <c r="I79" s="119">
        <v>10</v>
      </c>
      <c r="J79" s="119">
        <v>2</v>
      </c>
      <c r="K79" s="119">
        <v>3</v>
      </c>
      <c r="L79" s="120">
        <v>20</v>
      </c>
      <c r="M79" s="39">
        <f t="shared" si="1"/>
        <v>16</v>
      </c>
    </row>
    <row r="80" spans="1:13" s="13" customFormat="1" ht="15.5" x14ac:dyDescent="0.35">
      <c r="A80" s="84" t="str">
        <f>'23MBA111 '!A81</f>
        <v>P18FW23M015066</v>
      </c>
      <c r="B80" s="84" t="str">
        <f>'23MBA111 '!B81</f>
        <v>MEGHA SANTOSH ANGADI</v>
      </c>
      <c r="C80" s="119">
        <v>2</v>
      </c>
      <c r="D80" s="119">
        <v>2</v>
      </c>
      <c r="E80" s="119">
        <v>0</v>
      </c>
      <c r="F80" s="119"/>
      <c r="G80" s="119"/>
      <c r="H80" s="119">
        <v>2</v>
      </c>
      <c r="I80" s="119">
        <v>5</v>
      </c>
      <c r="J80" s="119"/>
      <c r="K80" s="119">
        <v>4</v>
      </c>
      <c r="L80" s="120">
        <v>28</v>
      </c>
      <c r="M80" s="39">
        <f t="shared" ref="M80:M143" si="2">SUM(C80:K80)</f>
        <v>15</v>
      </c>
    </row>
    <row r="81" spans="1:13" s="13" customFormat="1" ht="15.5" x14ac:dyDescent="0.35">
      <c r="A81" s="84" t="str">
        <f>'23MBA111 '!A82</f>
        <v>P18FW23M015067</v>
      </c>
      <c r="B81" s="84" t="str">
        <f>'23MBA111 '!B82</f>
        <v>MOHAMED TAHIR</v>
      </c>
      <c r="C81" s="118"/>
      <c r="D81" s="119">
        <v>2</v>
      </c>
      <c r="E81" s="119">
        <v>2</v>
      </c>
      <c r="F81" s="119">
        <v>0</v>
      </c>
      <c r="G81" s="119"/>
      <c r="H81" s="119"/>
      <c r="I81" s="119">
        <v>4</v>
      </c>
      <c r="J81" s="119">
        <v>3</v>
      </c>
      <c r="K81" s="119">
        <v>7</v>
      </c>
      <c r="L81" s="120">
        <v>21</v>
      </c>
      <c r="M81" s="39">
        <f t="shared" si="2"/>
        <v>18</v>
      </c>
    </row>
    <row r="82" spans="1:13" s="13" customFormat="1" ht="15.5" x14ac:dyDescent="0.35">
      <c r="A82" s="84" t="str">
        <f>'23MBA111 '!A83</f>
        <v>P18FW23M015068</v>
      </c>
      <c r="B82" s="84" t="str">
        <f>'23MBA111 '!B83</f>
        <v>MOHITH M</v>
      </c>
      <c r="C82" s="119"/>
      <c r="D82" s="119">
        <v>3</v>
      </c>
      <c r="E82" s="119">
        <v>5</v>
      </c>
      <c r="F82" s="119"/>
      <c r="G82" s="119">
        <v>5</v>
      </c>
      <c r="H82" s="119"/>
      <c r="I82" s="119">
        <v>10</v>
      </c>
      <c r="J82" s="119">
        <v>9</v>
      </c>
      <c r="K82" s="119">
        <v>9</v>
      </c>
      <c r="L82" s="120">
        <v>14</v>
      </c>
      <c r="M82" s="39">
        <f t="shared" si="2"/>
        <v>41</v>
      </c>
    </row>
    <row r="83" spans="1:13" s="13" customFormat="1" ht="15.5" x14ac:dyDescent="0.35">
      <c r="A83" s="84" t="str">
        <f>'23MBA111 '!A84</f>
        <v>P18FW23M015069</v>
      </c>
      <c r="B83" s="84" t="str">
        <f>'23MBA111 '!B84</f>
        <v>MOULYAGOWDA D N</v>
      </c>
      <c r="C83" s="119"/>
      <c r="D83" s="119">
        <v>2</v>
      </c>
      <c r="E83" s="119">
        <v>0</v>
      </c>
      <c r="F83" s="119">
        <v>0</v>
      </c>
      <c r="G83" s="119"/>
      <c r="H83" s="119"/>
      <c r="I83" s="119">
        <v>10</v>
      </c>
      <c r="J83" s="119">
        <v>7</v>
      </c>
      <c r="K83" s="119">
        <v>11</v>
      </c>
      <c r="L83" s="120">
        <v>28</v>
      </c>
      <c r="M83" s="39">
        <f t="shared" si="2"/>
        <v>30</v>
      </c>
    </row>
    <row r="84" spans="1:13" s="13" customFormat="1" ht="15.5" x14ac:dyDescent="0.35">
      <c r="A84" s="84" t="str">
        <f>'23MBA111 '!A85</f>
        <v>P18FW23M015070</v>
      </c>
      <c r="B84" s="84" t="str">
        <f>'23MBA111 '!B85</f>
        <v>N VINAY KUMAR REDDY</v>
      </c>
      <c r="C84" s="119"/>
      <c r="D84" s="119">
        <v>3</v>
      </c>
      <c r="E84" s="119">
        <v>5</v>
      </c>
      <c r="F84" s="119"/>
      <c r="G84" s="119">
        <v>3</v>
      </c>
      <c r="H84" s="119"/>
      <c r="I84" s="119">
        <v>10</v>
      </c>
      <c r="J84" s="119">
        <v>10</v>
      </c>
      <c r="K84" s="119">
        <v>15</v>
      </c>
      <c r="L84" s="120">
        <v>41</v>
      </c>
      <c r="M84" s="39">
        <f t="shared" si="2"/>
        <v>46</v>
      </c>
    </row>
    <row r="85" spans="1:13" s="13" customFormat="1" ht="15.5" x14ac:dyDescent="0.35">
      <c r="A85" s="84" t="str">
        <f>'23MBA111 '!A86</f>
        <v>P18FW23M015071</v>
      </c>
      <c r="B85" s="84" t="str">
        <f>'23MBA111 '!B86</f>
        <v>NAMITHA</v>
      </c>
      <c r="C85" s="118"/>
      <c r="D85" s="119">
        <v>4</v>
      </c>
      <c r="E85" s="119">
        <v>2</v>
      </c>
      <c r="F85" s="119">
        <v>0</v>
      </c>
      <c r="G85" s="119"/>
      <c r="H85" s="119"/>
      <c r="I85" s="119">
        <v>10</v>
      </c>
      <c r="J85" s="119">
        <v>0</v>
      </c>
      <c r="K85" s="119">
        <v>3</v>
      </c>
      <c r="L85" s="120">
        <v>31</v>
      </c>
      <c r="M85" s="39">
        <f t="shared" si="2"/>
        <v>19</v>
      </c>
    </row>
    <row r="86" spans="1:13" s="13" customFormat="1" ht="15.5" x14ac:dyDescent="0.35">
      <c r="A86" s="84" t="str">
        <f>'23MBA111 '!A87</f>
        <v>P18FW23M015072</v>
      </c>
      <c r="B86" s="84" t="str">
        <f>'23MBA111 '!B87</f>
        <v>NAMRATHA M K</v>
      </c>
      <c r="C86" s="119"/>
      <c r="D86" s="119">
        <v>3</v>
      </c>
      <c r="E86" s="119">
        <v>3</v>
      </c>
      <c r="F86" s="119">
        <v>1</v>
      </c>
      <c r="G86" s="119"/>
      <c r="H86" s="119"/>
      <c r="I86" s="119">
        <v>3</v>
      </c>
      <c r="J86" s="119">
        <v>6</v>
      </c>
      <c r="K86" s="119">
        <v>3</v>
      </c>
      <c r="L86" s="120">
        <v>38</v>
      </c>
      <c r="M86" s="39">
        <f t="shared" si="2"/>
        <v>19</v>
      </c>
    </row>
    <row r="87" spans="1:13" s="13" customFormat="1" ht="15.5" x14ac:dyDescent="0.35">
      <c r="A87" s="84" t="str">
        <f>'23MBA111 '!A88</f>
        <v>P18FW23M015073</v>
      </c>
      <c r="B87" s="84" t="str">
        <f>'23MBA111 '!B88</f>
        <v>NANDISHA V</v>
      </c>
      <c r="C87" s="119"/>
      <c r="D87" s="119">
        <v>2</v>
      </c>
      <c r="E87" s="119">
        <v>5</v>
      </c>
      <c r="F87" s="119">
        <v>0</v>
      </c>
      <c r="G87" s="119"/>
      <c r="H87" s="119">
        <v>2</v>
      </c>
      <c r="I87" s="119">
        <v>10</v>
      </c>
      <c r="J87" s="119"/>
      <c r="K87" s="119">
        <v>4</v>
      </c>
      <c r="L87" s="120">
        <v>19</v>
      </c>
      <c r="M87" s="39">
        <f t="shared" si="2"/>
        <v>23</v>
      </c>
    </row>
    <row r="88" spans="1:13" s="13" customFormat="1" ht="15.5" x14ac:dyDescent="0.35">
      <c r="A88" s="84" t="str">
        <f>'23MBA111 '!A89</f>
        <v>P18FW23M015074</v>
      </c>
      <c r="B88" s="84" t="str">
        <f>'23MBA111 '!B89</f>
        <v>NARAYANA R PUJARI</v>
      </c>
      <c r="C88" s="119"/>
      <c r="D88" s="119">
        <v>5</v>
      </c>
      <c r="E88" s="119">
        <v>5</v>
      </c>
      <c r="F88" s="119"/>
      <c r="G88" s="119">
        <v>5</v>
      </c>
      <c r="H88" s="119"/>
      <c r="I88" s="119">
        <v>10</v>
      </c>
      <c r="J88" s="119">
        <v>10</v>
      </c>
      <c r="K88" s="119">
        <v>15</v>
      </c>
      <c r="L88" s="120">
        <v>40</v>
      </c>
      <c r="M88" s="39">
        <f t="shared" si="2"/>
        <v>50</v>
      </c>
    </row>
    <row r="89" spans="1:13" s="13" customFormat="1" ht="15.5" x14ac:dyDescent="0.35">
      <c r="A89" s="84" t="str">
        <f>'23MBA111 '!A90</f>
        <v>P18FW23M015075</v>
      </c>
      <c r="B89" s="84" t="str">
        <f>'23MBA111 '!B90</f>
        <v>NARENDRA</v>
      </c>
      <c r="C89" s="119"/>
      <c r="D89" s="119">
        <v>5</v>
      </c>
      <c r="E89" s="119">
        <v>5</v>
      </c>
      <c r="F89" s="119">
        <v>4</v>
      </c>
      <c r="G89" s="119"/>
      <c r="H89" s="119">
        <v>3</v>
      </c>
      <c r="I89" s="119">
        <v>10</v>
      </c>
      <c r="J89" s="119">
        <v>6</v>
      </c>
      <c r="K89" s="119">
        <v>10</v>
      </c>
      <c r="L89" s="120">
        <v>22</v>
      </c>
      <c r="M89" s="39">
        <f t="shared" si="2"/>
        <v>43</v>
      </c>
    </row>
    <row r="90" spans="1:13" s="13" customFormat="1" ht="15.5" x14ac:dyDescent="0.35">
      <c r="A90" s="84" t="str">
        <f>'23MBA111 '!A91</f>
        <v>P18FW23M015076</v>
      </c>
      <c r="B90" s="84" t="str">
        <f>'23MBA111 '!B91</f>
        <v>NEHA M CHOUGALE</v>
      </c>
      <c r="C90" s="118"/>
      <c r="D90" s="119">
        <v>3</v>
      </c>
      <c r="E90" s="119">
        <v>5</v>
      </c>
      <c r="F90" s="119"/>
      <c r="G90" s="119">
        <v>2</v>
      </c>
      <c r="H90" s="119"/>
      <c r="I90" s="119">
        <v>10</v>
      </c>
      <c r="J90" s="119">
        <v>9</v>
      </c>
      <c r="K90" s="119">
        <v>5</v>
      </c>
      <c r="L90" s="120">
        <v>40</v>
      </c>
      <c r="M90" s="39">
        <f t="shared" si="2"/>
        <v>34</v>
      </c>
    </row>
    <row r="91" spans="1:13" s="13" customFormat="1" ht="15.5" x14ac:dyDescent="0.35">
      <c r="A91" s="84" t="str">
        <f>'23MBA111 '!A92</f>
        <v>P18FW23M015077</v>
      </c>
      <c r="B91" s="84" t="str">
        <f>'23MBA111 '!B92</f>
        <v>NEHA PRASAD</v>
      </c>
      <c r="C91" s="119"/>
      <c r="D91" s="119">
        <v>5</v>
      </c>
      <c r="E91" s="119">
        <v>3</v>
      </c>
      <c r="F91" s="119"/>
      <c r="G91" s="119">
        <v>5</v>
      </c>
      <c r="H91" s="119"/>
      <c r="I91" s="119">
        <v>10</v>
      </c>
      <c r="J91" s="119">
        <v>7</v>
      </c>
      <c r="K91" s="119">
        <v>12</v>
      </c>
      <c r="L91" s="120">
        <v>36</v>
      </c>
      <c r="M91" s="39">
        <f t="shared" si="2"/>
        <v>42</v>
      </c>
    </row>
    <row r="92" spans="1:13" s="13" customFormat="1" ht="15.5" x14ac:dyDescent="0.35">
      <c r="A92" s="84" t="str">
        <f>'23MBA111 '!A93</f>
        <v>P18FW23M015078</v>
      </c>
      <c r="B92" s="84" t="str">
        <f>'23MBA111 '!B93</f>
        <v>NIMMISH RAO</v>
      </c>
      <c r="C92" s="118"/>
      <c r="D92" s="119">
        <v>1</v>
      </c>
      <c r="E92" s="119">
        <v>0</v>
      </c>
      <c r="F92" s="119">
        <v>0</v>
      </c>
      <c r="G92" s="119"/>
      <c r="H92" s="119"/>
      <c r="I92" s="119">
        <v>1</v>
      </c>
      <c r="J92" s="119">
        <v>1</v>
      </c>
      <c r="K92" s="119">
        <v>0</v>
      </c>
      <c r="L92" s="120">
        <v>26</v>
      </c>
      <c r="M92" s="39">
        <f t="shared" si="2"/>
        <v>3</v>
      </c>
    </row>
    <row r="93" spans="1:13" s="13" customFormat="1" ht="15.5" x14ac:dyDescent="0.35">
      <c r="A93" s="84" t="str">
        <f>'23MBA111 '!A94</f>
        <v>P18FW23M015079</v>
      </c>
      <c r="B93" s="84" t="str">
        <f>'23MBA111 '!B94</f>
        <v>NIRANJAN HEBBAR M</v>
      </c>
      <c r="C93" s="119">
        <v>2</v>
      </c>
      <c r="D93" s="119">
        <v>3</v>
      </c>
      <c r="E93" s="119"/>
      <c r="F93" s="119">
        <v>0</v>
      </c>
      <c r="G93" s="119"/>
      <c r="H93" s="119"/>
      <c r="I93" s="119">
        <v>0</v>
      </c>
      <c r="J93" s="119">
        <v>0</v>
      </c>
      <c r="K93" s="119">
        <v>1</v>
      </c>
      <c r="L93" s="120">
        <v>45</v>
      </c>
      <c r="M93" s="39">
        <f t="shared" si="2"/>
        <v>6</v>
      </c>
    </row>
    <row r="94" spans="1:13" s="13" customFormat="1" ht="15.5" x14ac:dyDescent="0.35">
      <c r="A94" s="84" t="str">
        <f>'23MBA111 '!A95</f>
        <v>P18FW23M015080</v>
      </c>
      <c r="B94" s="84" t="str">
        <f>'23MBA111 '!B95</f>
        <v>NITHYA N</v>
      </c>
      <c r="C94" s="118">
        <v>0</v>
      </c>
      <c r="D94" s="119">
        <v>2</v>
      </c>
      <c r="E94" s="119">
        <v>0</v>
      </c>
      <c r="F94" s="119"/>
      <c r="G94" s="119"/>
      <c r="H94" s="119"/>
      <c r="I94" s="119">
        <v>1</v>
      </c>
      <c r="J94" s="119">
        <v>1</v>
      </c>
      <c r="K94" s="119">
        <v>0</v>
      </c>
      <c r="L94" s="120">
        <v>32</v>
      </c>
      <c r="M94" s="39">
        <f t="shared" si="2"/>
        <v>4</v>
      </c>
    </row>
    <row r="95" spans="1:13" s="13" customFormat="1" ht="15.5" x14ac:dyDescent="0.35">
      <c r="A95" s="84" t="str">
        <f>'23MBA111 '!A96</f>
        <v>P18FW23M015081</v>
      </c>
      <c r="B95" s="84" t="str">
        <f>'23MBA111 '!B96</f>
        <v>P S KEERTHY</v>
      </c>
      <c r="C95" s="118"/>
      <c r="D95" s="119">
        <v>5</v>
      </c>
      <c r="E95" s="119">
        <v>4</v>
      </c>
      <c r="F95" s="119">
        <v>3</v>
      </c>
      <c r="G95" s="119"/>
      <c r="H95" s="119">
        <v>3</v>
      </c>
      <c r="I95" s="119">
        <v>10</v>
      </c>
      <c r="J95" s="119"/>
      <c r="K95" s="119">
        <v>8</v>
      </c>
      <c r="L95" s="120">
        <v>21</v>
      </c>
      <c r="M95" s="39">
        <f t="shared" si="2"/>
        <v>33</v>
      </c>
    </row>
    <row r="96" spans="1:13" s="13" customFormat="1" ht="15.5" x14ac:dyDescent="0.35">
      <c r="A96" s="84" t="str">
        <f>'23MBA111 '!A97</f>
        <v>P18FW23M015082</v>
      </c>
      <c r="B96" s="84" t="str">
        <f>'23MBA111 '!B97</f>
        <v>P UTTARA</v>
      </c>
      <c r="C96" s="118"/>
      <c r="D96" s="119">
        <v>5</v>
      </c>
      <c r="E96" s="119">
        <v>5</v>
      </c>
      <c r="F96" s="119"/>
      <c r="G96" s="119">
        <v>4</v>
      </c>
      <c r="H96" s="119">
        <v>2</v>
      </c>
      <c r="I96" s="119">
        <v>2</v>
      </c>
      <c r="J96" s="119"/>
      <c r="K96" s="119">
        <v>6</v>
      </c>
      <c r="L96" s="120">
        <v>20</v>
      </c>
      <c r="M96" s="39">
        <f t="shared" si="2"/>
        <v>24</v>
      </c>
    </row>
    <row r="97" spans="1:13" s="13" customFormat="1" ht="15.5" x14ac:dyDescent="0.35">
      <c r="A97" s="84" t="str">
        <f>'23MBA111 '!A98</f>
        <v>P18FW23M015083</v>
      </c>
      <c r="B97" s="84" t="str">
        <f>'23MBA111 '!B98</f>
        <v>PAVAN</v>
      </c>
      <c r="C97" s="118">
        <v>2</v>
      </c>
      <c r="D97" s="119">
        <v>1</v>
      </c>
      <c r="E97" s="119"/>
      <c r="F97" s="119"/>
      <c r="G97" s="119">
        <v>2</v>
      </c>
      <c r="H97" s="119"/>
      <c r="I97" s="119">
        <v>8</v>
      </c>
      <c r="J97" s="119">
        <v>10</v>
      </c>
      <c r="K97" s="119">
        <v>12</v>
      </c>
      <c r="L97" s="120">
        <v>6</v>
      </c>
      <c r="M97" s="39">
        <f t="shared" si="2"/>
        <v>35</v>
      </c>
    </row>
    <row r="98" spans="1:13" s="13" customFormat="1" ht="15.5" x14ac:dyDescent="0.35">
      <c r="A98" s="84" t="str">
        <f>'23MBA111 '!A99</f>
        <v>P18FW23M015084</v>
      </c>
      <c r="B98" s="84" t="str">
        <f>'23MBA111 '!B99</f>
        <v>POOJA R BELAKERE</v>
      </c>
      <c r="C98" s="119"/>
      <c r="D98" s="119">
        <v>5</v>
      </c>
      <c r="E98" s="119">
        <v>2</v>
      </c>
      <c r="F98" s="119">
        <v>1</v>
      </c>
      <c r="G98" s="119">
        <v>0</v>
      </c>
      <c r="H98" s="119">
        <v>1</v>
      </c>
      <c r="I98" s="119">
        <v>8</v>
      </c>
      <c r="J98" s="119"/>
      <c r="K98" s="119">
        <v>8</v>
      </c>
      <c r="L98" s="120">
        <v>23</v>
      </c>
      <c r="M98" s="39">
        <f t="shared" si="2"/>
        <v>25</v>
      </c>
    </row>
    <row r="99" spans="1:13" s="13" customFormat="1" ht="15.5" x14ac:dyDescent="0.35">
      <c r="A99" s="84" t="str">
        <f>'23MBA111 '!A100</f>
        <v>P18FW23M015085</v>
      </c>
      <c r="B99" s="84" t="str">
        <f>'23MBA111 '!B100</f>
        <v>PAVITHRA G</v>
      </c>
      <c r="C99" s="118"/>
      <c r="D99" s="119">
        <v>5</v>
      </c>
      <c r="E99" s="119">
        <v>5</v>
      </c>
      <c r="F99" s="119"/>
      <c r="G99" s="119">
        <v>3</v>
      </c>
      <c r="H99" s="119"/>
      <c r="I99" s="119">
        <v>9</v>
      </c>
      <c r="J99" s="119">
        <v>10</v>
      </c>
      <c r="K99" s="119">
        <v>14</v>
      </c>
      <c r="L99" s="120">
        <v>24</v>
      </c>
      <c r="M99" s="39">
        <f t="shared" si="2"/>
        <v>46</v>
      </c>
    </row>
    <row r="100" spans="1:13" s="13" customFormat="1" ht="15.5" x14ac:dyDescent="0.35">
      <c r="A100" s="84" t="str">
        <f>'23MBA111 '!A101</f>
        <v>P18FW23M015086</v>
      </c>
      <c r="B100" s="84" t="str">
        <f>'23MBA111 '!B101</f>
        <v>PRADNYA PRAKASH NAIK</v>
      </c>
      <c r="C100" s="119"/>
      <c r="D100" s="119">
        <v>5</v>
      </c>
      <c r="E100" s="119">
        <v>5</v>
      </c>
      <c r="F100" s="119"/>
      <c r="G100" s="119">
        <v>1</v>
      </c>
      <c r="H100" s="119"/>
      <c r="I100" s="119">
        <v>10</v>
      </c>
      <c r="J100" s="119">
        <v>0</v>
      </c>
      <c r="K100" s="119">
        <v>3</v>
      </c>
      <c r="L100" s="120">
        <v>32</v>
      </c>
      <c r="M100" s="39">
        <f t="shared" si="2"/>
        <v>24</v>
      </c>
    </row>
    <row r="101" spans="1:13" s="13" customFormat="1" ht="15.5" x14ac:dyDescent="0.35">
      <c r="A101" s="84" t="str">
        <f>'23MBA111 '!A102</f>
        <v>P18FW23M015087</v>
      </c>
      <c r="B101" s="84" t="str">
        <f>'23MBA111 '!B102</f>
        <v>PRAGATI RAJ</v>
      </c>
      <c r="C101" s="118"/>
      <c r="D101" s="119">
        <v>3</v>
      </c>
      <c r="E101" s="119">
        <v>1</v>
      </c>
      <c r="F101" s="119"/>
      <c r="G101" s="119">
        <v>0</v>
      </c>
      <c r="H101" s="119"/>
      <c r="I101" s="119">
        <v>4</v>
      </c>
      <c r="J101" s="119">
        <v>0</v>
      </c>
      <c r="K101" s="119">
        <v>1</v>
      </c>
      <c r="L101" s="120">
        <v>32</v>
      </c>
      <c r="M101" s="39">
        <f t="shared" si="2"/>
        <v>9</v>
      </c>
    </row>
    <row r="102" spans="1:13" s="13" customFormat="1" ht="15.5" x14ac:dyDescent="0.35">
      <c r="A102" s="84" t="str">
        <f>'23MBA111 '!A103</f>
        <v>P18FW23M015088</v>
      </c>
      <c r="B102" s="84" t="str">
        <f>'23MBA111 '!B103</f>
        <v>PRAJWAL S PATIL</v>
      </c>
      <c r="C102" s="119"/>
      <c r="D102" s="119">
        <v>1</v>
      </c>
      <c r="E102" s="119">
        <v>2</v>
      </c>
      <c r="F102" s="119"/>
      <c r="G102" s="119">
        <v>5</v>
      </c>
      <c r="H102" s="119"/>
      <c r="I102" s="119">
        <v>10</v>
      </c>
      <c r="J102" s="119">
        <v>3</v>
      </c>
      <c r="K102" s="119">
        <v>14</v>
      </c>
      <c r="L102" s="120">
        <v>27</v>
      </c>
      <c r="M102" s="39">
        <f t="shared" si="2"/>
        <v>35</v>
      </c>
    </row>
    <row r="103" spans="1:13" s="13" customFormat="1" ht="15.5" x14ac:dyDescent="0.35">
      <c r="A103" s="84" t="str">
        <f>'23MBA111 '!A104</f>
        <v>P18FW23M015089</v>
      </c>
      <c r="B103" s="84" t="str">
        <f>'23MBA111 '!B104</f>
        <v>PRAMATH GOPAL HEGDE</v>
      </c>
      <c r="C103" s="119"/>
      <c r="D103" s="119">
        <v>2</v>
      </c>
      <c r="E103" s="119">
        <v>2</v>
      </c>
      <c r="F103" s="119">
        <v>1</v>
      </c>
      <c r="G103" s="119">
        <v>1</v>
      </c>
      <c r="H103" s="119"/>
      <c r="I103" s="119">
        <v>10</v>
      </c>
      <c r="J103" s="119">
        <v>6</v>
      </c>
      <c r="K103" s="119">
        <v>11</v>
      </c>
      <c r="L103" s="120">
        <v>36</v>
      </c>
      <c r="M103" s="39">
        <f t="shared" si="2"/>
        <v>33</v>
      </c>
    </row>
    <row r="104" spans="1:13" s="13" customFormat="1" ht="15.5" x14ac:dyDescent="0.35">
      <c r="A104" s="84" t="str">
        <f>'23MBA111 '!A105</f>
        <v>P18FW23M015090</v>
      </c>
      <c r="B104" s="84" t="str">
        <f>'23MBA111 '!B105</f>
        <v>PRANAM</v>
      </c>
      <c r="C104" s="119">
        <v>1</v>
      </c>
      <c r="D104" s="119">
        <v>2</v>
      </c>
      <c r="E104" s="119">
        <v>2</v>
      </c>
      <c r="F104" s="119">
        <v>2</v>
      </c>
      <c r="G104" s="119"/>
      <c r="H104" s="119">
        <v>1</v>
      </c>
      <c r="I104" s="119">
        <v>2</v>
      </c>
      <c r="J104" s="119"/>
      <c r="K104" s="119">
        <v>0</v>
      </c>
      <c r="L104" s="120">
        <v>29</v>
      </c>
      <c r="M104" s="39">
        <f t="shared" si="2"/>
        <v>10</v>
      </c>
    </row>
    <row r="105" spans="1:13" s="13" customFormat="1" ht="15.5" x14ac:dyDescent="0.35">
      <c r="A105" s="84" t="str">
        <f>'23MBA111 '!A106</f>
        <v>P18FW23M015091</v>
      </c>
      <c r="B105" s="84" t="str">
        <f>'23MBA111 '!B106</f>
        <v>PRASHANT PAWAR</v>
      </c>
      <c r="C105" s="119"/>
      <c r="D105" s="119">
        <v>5</v>
      </c>
      <c r="E105" s="119">
        <v>5</v>
      </c>
      <c r="F105" s="119">
        <v>0</v>
      </c>
      <c r="G105" s="119"/>
      <c r="H105" s="119"/>
      <c r="I105" s="119">
        <v>10</v>
      </c>
      <c r="J105" s="119">
        <v>8</v>
      </c>
      <c r="K105" s="119">
        <v>6</v>
      </c>
      <c r="L105" s="120">
        <v>20</v>
      </c>
      <c r="M105" s="39">
        <f t="shared" si="2"/>
        <v>34</v>
      </c>
    </row>
    <row r="106" spans="1:13" s="13" customFormat="1" ht="15.5" x14ac:dyDescent="0.35">
      <c r="A106" s="84" t="str">
        <f>'23MBA111 '!A107</f>
        <v>P18FW23M015092</v>
      </c>
      <c r="B106" s="84" t="str">
        <f>'23MBA111 '!B107</f>
        <v>PRATHVI ANNAPPA HEGDE</v>
      </c>
      <c r="C106" s="118"/>
      <c r="D106" s="119">
        <v>5</v>
      </c>
      <c r="E106" s="119">
        <v>3</v>
      </c>
      <c r="F106" s="119">
        <v>3</v>
      </c>
      <c r="G106" s="119"/>
      <c r="H106" s="119">
        <v>2</v>
      </c>
      <c r="I106" s="119">
        <v>10</v>
      </c>
      <c r="J106" s="119"/>
      <c r="K106" s="119">
        <v>8</v>
      </c>
      <c r="L106" s="120">
        <v>25</v>
      </c>
      <c r="M106" s="39">
        <f t="shared" si="2"/>
        <v>31</v>
      </c>
    </row>
    <row r="107" spans="1:13" s="13" customFormat="1" ht="15.5" x14ac:dyDescent="0.35">
      <c r="A107" s="84" t="str">
        <f>'23MBA111 '!A108</f>
        <v>P18FW23M015093</v>
      </c>
      <c r="B107" s="84" t="str">
        <f>'23MBA111 '!B108</f>
        <v>PREETHAM</v>
      </c>
      <c r="C107" s="119"/>
      <c r="D107" s="119">
        <v>5</v>
      </c>
      <c r="E107" s="119">
        <v>5</v>
      </c>
      <c r="F107" s="119"/>
      <c r="G107" s="119">
        <v>3</v>
      </c>
      <c r="H107" s="119"/>
      <c r="I107" s="119">
        <v>10</v>
      </c>
      <c r="J107" s="119">
        <v>7</v>
      </c>
      <c r="K107" s="119">
        <v>11</v>
      </c>
      <c r="L107" s="120">
        <v>37</v>
      </c>
      <c r="M107" s="39">
        <f t="shared" si="2"/>
        <v>41</v>
      </c>
    </row>
    <row r="108" spans="1:13" s="13" customFormat="1" ht="15.5" x14ac:dyDescent="0.35">
      <c r="A108" s="84" t="str">
        <f>'23MBA111 '!A109</f>
        <v>P18FW23M015094</v>
      </c>
      <c r="B108" s="84" t="str">
        <f>'23MBA111 '!B109</f>
        <v>PRIYADARSHAN SHENVI</v>
      </c>
      <c r="C108" s="119"/>
      <c r="D108" s="119">
        <v>5</v>
      </c>
      <c r="E108" s="119">
        <v>3</v>
      </c>
      <c r="F108" s="119"/>
      <c r="G108" s="119">
        <v>2</v>
      </c>
      <c r="H108" s="119"/>
      <c r="I108" s="119">
        <v>10</v>
      </c>
      <c r="J108" s="119">
        <v>4</v>
      </c>
      <c r="K108" s="119">
        <v>2</v>
      </c>
      <c r="L108" s="120">
        <v>32</v>
      </c>
      <c r="M108" s="39">
        <f t="shared" si="2"/>
        <v>26</v>
      </c>
    </row>
    <row r="109" spans="1:13" s="13" customFormat="1" ht="15.5" x14ac:dyDescent="0.35">
      <c r="A109" s="84" t="str">
        <f>'23MBA111 '!A110</f>
        <v>P18FW23M015095</v>
      </c>
      <c r="B109" s="84" t="str">
        <f>'23MBA111 '!B110</f>
        <v>PRIYANKA R</v>
      </c>
      <c r="C109" s="118"/>
      <c r="D109" s="119">
        <v>3</v>
      </c>
      <c r="E109" s="119">
        <v>3</v>
      </c>
      <c r="F109" s="119"/>
      <c r="G109" s="119">
        <v>1</v>
      </c>
      <c r="H109" s="119"/>
      <c r="I109" s="119">
        <v>10</v>
      </c>
      <c r="J109" s="119">
        <v>0</v>
      </c>
      <c r="K109" s="119">
        <v>6</v>
      </c>
      <c r="L109" s="120">
        <v>34</v>
      </c>
      <c r="M109" s="39">
        <f t="shared" si="2"/>
        <v>23</v>
      </c>
    </row>
    <row r="110" spans="1:13" s="13" customFormat="1" ht="15.5" x14ac:dyDescent="0.35">
      <c r="A110" s="84" t="str">
        <f>'23MBA111 '!A111</f>
        <v>P18FW23M015096</v>
      </c>
      <c r="B110" s="84" t="str">
        <f>'23MBA111 '!B111</f>
        <v>PRUTHVIJA T H</v>
      </c>
      <c r="C110" s="118"/>
      <c r="D110" s="119">
        <v>3</v>
      </c>
      <c r="E110" s="119">
        <v>1</v>
      </c>
      <c r="F110" s="119"/>
      <c r="G110" s="119">
        <v>0</v>
      </c>
      <c r="H110" s="119"/>
      <c r="I110" s="119">
        <v>6</v>
      </c>
      <c r="J110" s="119">
        <v>0</v>
      </c>
      <c r="K110" s="119">
        <v>4</v>
      </c>
      <c r="L110" s="120">
        <v>36</v>
      </c>
      <c r="M110" s="39">
        <f t="shared" si="2"/>
        <v>14</v>
      </c>
    </row>
    <row r="111" spans="1:13" s="13" customFormat="1" ht="15.5" x14ac:dyDescent="0.35">
      <c r="A111" s="84" t="str">
        <f>'23MBA111 '!A112</f>
        <v>P18FW23M015097</v>
      </c>
      <c r="B111" s="84" t="str">
        <f>'23MBA111 '!B112</f>
        <v>PUNEET S YAKKARNALL</v>
      </c>
      <c r="C111" s="118"/>
      <c r="D111" s="119">
        <v>3</v>
      </c>
      <c r="E111" s="119">
        <v>0</v>
      </c>
      <c r="F111" s="119">
        <v>0</v>
      </c>
      <c r="G111" s="119"/>
      <c r="H111" s="119">
        <v>6</v>
      </c>
      <c r="I111" s="119">
        <v>2</v>
      </c>
      <c r="J111" s="119">
        <v>4</v>
      </c>
      <c r="K111" s="119">
        <v>2</v>
      </c>
      <c r="L111" s="120">
        <v>17</v>
      </c>
      <c r="M111" s="39">
        <f t="shared" si="2"/>
        <v>17</v>
      </c>
    </row>
    <row r="112" spans="1:13" s="13" customFormat="1" ht="15.5" x14ac:dyDescent="0.35">
      <c r="A112" s="84" t="str">
        <f>'23MBA111 '!A113</f>
        <v>P18FW23M015098</v>
      </c>
      <c r="B112" s="84" t="str">
        <f>'23MBA111 '!B113</f>
        <v>PUNEETH YM</v>
      </c>
      <c r="C112" s="118">
        <v>4</v>
      </c>
      <c r="D112" s="119">
        <v>5</v>
      </c>
      <c r="E112" s="119"/>
      <c r="F112" s="119">
        <v>3</v>
      </c>
      <c r="G112" s="119">
        <v>5</v>
      </c>
      <c r="H112" s="119"/>
      <c r="I112" s="119">
        <v>10</v>
      </c>
      <c r="J112" s="119">
        <v>7</v>
      </c>
      <c r="K112" s="119">
        <v>10</v>
      </c>
      <c r="L112" s="120">
        <v>25</v>
      </c>
      <c r="M112" s="39">
        <f t="shared" si="2"/>
        <v>44</v>
      </c>
    </row>
    <row r="113" spans="1:13" s="13" customFormat="1" ht="15.5" x14ac:dyDescent="0.35">
      <c r="A113" s="84" t="str">
        <f>'23MBA111 '!A114</f>
        <v>P18FW23M015099</v>
      </c>
      <c r="B113" s="84" t="str">
        <f>'23MBA111 '!B114</f>
        <v>PURVI</v>
      </c>
      <c r="C113" s="118"/>
      <c r="D113" s="119">
        <v>1</v>
      </c>
      <c r="E113" s="119">
        <v>0</v>
      </c>
      <c r="F113" s="119"/>
      <c r="G113" s="119">
        <v>0</v>
      </c>
      <c r="H113" s="119"/>
      <c r="I113" s="119">
        <v>8</v>
      </c>
      <c r="J113" s="119">
        <v>0</v>
      </c>
      <c r="K113" s="119">
        <v>0</v>
      </c>
      <c r="L113" s="120">
        <v>36</v>
      </c>
      <c r="M113" s="39">
        <f t="shared" si="2"/>
        <v>9</v>
      </c>
    </row>
    <row r="114" spans="1:13" s="13" customFormat="1" ht="15.5" x14ac:dyDescent="0.35">
      <c r="A114" s="84" t="str">
        <f>'23MBA111 '!A115</f>
        <v>P18FW23M015100</v>
      </c>
      <c r="B114" s="84" t="str">
        <f>'23MBA111 '!B115</f>
        <v>RAJASHREE SHESHAGIRI SARATHI</v>
      </c>
      <c r="C114" s="118">
        <v>1</v>
      </c>
      <c r="D114" s="119">
        <v>5</v>
      </c>
      <c r="E114" s="119">
        <v>2</v>
      </c>
      <c r="F114" s="119"/>
      <c r="G114" s="119">
        <v>0</v>
      </c>
      <c r="H114" s="119"/>
      <c r="I114" s="119">
        <v>3</v>
      </c>
      <c r="J114" s="119">
        <v>9</v>
      </c>
      <c r="K114" s="119">
        <v>4</v>
      </c>
      <c r="L114" s="120">
        <v>40</v>
      </c>
      <c r="M114" s="39">
        <f t="shared" si="2"/>
        <v>24</v>
      </c>
    </row>
    <row r="115" spans="1:13" s="13" customFormat="1" ht="15.5" x14ac:dyDescent="0.35">
      <c r="A115" s="84" t="str">
        <f>'23MBA111 '!A116</f>
        <v>P18FW23M015101</v>
      </c>
      <c r="B115" s="84" t="str">
        <f>'23MBA111 '!B116</f>
        <v>RAKESH GOWDA</v>
      </c>
      <c r="C115" s="118">
        <v>2</v>
      </c>
      <c r="D115" s="119">
        <v>5</v>
      </c>
      <c r="E115" s="119">
        <v>5</v>
      </c>
      <c r="F115" s="119"/>
      <c r="G115" s="119"/>
      <c r="H115" s="119">
        <v>2</v>
      </c>
      <c r="I115" s="119">
        <v>5</v>
      </c>
      <c r="J115" s="119"/>
      <c r="K115" s="119">
        <v>7</v>
      </c>
      <c r="L115" s="120">
        <v>12</v>
      </c>
      <c r="M115" s="39">
        <f t="shared" si="2"/>
        <v>26</v>
      </c>
    </row>
    <row r="116" spans="1:13" s="13" customFormat="1" ht="15.5" x14ac:dyDescent="0.35">
      <c r="A116" s="84" t="str">
        <f>'23MBA111 '!A117</f>
        <v>P18FW23M015102</v>
      </c>
      <c r="B116" s="84" t="str">
        <f>'23MBA111 '!B117</f>
        <v>RAKSHA R</v>
      </c>
      <c r="C116" s="118"/>
      <c r="D116" s="119">
        <v>2</v>
      </c>
      <c r="E116" s="119">
        <v>1</v>
      </c>
      <c r="F116" s="119"/>
      <c r="G116" s="119">
        <v>1</v>
      </c>
      <c r="H116" s="119"/>
      <c r="I116" s="119">
        <v>2</v>
      </c>
      <c r="J116" s="119">
        <v>2</v>
      </c>
      <c r="K116" s="119">
        <v>2</v>
      </c>
      <c r="L116" s="120">
        <v>35</v>
      </c>
      <c r="M116" s="39">
        <f t="shared" si="2"/>
        <v>10</v>
      </c>
    </row>
    <row r="117" spans="1:13" s="13" customFormat="1" ht="15.5" x14ac:dyDescent="0.35">
      <c r="A117" s="84" t="str">
        <f>'23MBA111 '!A118</f>
        <v>P18FW23M015103</v>
      </c>
      <c r="B117" s="84" t="str">
        <f>'23MBA111 '!B118</f>
        <v>RAKSHITHA P</v>
      </c>
      <c r="C117" s="118"/>
      <c r="D117" s="119">
        <v>5</v>
      </c>
      <c r="E117" s="119">
        <v>3</v>
      </c>
      <c r="F117" s="119"/>
      <c r="G117" s="119">
        <v>5</v>
      </c>
      <c r="H117" s="119"/>
      <c r="I117" s="119">
        <v>10</v>
      </c>
      <c r="J117" s="119">
        <v>10</v>
      </c>
      <c r="K117" s="119">
        <v>6</v>
      </c>
      <c r="L117" s="120">
        <v>47</v>
      </c>
      <c r="M117" s="39">
        <f t="shared" si="2"/>
        <v>39</v>
      </c>
    </row>
    <row r="118" spans="1:13" s="13" customFormat="1" ht="15.5" x14ac:dyDescent="0.35">
      <c r="A118" s="84" t="str">
        <f>'23MBA111 '!A119</f>
        <v>P18FW23M015104</v>
      </c>
      <c r="B118" s="84" t="str">
        <f>'23MBA111 '!B119</f>
        <v>RAMYA VISHWANATH ACHARYA</v>
      </c>
      <c r="C118" s="118">
        <v>0</v>
      </c>
      <c r="D118" s="119">
        <v>5</v>
      </c>
      <c r="E118" s="119"/>
      <c r="F118" s="119">
        <v>0</v>
      </c>
      <c r="G118" s="119"/>
      <c r="H118" s="119">
        <v>2</v>
      </c>
      <c r="I118" s="119">
        <v>2</v>
      </c>
      <c r="J118" s="119">
        <v>1</v>
      </c>
      <c r="K118" s="119">
        <v>3</v>
      </c>
      <c r="L118" s="120">
        <v>21</v>
      </c>
      <c r="M118" s="39">
        <f t="shared" si="2"/>
        <v>13</v>
      </c>
    </row>
    <row r="119" spans="1:13" s="13" customFormat="1" ht="15.5" x14ac:dyDescent="0.35">
      <c r="A119" s="84" t="str">
        <f>'23MBA111 '!A120</f>
        <v>P18FW23M015105</v>
      </c>
      <c r="B119" s="84" t="str">
        <f>'23MBA111 '!B120</f>
        <v>RAVITEJA N</v>
      </c>
      <c r="C119" s="118"/>
      <c r="D119" s="119">
        <v>4</v>
      </c>
      <c r="E119" s="119">
        <v>2</v>
      </c>
      <c r="F119" s="119"/>
      <c r="G119" s="119">
        <v>5</v>
      </c>
      <c r="H119" s="119">
        <v>3</v>
      </c>
      <c r="I119" s="119">
        <v>10</v>
      </c>
      <c r="J119" s="119">
        <v>1</v>
      </c>
      <c r="K119" s="119">
        <v>15</v>
      </c>
      <c r="L119" s="120" t="s">
        <v>446</v>
      </c>
      <c r="M119" s="39">
        <f t="shared" si="2"/>
        <v>40</v>
      </c>
    </row>
    <row r="120" spans="1:13" s="13" customFormat="1" ht="15.5" x14ac:dyDescent="0.35">
      <c r="A120" s="84" t="str">
        <f>'23MBA111 '!A121</f>
        <v>P18FW23M015106</v>
      </c>
      <c r="B120" s="84" t="str">
        <f>'23MBA111 '!B121</f>
        <v>RESHMI S</v>
      </c>
      <c r="C120" s="118"/>
      <c r="D120" s="119">
        <v>2</v>
      </c>
      <c r="E120" s="119">
        <v>0</v>
      </c>
      <c r="F120" s="119"/>
      <c r="G120" s="119">
        <v>0</v>
      </c>
      <c r="H120" s="119"/>
      <c r="I120" s="119">
        <v>3</v>
      </c>
      <c r="J120" s="119">
        <v>2</v>
      </c>
      <c r="K120" s="119">
        <v>3</v>
      </c>
      <c r="L120" s="120">
        <v>32</v>
      </c>
      <c r="M120" s="39">
        <f t="shared" si="2"/>
        <v>10</v>
      </c>
    </row>
    <row r="121" spans="1:13" s="13" customFormat="1" ht="15.5" x14ac:dyDescent="0.35">
      <c r="A121" s="84" t="str">
        <f>'23MBA111 '!A122</f>
        <v>P18FW23M015107</v>
      </c>
      <c r="B121" s="84" t="str">
        <f>'23MBA111 '!B122</f>
        <v>ROHIT YADAV</v>
      </c>
      <c r="C121" s="118"/>
      <c r="D121" s="119">
        <v>3</v>
      </c>
      <c r="E121" s="119">
        <v>5</v>
      </c>
      <c r="F121" s="119"/>
      <c r="G121" s="119">
        <v>2</v>
      </c>
      <c r="H121" s="119"/>
      <c r="I121" s="119">
        <v>4</v>
      </c>
      <c r="J121" s="119">
        <v>4</v>
      </c>
      <c r="K121" s="119">
        <v>5</v>
      </c>
      <c r="L121" s="120">
        <v>39</v>
      </c>
      <c r="M121" s="39">
        <f t="shared" si="2"/>
        <v>23</v>
      </c>
    </row>
    <row r="122" spans="1:13" s="13" customFormat="1" ht="15.5" x14ac:dyDescent="0.35">
      <c r="A122" s="84" t="str">
        <f>'23MBA111 '!A123</f>
        <v>P18FW23M015108</v>
      </c>
      <c r="B122" s="84" t="str">
        <f>'23MBA111 '!B123</f>
        <v>ROSHAN S</v>
      </c>
      <c r="C122" s="119"/>
      <c r="D122" s="119">
        <v>3</v>
      </c>
      <c r="E122" s="119">
        <v>2</v>
      </c>
      <c r="F122" s="119"/>
      <c r="G122" s="119">
        <v>0</v>
      </c>
      <c r="H122" s="119"/>
      <c r="I122" s="119">
        <v>10</v>
      </c>
      <c r="J122" s="119">
        <v>0</v>
      </c>
      <c r="K122" s="119">
        <v>6</v>
      </c>
      <c r="L122" s="120">
        <v>10</v>
      </c>
      <c r="M122" s="39">
        <f t="shared" si="2"/>
        <v>21</v>
      </c>
    </row>
    <row r="123" spans="1:13" s="13" customFormat="1" ht="15.5" x14ac:dyDescent="0.35">
      <c r="A123" s="84" t="str">
        <f>'23MBA111 '!A124</f>
        <v>P18FW23M015109</v>
      </c>
      <c r="B123" s="84" t="str">
        <f>'23MBA111 '!B124</f>
        <v>RUDRAPRASAD N</v>
      </c>
      <c r="C123" s="119"/>
      <c r="D123" s="119">
        <v>1</v>
      </c>
      <c r="E123" s="119">
        <v>5</v>
      </c>
      <c r="F123" s="119"/>
      <c r="G123" s="119">
        <v>0</v>
      </c>
      <c r="H123" s="119"/>
      <c r="I123" s="119">
        <v>10</v>
      </c>
      <c r="J123" s="119">
        <v>2</v>
      </c>
      <c r="K123" s="119">
        <v>8</v>
      </c>
      <c r="L123" s="120">
        <v>44</v>
      </c>
      <c r="M123" s="39">
        <f t="shared" si="2"/>
        <v>26</v>
      </c>
    </row>
    <row r="124" spans="1:13" s="13" customFormat="1" ht="15.5" x14ac:dyDescent="0.35">
      <c r="A124" s="84" t="str">
        <f>'23MBA111 '!A125</f>
        <v>P18FW23M015110</v>
      </c>
      <c r="B124" s="84" t="str">
        <f>'23MBA111 '!B125</f>
        <v>RUTUJA V PAWAR</v>
      </c>
      <c r="C124" s="118"/>
      <c r="D124" s="119">
        <v>3</v>
      </c>
      <c r="E124" s="119">
        <v>0</v>
      </c>
      <c r="F124" s="119">
        <v>0</v>
      </c>
      <c r="G124" s="119"/>
      <c r="H124" s="119"/>
      <c r="I124" s="119">
        <v>0</v>
      </c>
      <c r="J124" s="119">
        <v>1</v>
      </c>
      <c r="K124" s="119">
        <v>2</v>
      </c>
      <c r="L124" s="120">
        <v>38</v>
      </c>
      <c r="M124" s="39">
        <f t="shared" si="2"/>
        <v>6</v>
      </c>
    </row>
    <row r="125" spans="1:13" s="13" customFormat="1" ht="15.5" x14ac:dyDescent="0.35">
      <c r="A125" s="84" t="str">
        <f>'23MBA111 '!A126</f>
        <v>P18FW23M015111</v>
      </c>
      <c r="B125" s="84" t="str">
        <f>'23MBA111 '!B126</f>
        <v>SADANA V</v>
      </c>
      <c r="C125" s="118"/>
      <c r="D125" s="119">
        <v>2</v>
      </c>
      <c r="E125" s="119">
        <v>1</v>
      </c>
      <c r="F125" s="119">
        <v>1</v>
      </c>
      <c r="G125" s="119"/>
      <c r="H125" s="119">
        <v>2</v>
      </c>
      <c r="I125" s="119">
        <v>4</v>
      </c>
      <c r="J125" s="119"/>
      <c r="K125" s="119">
        <v>4</v>
      </c>
      <c r="L125" s="120">
        <v>40</v>
      </c>
      <c r="M125" s="39">
        <f t="shared" si="2"/>
        <v>14</v>
      </c>
    </row>
    <row r="126" spans="1:13" s="13" customFormat="1" ht="15.5" x14ac:dyDescent="0.35">
      <c r="A126" s="84" t="str">
        <f>'23MBA111 '!A127</f>
        <v>P18FW23M015112</v>
      </c>
      <c r="B126" s="84" t="str">
        <f>'23MBA111 '!B127</f>
        <v>SADIYA KHUDEJA</v>
      </c>
      <c r="C126" s="118"/>
      <c r="D126" s="119">
        <v>5</v>
      </c>
      <c r="E126" s="119">
        <v>5</v>
      </c>
      <c r="F126" s="119"/>
      <c r="G126" s="119">
        <v>5</v>
      </c>
      <c r="H126" s="119"/>
      <c r="I126" s="119">
        <v>10</v>
      </c>
      <c r="J126" s="119">
        <v>4</v>
      </c>
      <c r="K126" s="119">
        <v>4</v>
      </c>
      <c r="L126" s="120">
        <v>42</v>
      </c>
      <c r="M126" s="39">
        <f t="shared" si="2"/>
        <v>33</v>
      </c>
    </row>
    <row r="127" spans="1:13" s="13" customFormat="1" ht="15.5" x14ac:dyDescent="0.35">
      <c r="A127" s="84" t="str">
        <f>'23MBA111 '!A128</f>
        <v>P18FW23M015113</v>
      </c>
      <c r="B127" s="84" t="str">
        <f>'23MBA111 '!B128</f>
        <v>SADWI P SHETTY</v>
      </c>
      <c r="C127" s="119">
        <v>1</v>
      </c>
      <c r="D127" s="119">
        <v>5</v>
      </c>
      <c r="E127" s="119">
        <v>5</v>
      </c>
      <c r="F127" s="119">
        <v>5</v>
      </c>
      <c r="G127" s="119">
        <v>5</v>
      </c>
      <c r="H127" s="119">
        <v>3</v>
      </c>
      <c r="I127" s="119">
        <v>4</v>
      </c>
      <c r="J127" s="119"/>
      <c r="K127" s="119">
        <v>0</v>
      </c>
      <c r="L127" s="120">
        <v>37</v>
      </c>
      <c r="M127" s="39">
        <f t="shared" si="2"/>
        <v>28</v>
      </c>
    </row>
    <row r="128" spans="1:13" s="13" customFormat="1" ht="15.5" x14ac:dyDescent="0.35">
      <c r="A128" s="84" t="str">
        <f>'23MBA111 '!A129</f>
        <v>P18FW23M015114</v>
      </c>
      <c r="B128" s="84" t="str">
        <f>'23MBA111 '!B129</f>
        <v>SAHANA MADHUKAR KOKKALAKI</v>
      </c>
      <c r="C128" s="118"/>
      <c r="D128" s="119">
        <v>5</v>
      </c>
      <c r="E128" s="119">
        <v>5</v>
      </c>
      <c r="F128" s="119">
        <v>3</v>
      </c>
      <c r="G128" s="119"/>
      <c r="H128" s="119">
        <v>3</v>
      </c>
      <c r="I128" s="119">
        <v>10</v>
      </c>
      <c r="J128" s="119"/>
      <c r="K128" s="119">
        <v>8</v>
      </c>
      <c r="L128" s="120">
        <v>43</v>
      </c>
      <c r="M128" s="39">
        <f t="shared" si="2"/>
        <v>34</v>
      </c>
    </row>
    <row r="129" spans="1:13" s="13" customFormat="1" ht="15.5" x14ac:dyDescent="0.35">
      <c r="A129" s="84" t="str">
        <f>'23MBA111 '!A130</f>
        <v>P18FW23M015115</v>
      </c>
      <c r="B129" s="84" t="str">
        <f>'23MBA111 '!B130</f>
        <v>SAI KIRAN S</v>
      </c>
      <c r="C129" s="119"/>
      <c r="D129" s="119">
        <v>5</v>
      </c>
      <c r="E129" s="119">
        <v>0</v>
      </c>
      <c r="F129" s="119">
        <v>0</v>
      </c>
      <c r="G129" s="119"/>
      <c r="H129" s="119"/>
      <c r="I129" s="119">
        <v>10</v>
      </c>
      <c r="J129" s="119">
        <v>0</v>
      </c>
      <c r="K129" s="119">
        <v>0</v>
      </c>
      <c r="L129" s="120">
        <v>22</v>
      </c>
      <c r="M129" s="39">
        <f t="shared" si="2"/>
        <v>15</v>
      </c>
    </row>
    <row r="130" spans="1:13" s="13" customFormat="1" ht="15.5" x14ac:dyDescent="0.35">
      <c r="A130" s="84" t="str">
        <f>'23MBA111 '!A131</f>
        <v>P18FW23M015116</v>
      </c>
      <c r="B130" s="84" t="str">
        <f>'23MBA111 '!B131</f>
        <v>SAKSHI B MALIPATIL</v>
      </c>
      <c r="C130" s="119"/>
      <c r="D130" s="119">
        <v>2</v>
      </c>
      <c r="E130" s="119">
        <v>5</v>
      </c>
      <c r="F130" s="119"/>
      <c r="G130" s="119">
        <v>1</v>
      </c>
      <c r="H130" s="119"/>
      <c r="I130" s="119">
        <v>10</v>
      </c>
      <c r="J130" s="119">
        <v>3</v>
      </c>
      <c r="K130" s="119">
        <v>4</v>
      </c>
      <c r="L130" s="120">
        <v>22</v>
      </c>
      <c r="M130" s="39">
        <f t="shared" si="2"/>
        <v>25</v>
      </c>
    </row>
    <row r="131" spans="1:13" s="13" customFormat="1" ht="15.5" x14ac:dyDescent="0.35">
      <c r="A131" s="84" t="str">
        <f>'23MBA111 '!A132</f>
        <v>P18FW23M015117</v>
      </c>
      <c r="B131" s="84" t="str">
        <f>'23MBA111 '!B132</f>
        <v>SAMARTH N D</v>
      </c>
      <c r="C131" s="118"/>
      <c r="D131" s="119">
        <v>3</v>
      </c>
      <c r="E131" s="119">
        <v>1</v>
      </c>
      <c r="F131" s="119">
        <v>0</v>
      </c>
      <c r="G131" s="119"/>
      <c r="H131" s="119"/>
      <c r="I131" s="119">
        <v>0</v>
      </c>
      <c r="J131" s="119">
        <v>1</v>
      </c>
      <c r="K131" s="119">
        <v>2</v>
      </c>
      <c r="L131" s="120">
        <v>6</v>
      </c>
      <c r="M131" s="39">
        <f t="shared" si="2"/>
        <v>7</v>
      </c>
    </row>
    <row r="132" spans="1:13" s="13" customFormat="1" ht="15.5" x14ac:dyDescent="0.35">
      <c r="A132" s="84" t="str">
        <f>'23MBA111 '!A133</f>
        <v>P18FW23M015118</v>
      </c>
      <c r="B132" s="84" t="str">
        <f>'23MBA111 '!B133</f>
        <v>SANJAY KUMAR N</v>
      </c>
      <c r="C132" s="118"/>
      <c r="D132" s="119">
        <v>5</v>
      </c>
      <c r="E132" s="119">
        <v>1</v>
      </c>
      <c r="F132" s="119">
        <v>0</v>
      </c>
      <c r="G132" s="119"/>
      <c r="H132" s="119"/>
      <c r="I132" s="119">
        <v>10</v>
      </c>
      <c r="J132" s="119">
        <v>0</v>
      </c>
      <c r="K132" s="119">
        <v>6</v>
      </c>
      <c r="L132" s="120">
        <v>27</v>
      </c>
      <c r="M132" s="39">
        <f t="shared" si="2"/>
        <v>22</v>
      </c>
    </row>
    <row r="133" spans="1:13" s="13" customFormat="1" ht="15.5" x14ac:dyDescent="0.35">
      <c r="A133" s="84" t="str">
        <f>'23MBA111 '!A134</f>
        <v>P18FW23M015119</v>
      </c>
      <c r="B133" s="84" t="str">
        <f>'23MBA111 '!B134</f>
        <v>SANNIDHI S SHETTY</v>
      </c>
      <c r="C133" s="118"/>
      <c r="D133" s="119">
        <v>1</v>
      </c>
      <c r="E133" s="119">
        <v>0</v>
      </c>
      <c r="F133" s="119">
        <v>0</v>
      </c>
      <c r="G133" s="119"/>
      <c r="H133" s="119"/>
      <c r="I133" s="119">
        <v>0</v>
      </c>
      <c r="J133" s="119">
        <v>2</v>
      </c>
      <c r="K133" s="119">
        <v>0</v>
      </c>
      <c r="L133" s="120">
        <v>40</v>
      </c>
      <c r="M133" s="39">
        <f t="shared" si="2"/>
        <v>3</v>
      </c>
    </row>
    <row r="134" spans="1:13" s="13" customFormat="1" ht="15.5" x14ac:dyDescent="0.35">
      <c r="A134" s="84" t="str">
        <f>'23MBA111 '!A135</f>
        <v>P18FW23M015120</v>
      </c>
      <c r="B134" s="84" t="str">
        <f>'23MBA111 '!B135</f>
        <v>SANTOSH L</v>
      </c>
      <c r="C134" s="119"/>
      <c r="D134" s="119">
        <v>2</v>
      </c>
      <c r="E134" s="119">
        <v>0</v>
      </c>
      <c r="F134" s="119">
        <v>0</v>
      </c>
      <c r="G134" s="119"/>
      <c r="H134" s="119"/>
      <c r="I134" s="119">
        <v>0</v>
      </c>
      <c r="J134" s="119">
        <v>0</v>
      </c>
      <c r="K134" s="119">
        <v>1</v>
      </c>
      <c r="L134" s="120">
        <v>33</v>
      </c>
      <c r="M134" s="39">
        <f t="shared" si="2"/>
        <v>3</v>
      </c>
    </row>
    <row r="135" spans="1:13" s="13" customFormat="1" ht="15.5" x14ac:dyDescent="0.35">
      <c r="A135" s="84" t="str">
        <f>'23MBA111 '!A136</f>
        <v>P18FW23M015121</v>
      </c>
      <c r="B135" s="84" t="str">
        <f>'23MBA111 '!B136</f>
        <v>SARVASHRI R GAONKAR</v>
      </c>
      <c r="C135" s="118"/>
      <c r="D135" s="119">
        <v>5</v>
      </c>
      <c r="E135" s="119">
        <v>3</v>
      </c>
      <c r="F135" s="119"/>
      <c r="G135" s="119">
        <v>0</v>
      </c>
      <c r="H135" s="119">
        <v>3</v>
      </c>
      <c r="I135" s="119">
        <v>10</v>
      </c>
      <c r="J135" s="119"/>
      <c r="K135" s="119">
        <v>0</v>
      </c>
      <c r="L135" s="120">
        <v>38</v>
      </c>
      <c r="M135" s="39">
        <f t="shared" si="2"/>
        <v>21</v>
      </c>
    </row>
    <row r="136" spans="1:13" s="13" customFormat="1" ht="15.5" x14ac:dyDescent="0.35">
      <c r="A136" s="84" t="str">
        <f>'23MBA111 '!A137</f>
        <v>P18FW23M015122</v>
      </c>
      <c r="B136" s="84" t="str">
        <f>'23MBA111 '!B137</f>
        <v>SAUMYA SANCHITA</v>
      </c>
      <c r="C136" s="119"/>
      <c r="D136" s="119">
        <v>5</v>
      </c>
      <c r="E136" s="119">
        <v>4</v>
      </c>
      <c r="F136" s="119"/>
      <c r="G136" s="119">
        <v>5</v>
      </c>
      <c r="H136" s="119"/>
      <c r="I136" s="119">
        <v>10</v>
      </c>
      <c r="J136" s="119">
        <v>0</v>
      </c>
      <c r="K136" s="119">
        <v>8</v>
      </c>
      <c r="L136" s="120">
        <v>26</v>
      </c>
      <c r="M136" s="39">
        <f t="shared" si="2"/>
        <v>32</v>
      </c>
    </row>
    <row r="137" spans="1:13" s="13" customFormat="1" ht="15.5" x14ac:dyDescent="0.35">
      <c r="A137" s="84" t="str">
        <f>'23MBA111 '!A138</f>
        <v>P18FW23M015123</v>
      </c>
      <c r="B137" s="84" t="str">
        <f>'23MBA111 '!B138</f>
        <v>SAYED AWAISE</v>
      </c>
      <c r="C137" s="118"/>
      <c r="D137" s="124">
        <v>3</v>
      </c>
      <c r="E137" s="124">
        <v>3</v>
      </c>
      <c r="F137" s="119">
        <v>2</v>
      </c>
      <c r="G137" s="124"/>
      <c r="H137" s="119"/>
      <c r="I137" s="125">
        <v>1</v>
      </c>
      <c r="J137" s="125">
        <v>3</v>
      </c>
      <c r="K137" s="119">
        <v>6</v>
      </c>
      <c r="L137" s="120">
        <v>16</v>
      </c>
      <c r="M137" s="39">
        <f t="shared" si="2"/>
        <v>18</v>
      </c>
    </row>
    <row r="138" spans="1:13" s="13" customFormat="1" ht="15.5" x14ac:dyDescent="0.35">
      <c r="A138" s="84" t="str">
        <f>'23MBA111 '!A139</f>
        <v>P18FW23M015124</v>
      </c>
      <c r="B138" s="84" t="str">
        <f>'23MBA111 '!B139</f>
        <v>SHARATH K U</v>
      </c>
      <c r="C138" s="121"/>
      <c r="D138" s="119">
        <v>2</v>
      </c>
      <c r="E138" s="119">
        <v>5</v>
      </c>
      <c r="F138" s="121"/>
      <c r="G138" s="119">
        <v>0</v>
      </c>
      <c r="H138" s="119"/>
      <c r="I138" s="119">
        <v>0</v>
      </c>
      <c r="J138" s="119">
        <v>5</v>
      </c>
      <c r="K138" s="119">
        <v>2</v>
      </c>
      <c r="L138" s="120">
        <v>19</v>
      </c>
      <c r="M138" s="39">
        <f t="shared" si="2"/>
        <v>14</v>
      </c>
    </row>
    <row r="139" spans="1:13" s="13" customFormat="1" ht="15.5" x14ac:dyDescent="0.35">
      <c r="A139" s="84" t="str">
        <f>'23MBA111 '!A140</f>
        <v>P18FW23M015125</v>
      </c>
      <c r="B139" s="84" t="str">
        <f>'23MBA111 '!B140</f>
        <v>SHARATHKUMAR S</v>
      </c>
      <c r="C139" s="121"/>
      <c r="D139" s="121">
        <v>3</v>
      </c>
      <c r="E139" s="121">
        <v>5</v>
      </c>
      <c r="F139" s="121"/>
      <c r="G139" s="121">
        <v>3</v>
      </c>
      <c r="H139" s="119"/>
      <c r="I139" s="119">
        <v>10</v>
      </c>
      <c r="J139" s="119">
        <v>8</v>
      </c>
      <c r="K139" s="119">
        <v>11</v>
      </c>
      <c r="L139" s="120">
        <v>32</v>
      </c>
      <c r="M139" s="39">
        <f t="shared" si="2"/>
        <v>40</v>
      </c>
    </row>
    <row r="140" spans="1:13" s="13" customFormat="1" ht="15.5" x14ac:dyDescent="0.35">
      <c r="A140" s="84" t="str">
        <f>'23MBA111 '!A141</f>
        <v>P18FW23M015126</v>
      </c>
      <c r="B140" s="84" t="str">
        <f>'23MBA111 '!B141</f>
        <v>SHETTY SAJJAN SADASHIVA</v>
      </c>
      <c r="C140" s="119"/>
      <c r="D140" s="119">
        <v>3</v>
      </c>
      <c r="E140" s="119">
        <v>5</v>
      </c>
      <c r="F140" s="119"/>
      <c r="G140" s="119">
        <v>0</v>
      </c>
      <c r="H140" s="119"/>
      <c r="I140" s="119">
        <v>4</v>
      </c>
      <c r="J140" s="119">
        <v>3</v>
      </c>
      <c r="K140" s="119">
        <v>13</v>
      </c>
      <c r="L140" s="120">
        <v>40</v>
      </c>
      <c r="M140" s="39">
        <f t="shared" si="2"/>
        <v>28</v>
      </c>
    </row>
    <row r="141" spans="1:13" s="13" customFormat="1" ht="15.5" x14ac:dyDescent="0.35">
      <c r="A141" s="84" t="str">
        <f>'23MBA111 '!A142</f>
        <v>P18FW23M015127</v>
      </c>
      <c r="B141" s="84" t="str">
        <f>'23MBA111 '!B142</f>
        <v>SHILPA R</v>
      </c>
      <c r="C141" s="118">
        <v>2</v>
      </c>
      <c r="D141" s="119">
        <v>3</v>
      </c>
      <c r="E141" s="119"/>
      <c r="F141" s="119">
        <v>2</v>
      </c>
      <c r="G141" s="119"/>
      <c r="H141" s="119">
        <v>3</v>
      </c>
      <c r="I141" s="119">
        <v>10</v>
      </c>
      <c r="J141" s="119"/>
      <c r="K141" s="119">
        <v>7</v>
      </c>
      <c r="L141" s="120">
        <v>30</v>
      </c>
      <c r="M141" s="39">
        <f t="shared" si="2"/>
        <v>27</v>
      </c>
    </row>
    <row r="142" spans="1:13" s="13" customFormat="1" ht="15.5" x14ac:dyDescent="0.35">
      <c r="A142" s="84" t="str">
        <f>'23MBA111 '!A143</f>
        <v>P18FW23M015128</v>
      </c>
      <c r="B142" s="84" t="str">
        <f>'23MBA111 '!B143</f>
        <v>SHIVANI TN</v>
      </c>
      <c r="C142" s="119"/>
      <c r="D142" s="119">
        <v>5</v>
      </c>
      <c r="E142" s="119">
        <v>4</v>
      </c>
      <c r="F142" s="119"/>
      <c r="G142" s="119">
        <v>0</v>
      </c>
      <c r="H142" s="119"/>
      <c r="I142" s="119">
        <v>4</v>
      </c>
      <c r="J142" s="119">
        <v>5</v>
      </c>
      <c r="K142" s="119">
        <v>8</v>
      </c>
      <c r="L142" s="120">
        <v>28</v>
      </c>
      <c r="M142" s="39">
        <f t="shared" si="2"/>
        <v>26</v>
      </c>
    </row>
    <row r="143" spans="1:13" s="13" customFormat="1" ht="15.5" x14ac:dyDescent="0.35">
      <c r="A143" s="84" t="str">
        <f>'23MBA111 '!A144</f>
        <v>P18FW23M015129</v>
      </c>
      <c r="B143" s="84" t="str">
        <f>'23MBA111 '!B144</f>
        <v>SHIVARAJ MALLAPPA JAGAPUR</v>
      </c>
      <c r="C143" s="119"/>
      <c r="D143" s="119">
        <v>2</v>
      </c>
      <c r="E143" s="119">
        <v>5</v>
      </c>
      <c r="F143" s="119"/>
      <c r="G143" s="119">
        <v>2</v>
      </c>
      <c r="H143" s="119"/>
      <c r="I143" s="119">
        <v>3</v>
      </c>
      <c r="J143" s="119">
        <v>7</v>
      </c>
      <c r="K143" s="119">
        <v>6</v>
      </c>
      <c r="L143" s="120">
        <v>40</v>
      </c>
      <c r="M143" s="39">
        <f t="shared" si="2"/>
        <v>25</v>
      </c>
    </row>
    <row r="144" spans="1:13" s="13" customFormat="1" ht="15.5" x14ac:dyDescent="0.35">
      <c r="A144" s="84" t="str">
        <f>'23MBA111 '!A145</f>
        <v>P18FW23M015130</v>
      </c>
      <c r="B144" s="84" t="str">
        <f>'23MBA111 '!B145</f>
        <v>SHIVSHANKAR KAMBLE</v>
      </c>
      <c r="C144" s="119"/>
      <c r="D144" s="119">
        <v>5</v>
      </c>
      <c r="E144" s="119">
        <v>5</v>
      </c>
      <c r="F144" s="119"/>
      <c r="G144" s="119">
        <v>5</v>
      </c>
      <c r="H144" s="119"/>
      <c r="I144" s="119">
        <v>8</v>
      </c>
      <c r="J144" s="119">
        <v>6</v>
      </c>
      <c r="K144" s="119">
        <v>11</v>
      </c>
      <c r="L144" s="120">
        <v>23</v>
      </c>
      <c r="M144" s="39">
        <f t="shared" ref="M144:M194" si="3">SUM(C144:K144)</f>
        <v>40</v>
      </c>
    </row>
    <row r="145" spans="1:13" s="13" customFormat="1" ht="15.5" x14ac:dyDescent="0.35">
      <c r="A145" s="84" t="str">
        <f>'23MBA111 '!A146</f>
        <v>P18FW23M015131</v>
      </c>
      <c r="B145" s="84" t="str">
        <f>'23MBA111 '!B146</f>
        <v>SHREE PRASAD MULLUR</v>
      </c>
      <c r="C145" s="118">
        <v>3</v>
      </c>
      <c r="D145" s="119">
        <v>2</v>
      </c>
      <c r="E145" s="119"/>
      <c r="F145" s="119"/>
      <c r="G145" s="119">
        <v>2</v>
      </c>
      <c r="H145" s="119">
        <v>5</v>
      </c>
      <c r="I145" s="119"/>
      <c r="J145" s="119">
        <v>2</v>
      </c>
      <c r="K145" s="119">
        <v>3</v>
      </c>
      <c r="L145" s="120">
        <v>19</v>
      </c>
      <c r="M145" s="39">
        <f t="shared" si="3"/>
        <v>17</v>
      </c>
    </row>
    <row r="146" spans="1:13" s="13" customFormat="1" ht="15.5" x14ac:dyDescent="0.35">
      <c r="A146" s="84" t="str">
        <f>'23MBA111 '!A147</f>
        <v>P18FW23M015132</v>
      </c>
      <c r="B146" s="84" t="str">
        <f>'23MBA111 '!B147</f>
        <v>SHREYA.S.H</v>
      </c>
      <c r="C146" s="119">
        <v>3</v>
      </c>
      <c r="D146" s="119">
        <v>1</v>
      </c>
      <c r="E146" s="119"/>
      <c r="F146" s="119">
        <v>1</v>
      </c>
      <c r="G146" s="119">
        <v>0</v>
      </c>
      <c r="H146" s="119">
        <v>4</v>
      </c>
      <c r="I146" s="119">
        <v>0</v>
      </c>
      <c r="J146" s="119">
        <v>0</v>
      </c>
      <c r="K146" s="119">
        <v>0</v>
      </c>
      <c r="L146" s="120">
        <v>32</v>
      </c>
      <c r="M146" s="39">
        <f t="shared" si="3"/>
        <v>9</v>
      </c>
    </row>
    <row r="147" spans="1:13" s="13" customFormat="1" ht="15.5" x14ac:dyDescent="0.35">
      <c r="A147" s="84" t="str">
        <f>'23MBA111 '!A148</f>
        <v>P18FW23M015133</v>
      </c>
      <c r="B147" s="84" t="str">
        <f>'23MBA111 '!B148</f>
        <v>SHRINIDHI VENKATESH</v>
      </c>
      <c r="C147" s="119"/>
      <c r="D147" s="119">
        <v>0</v>
      </c>
      <c r="E147" s="119">
        <v>3</v>
      </c>
      <c r="F147" s="119"/>
      <c r="G147" s="119">
        <v>1</v>
      </c>
      <c r="H147" s="119">
        <v>6</v>
      </c>
      <c r="I147" s="119">
        <v>8</v>
      </c>
      <c r="J147" s="119"/>
      <c r="K147" s="119">
        <v>6</v>
      </c>
      <c r="L147" s="120">
        <v>49</v>
      </c>
      <c r="M147" s="39">
        <f t="shared" si="3"/>
        <v>24</v>
      </c>
    </row>
    <row r="148" spans="1:13" s="13" customFormat="1" ht="15.5" x14ac:dyDescent="0.35">
      <c r="A148" s="84" t="str">
        <f>'23MBA111 '!A149</f>
        <v>P18FW23M015134</v>
      </c>
      <c r="B148" s="84" t="str">
        <f>'23MBA111 '!B149</f>
        <v>SOMANATH A ITAGI</v>
      </c>
      <c r="C148" s="119"/>
      <c r="D148" s="119">
        <v>2</v>
      </c>
      <c r="E148" s="119">
        <v>0</v>
      </c>
      <c r="F148" s="119"/>
      <c r="G148" s="119">
        <v>0</v>
      </c>
      <c r="H148" s="119"/>
      <c r="I148" s="119">
        <v>4</v>
      </c>
      <c r="J148" s="119">
        <v>0</v>
      </c>
      <c r="K148" s="119">
        <v>0</v>
      </c>
      <c r="L148" s="120">
        <v>25</v>
      </c>
      <c r="M148" s="39">
        <f t="shared" si="3"/>
        <v>6</v>
      </c>
    </row>
    <row r="149" spans="1:13" s="13" customFormat="1" ht="15.5" x14ac:dyDescent="0.35">
      <c r="A149" s="84" t="str">
        <f>'23MBA111 '!A150</f>
        <v>P18FW23M015135</v>
      </c>
      <c r="B149" s="84" t="str">
        <f>'23MBA111 '!B150</f>
        <v>SOWJANYA</v>
      </c>
      <c r="C149" s="119"/>
      <c r="D149" s="119">
        <v>2</v>
      </c>
      <c r="E149" s="119">
        <v>0</v>
      </c>
      <c r="F149" s="119"/>
      <c r="G149" s="119">
        <v>2</v>
      </c>
      <c r="H149" s="119"/>
      <c r="I149" s="119">
        <v>10</v>
      </c>
      <c r="J149" s="119">
        <v>8</v>
      </c>
      <c r="K149" s="119">
        <v>15</v>
      </c>
      <c r="L149" s="120">
        <v>28</v>
      </c>
      <c r="M149" s="39">
        <f t="shared" si="3"/>
        <v>37</v>
      </c>
    </row>
    <row r="150" spans="1:13" s="13" customFormat="1" ht="15.5" x14ac:dyDescent="0.35">
      <c r="A150" s="84" t="str">
        <f>'23MBA111 '!A151</f>
        <v>P18FW23M015136</v>
      </c>
      <c r="B150" s="84" t="str">
        <f>'23MBA111 '!B151</f>
        <v>SPOORTI GANAPATI NAIK</v>
      </c>
      <c r="C150" s="118"/>
      <c r="D150" s="119">
        <v>0</v>
      </c>
      <c r="E150" s="119">
        <v>0</v>
      </c>
      <c r="F150" s="119"/>
      <c r="G150" s="119">
        <v>0</v>
      </c>
      <c r="H150" s="119"/>
      <c r="I150" s="119">
        <v>0</v>
      </c>
      <c r="J150" s="119">
        <v>0</v>
      </c>
      <c r="K150" s="119">
        <v>0</v>
      </c>
      <c r="L150" s="120">
        <v>12</v>
      </c>
      <c r="M150" s="39">
        <f t="shared" si="3"/>
        <v>0</v>
      </c>
    </row>
    <row r="151" spans="1:13" s="13" customFormat="1" ht="15.5" x14ac:dyDescent="0.35">
      <c r="A151" s="84" t="str">
        <f>'23MBA111 '!A152</f>
        <v>P18FW23M015137</v>
      </c>
      <c r="B151" s="84" t="str">
        <f>'23MBA111 '!B152</f>
        <v>STEFFI FATIMA DSOUZA</v>
      </c>
      <c r="C151" s="119"/>
      <c r="D151" s="119">
        <v>5</v>
      </c>
      <c r="E151" s="119">
        <v>5</v>
      </c>
      <c r="F151" s="119"/>
      <c r="G151" s="119">
        <v>5</v>
      </c>
      <c r="H151" s="119"/>
      <c r="I151" s="119">
        <v>10</v>
      </c>
      <c r="J151" s="119">
        <v>10</v>
      </c>
      <c r="K151" s="119">
        <v>15</v>
      </c>
      <c r="L151" s="120">
        <v>31</v>
      </c>
      <c r="M151" s="39">
        <f t="shared" si="3"/>
        <v>50</v>
      </c>
    </row>
    <row r="152" spans="1:13" s="13" customFormat="1" ht="15.5" x14ac:dyDescent="0.35">
      <c r="A152" s="84" t="str">
        <f>'23MBA111 '!A153</f>
        <v>P18FW23M015138</v>
      </c>
      <c r="B152" s="84" t="str">
        <f>'23MBA111 '!B153</f>
        <v>SUDEEP THOLAR</v>
      </c>
      <c r="C152" s="118"/>
      <c r="D152" s="119">
        <v>2</v>
      </c>
      <c r="E152" s="119">
        <v>1</v>
      </c>
      <c r="F152" s="119"/>
      <c r="G152" s="119">
        <v>2</v>
      </c>
      <c r="H152" s="119"/>
      <c r="I152" s="119">
        <v>10</v>
      </c>
      <c r="J152" s="119">
        <v>5</v>
      </c>
      <c r="K152" s="119">
        <v>8</v>
      </c>
      <c r="L152" s="120">
        <v>17</v>
      </c>
      <c r="M152" s="39">
        <f t="shared" si="3"/>
        <v>28</v>
      </c>
    </row>
    <row r="153" spans="1:13" s="13" customFormat="1" ht="15.5" x14ac:dyDescent="0.35">
      <c r="A153" s="84" t="str">
        <f>'23MBA111 '!A154</f>
        <v>P18FW23M015139</v>
      </c>
      <c r="B153" s="84" t="str">
        <f>'23MBA111 '!B154</f>
        <v>SUHAS K R</v>
      </c>
      <c r="C153" s="119"/>
      <c r="D153" s="119">
        <v>5</v>
      </c>
      <c r="E153" s="119">
        <v>5</v>
      </c>
      <c r="F153" s="119"/>
      <c r="G153" s="119">
        <v>5</v>
      </c>
      <c r="H153" s="119"/>
      <c r="I153" s="119">
        <v>10</v>
      </c>
      <c r="J153" s="119">
        <v>8</v>
      </c>
      <c r="K153" s="119">
        <v>15</v>
      </c>
      <c r="L153" s="120">
        <v>28</v>
      </c>
      <c r="M153" s="39">
        <f t="shared" si="3"/>
        <v>48</v>
      </c>
    </row>
    <row r="154" spans="1:13" s="13" customFormat="1" ht="15.5" x14ac:dyDescent="0.35">
      <c r="A154" s="84" t="str">
        <f>'23MBA111 '!A155</f>
        <v>P18FW23M015140</v>
      </c>
      <c r="B154" s="84" t="str">
        <f>'23MBA111 '!B155</f>
        <v>SUJAN J</v>
      </c>
      <c r="C154" s="118"/>
      <c r="D154" s="119">
        <v>5</v>
      </c>
      <c r="E154" s="119">
        <v>5</v>
      </c>
      <c r="F154" s="119"/>
      <c r="G154" s="119">
        <v>0</v>
      </c>
      <c r="H154" s="119"/>
      <c r="I154" s="119">
        <v>10</v>
      </c>
      <c r="J154" s="119">
        <v>7</v>
      </c>
      <c r="K154" s="119">
        <v>13</v>
      </c>
      <c r="L154" s="120">
        <v>37</v>
      </c>
      <c r="M154" s="39">
        <f t="shared" si="3"/>
        <v>40</v>
      </c>
    </row>
    <row r="155" spans="1:13" s="13" customFormat="1" ht="15.5" x14ac:dyDescent="0.35">
      <c r="A155" s="84" t="str">
        <f>'23MBA111 '!A156</f>
        <v>P18FW23M015141</v>
      </c>
      <c r="B155" s="84" t="str">
        <f>'23MBA111 '!B156</f>
        <v>SUJAY G N</v>
      </c>
      <c r="C155" s="118"/>
      <c r="D155" s="119">
        <v>1</v>
      </c>
      <c r="E155" s="119">
        <v>1</v>
      </c>
      <c r="F155" s="119">
        <v>2</v>
      </c>
      <c r="G155" s="119">
        <v>1</v>
      </c>
      <c r="H155" s="119">
        <v>2</v>
      </c>
      <c r="I155" s="119">
        <v>6</v>
      </c>
      <c r="J155" s="119"/>
      <c r="K155" s="119">
        <v>4</v>
      </c>
      <c r="L155" s="120">
        <v>24</v>
      </c>
      <c r="M155" s="39">
        <f t="shared" si="3"/>
        <v>17</v>
      </c>
    </row>
    <row r="156" spans="1:13" s="13" customFormat="1" ht="15.5" x14ac:dyDescent="0.35">
      <c r="A156" s="84" t="str">
        <f>'23MBA111 '!A157</f>
        <v>P18FW23M015142</v>
      </c>
      <c r="B156" s="84" t="str">
        <f>'23MBA111 '!B157</f>
        <v>SUMANTH S A</v>
      </c>
      <c r="C156" s="118"/>
      <c r="D156" s="119">
        <v>5</v>
      </c>
      <c r="E156" s="119">
        <v>0</v>
      </c>
      <c r="F156" s="119">
        <v>1</v>
      </c>
      <c r="G156" s="119"/>
      <c r="H156" s="119">
        <v>2</v>
      </c>
      <c r="I156" s="119"/>
      <c r="J156" s="119">
        <v>4</v>
      </c>
      <c r="K156" s="119">
        <v>8</v>
      </c>
      <c r="L156" s="120">
        <v>41</v>
      </c>
      <c r="M156" s="39">
        <f t="shared" si="3"/>
        <v>20</v>
      </c>
    </row>
    <row r="157" spans="1:13" s="13" customFormat="1" ht="15.5" x14ac:dyDescent="0.35">
      <c r="A157" s="84" t="str">
        <f>'23MBA111 '!A158</f>
        <v>P18FW23M015143</v>
      </c>
      <c r="B157" s="84" t="str">
        <f>'23MBA111 '!B158</f>
        <v>SURAJSING A JAYARAMANAVAR</v>
      </c>
      <c r="C157" s="118"/>
      <c r="D157" s="119">
        <v>1</v>
      </c>
      <c r="E157" s="119">
        <v>0</v>
      </c>
      <c r="F157" s="119"/>
      <c r="G157" s="119">
        <v>0</v>
      </c>
      <c r="H157" s="119"/>
      <c r="I157" s="119">
        <v>0</v>
      </c>
      <c r="J157" s="119">
        <v>2</v>
      </c>
      <c r="K157" s="119">
        <v>1</v>
      </c>
      <c r="L157" s="120">
        <v>38</v>
      </c>
      <c r="M157" s="39">
        <f t="shared" si="3"/>
        <v>4</v>
      </c>
    </row>
    <row r="158" spans="1:13" s="13" customFormat="1" ht="15.5" x14ac:dyDescent="0.35">
      <c r="A158" s="84" t="str">
        <f>'23MBA111 '!A159</f>
        <v>P18FW23M015144</v>
      </c>
      <c r="B158" s="84" t="str">
        <f>'23MBA111 '!B159</f>
        <v>SUSHANTHA SHETTY</v>
      </c>
      <c r="C158" s="119"/>
      <c r="D158" s="119">
        <v>0</v>
      </c>
      <c r="E158" s="119"/>
      <c r="F158" s="119">
        <v>0</v>
      </c>
      <c r="G158" s="119">
        <v>0</v>
      </c>
      <c r="H158" s="119">
        <v>1</v>
      </c>
      <c r="I158" s="119">
        <v>1</v>
      </c>
      <c r="J158" s="119"/>
      <c r="K158" s="119">
        <v>1</v>
      </c>
      <c r="L158" s="120">
        <v>22</v>
      </c>
      <c r="M158" s="39">
        <f t="shared" si="3"/>
        <v>3</v>
      </c>
    </row>
    <row r="159" spans="1:13" s="13" customFormat="1" ht="15.5" x14ac:dyDescent="0.35">
      <c r="A159" s="84" t="str">
        <f>'23MBA111 '!A160</f>
        <v>P18FW23M015145</v>
      </c>
      <c r="B159" s="84" t="str">
        <f>'23MBA111 '!B160</f>
        <v>SUSHMITHA</v>
      </c>
      <c r="C159" s="118"/>
      <c r="D159" s="119">
        <v>5</v>
      </c>
      <c r="E159" s="119">
        <v>1</v>
      </c>
      <c r="F159" s="119">
        <v>2</v>
      </c>
      <c r="G159" s="119">
        <v>4</v>
      </c>
      <c r="H159" s="119">
        <v>1</v>
      </c>
      <c r="I159" s="119">
        <v>10</v>
      </c>
      <c r="J159" s="119">
        <v>10</v>
      </c>
      <c r="K159" s="119">
        <v>6</v>
      </c>
      <c r="L159" s="120">
        <v>21</v>
      </c>
      <c r="M159" s="39">
        <f t="shared" si="3"/>
        <v>39</v>
      </c>
    </row>
    <row r="160" spans="1:13" s="13" customFormat="1" ht="15.5" x14ac:dyDescent="0.35">
      <c r="A160" s="84" t="str">
        <f>'23MBA111 '!A161</f>
        <v>P18FW23M015146</v>
      </c>
      <c r="B160" s="84" t="str">
        <f>'23MBA111 '!B161</f>
        <v>SUVIN V SUVARNA</v>
      </c>
      <c r="C160" s="119"/>
      <c r="D160" s="119">
        <v>2</v>
      </c>
      <c r="E160" s="119">
        <v>5</v>
      </c>
      <c r="F160" s="119"/>
      <c r="G160" s="119">
        <v>4</v>
      </c>
      <c r="H160" s="119">
        <v>2</v>
      </c>
      <c r="I160" s="119">
        <v>10</v>
      </c>
      <c r="J160" s="119"/>
      <c r="K160" s="119">
        <v>8</v>
      </c>
      <c r="L160" s="120">
        <v>22</v>
      </c>
      <c r="M160" s="39">
        <f t="shared" si="3"/>
        <v>31</v>
      </c>
    </row>
    <row r="161" spans="1:13" s="13" customFormat="1" ht="15.5" x14ac:dyDescent="0.35">
      <c r="A161" s="84" t="str">
        <f>'23MBA111 '!A162</f>
        <v>P18FW23M015147</v>
      </c>
      <c r="B161" s="84" t="str">
        <f>'23MBA111 '!B162</f>
        <v>SWATHI G</v>
      </c>
      <c r="C161" s="118"/>
      <c r="D161" s="119">
        <v>1</v>
      </c>
      <c r="E161" s="119"/>
      <c r="F161" s="119">
        <v>0</v>
      </c>
      <c r="G161" s="119">
        <v>0</v>
      </c>
      <c r="H161" s="119">
        <v>0</v>
      </c>
      <c r="I161" s="119">
        <v>1</v>
      </c>
      <c r="J161" s="119">
        <v>0</v>
      </c>
      <c r="K161" s="119">
        <v>0</v>
      </c>
      <c r="L161" s="120">
        <v>32</v>
      </c>
      <c r="M161" s="39">
        <f t="shared" si="3"/>
        <v>2</v>
      </c>
    </row>
    <row r="162" spans="1:13" s="13" customFormat="1" ht="15.5" x14ac:dyDescent="0.35">
      <c r="A162" s="84" t="str">
        <f>'23MBA111 '!A163</f>
        <v>P18FW23M015148</v>
      </c>
      <c r="B162" s="84" t="str">
        <f>'23MBA111 '!B163</f>
        <v>SYED MUZAMMIL ASFAN</v>
      </c>
      <c r="C162" s="119"/>
      <c r="D162" s="119">
        <v>5</v>
      </c>
      <c r="E162" s="119">
        <v>5</v>
      </c>
      <c r="F162" s="119"/>
      <c r="G162" s="119">
        <v>5</v>
      </c>
      <c r="H162" s="119">
        <v>4</v>
      </c>
      <c r="I162" s="119">
        <v>2</v>
      </c>
      <c r="J162" s="119">
        <v>6</v>
      </c>
      <c r="K162" s="119">
        <v>15</v>
      </c>
      <c r="L162" s="120">
        <v>2</v>
      </c>
      <c r="M162" s="39">
        <f t="shared" si="3"/>
        <v>42</v>
      </c>
    </row>
    <row r="163" spans="1:13" s="13" customFormat="1" ht="15.5" x14ac:dyDescent="0.35">
      <c r="A163" s="84" t="str">
        <f>'23MBA111 '!A164</f>
        <v>P18FW23M015149</v>
      </c>
      <c r="B163" s="84" t="str">
        <f>'23MBA111 '!B164</f>
        <v>THANUJ A MURTHY</v>
      </c>
      <c r="C163" s="119">
        <v>0</v>
      </c>
      <c r="D163" s="119">
        <v>2</v>
      </c>
      <c r="E163" s="119"/>
      <c r="F163" s="119">
        <v>0</v>
      </c>
      <c r="G163" s="119"/>
      <c r="H163" s="119">
        <v>0</v>
      </c>
      <c r="I163" s="119">
        <v>1</v>
      </c>
      <c r="J163" s="119"/>
      <c r="K163" s="119">
        <v>5</v>
      </c>
      <c r="L163" s="120">
        <v>14</v>
      </c>
      <c r="M163" s="39">
        <f t="shared" si="3"/>
        <v>8</v>
      </c>
    </row>
    <row r="164" spans="1:13" s="13" customFormat="1" ht="15.5" x14ac:dyDescent="0.35">
      <c r="A164" s="84" t="str">
        <f>'23MBA111 '!A165</f>
        <v>P18FW23M015150</v>
      </c>
      <c r="B164" s="84" t="str">
        <f>'23MBA111 '!B165</f>
        <v>TULSI R KORADIYA</v>
      </c>
      <c r="C164" s="119">
        <v>2</v>
      </c>
      <c r="D164" s="119"/>
      <c r="E164" s="119">
        <v>2</v>
      </c>
      <c r="F164" s="119"/>
      <c r="G164" s="119">
        <v>3</v>
      </c>
      <c r="H164" s="119"/>
      <c r="I164" s="119">
        <v>6</v>
      </c>
      <c r="J164" s="119">
        <v>2</v>
      </c>
      <c r="K164" s="119">
        <v>7</v>
      </c>
      <c r="L164" s="120">
        <v>33</v>
      </c>
      <c r="M164" s="39">
        <f t="shared" si="3"/>
        <v>22</v>
      </c>
    </row>
    <row r="165" spans="1:13" s="13" customFormat="1" ht="15.5" x14ac:dyDescent="0.35">
      <c r="A165" s="84" t="str">
        <f>'23MBA111 '!A166</f>
        <v>P18FW23M015151</v>
      </c>
      <c r="B165" s="84" t="str">
        <f>'23MBA111 '!B166</f>
        <v>V RASHMI</v>
      </c>
      <c r="C165" s="119"/>
      <c r="D165" s="119">
        <v>5</v>
      </c>
      <c r="E165" s="119">
        <v>5</v>
      </c>
      <c r="F165" s="119"/>
      <c r="G165" s="119">
        <v>5</v>
      </c>
      <c r="H165" s="119"/>
      <c r="I165" s="119">
        <v>10</v>
      </c>
      <c r="J165" s="119">
        <v>10</v>
      </c>
      <c r="K165" s="119">
        <v>15</v>
      </c>
      <c r="L165" s="120">
        <v>34</v>
      </c>
      <c r="M165" s="39">
        <f t="shared" si="3"/>
        <v>50</v>
      </c>
    </row>
    <row r="166" spans="1:13" s="13" customFormat="1" ht="15.5" x14ac:dyDescent="0.35">
      <c r="A166" s="84" t="str">
        <f>'23MBA111 '!A167</f>
        <v>P18FW23M015152</v>
      </c>
      <c r="B166" s="84" t="str">
        <f>'23MBA111 '!B167</f>
        <v>V VARAPRASAD</v>
      </c>
      <c r="C166" s="118"/>
      <c r="D166" s="119">
        <v>5</v>
      </c>
      <c r="E166" s="119">
        <v>0</v>
      </c>
      <c r="F166" s="119"/>
      <c r="G166" s="119">
        <v>2</v>
      </c>
      <c r="H166" s="119">
        <v>2</v>
      </c>
      <c r="I166" s="119">
        <v>3</v>
      </c>
      <c r="J166" s="119"/>
      <c r="K166" s="119">
        <v>3</v>
      </c>
      <c r="L166" s="120">
        <v>14</v>
      </c>
      <c r="M166" s="39">
        <f t="shared" si="3"/>
        <v>15</v>
      </c>
    </row>
    <row r="167" spans="1:13" s="13" customFormat="1" ht="15.5" x14ac:dyDescent="0.35">
      <c r="A167" s="84" t="str">
        <f>'23MBA111 '!A168</f>
        <v>P18FW23M015153</v>
      </c>
      <c r="B167" s="84" t="str">
        <f>'23MBA111 '!B168</f>
        <v>VAISHNAVI N DIXITH</v>
      </c>
      <c r="C167" s="119"/>
      <c r="D167" s="119">
        <v>5</v>
      </c>
      <c r="E167" s="119">
        <v>3</v>
      </c>
      <c r="F167" s="119"/>
      <c r="G167" s="119">
        <v>3</v>
      </c>
      <c r="H167" s="119"/>
      <c r="I167" s="119">
        <v>10</v>
      </c>
      <c r="J167" s="119">
        <v>4</v>
      </c>
      <c r="K167" s="119">
        <v>15</v>
      </c>
      <c r="L167" s="120">
        <v>20</v>
      </c>
      <c r="M167" s="39">
        <f t="shared" si="3"/>
        <v>40</v>
      </c>
    </row>
    <row r="168" spans="1:13" s="13" customFormat="1" ht="15.5" x14ac:dyDescent="0.35">
      <c r="A168" s="84" t="str">
        <f>'23MBA111 '!A169</f>
        <v>P18FW23M015154</v>
      </c>
      <c r="B168" s="84" t="str">
        <f>'23MBA111 '!B169</f>
        <v>VARSHA SHARADA Y</v>
      </c>
      <c r="C168" s="119"/>
      <c r="D168" s="119">
        <v>5</v>
      </c>
      <c r="E168" s="119">
        <v>5</v>
      </c>
      <c r="F168" s="119"/>
      <c r="G168" s="119">
        <v>5</v>
      </c>
      <c r="H168" s="119"/>
      <c r="I168" s="119">
        <v>10</v>
      </c>
      <c r="J168" s="119">
        <v>10</v>
      </c>
      <c r="K168" s="119">
        <v>15</v>
      </c>
      <c r="L168" s="120">
        <v>25</v>
      </c>
      <c r="M168" s="39">
        <f t="shared" si="3"/>
        <v>50</v>
      </c>
    </row>
    <row r="169" spans="1:13" s="13" customFormat="1" ht="15.5" x14ac:dyDescent="0.35">
      <c r="A169" s="84" t="str">
        <f>'23MBA111 '!A170</f>
        <v>P18FW23M015155</v>
      </c>
      <c r="B169" s="84" t="str">
        <f>'23MBA111 '!B170</f>
        <v>VARUN R</v>
      </c>
      <c r="C169" s="118"/>
      <c r="D169" s="119">
        <v>5</v>
      </c>
      <c r="E169" s="119">
        <v>3</v>
      </c>
      <c r="F169" s="119"/>
      <c r="G169" s="119">
        <v>4</v>
      </c>
      <c r="H169" s="119"/>
      <c r="I169" s="119">
        <v>2</v>
      </c>
      <c r="J169" s="119">
        <v>6</v>
      </c>
      <c r="K169" s="119">
        <v>9</v>
      </c>
      <c r="L169" s="120">
        <v>27</v>
      </c>
      <c r="M169" s="39">
        <f t="shared" si="3"/>
        <v>29</v>
      </c>
    </row>
    <row r="170" spans="1:13" s="13" customFormat="1" ht="15.5" x14ac:dyDescent="0.35">
      <c r="A170" s="84" t="str">
        <f>'23MBA111 '!A171</f>
        <v>P18FW23M015156</v>
      </c>
      <c r="B170" s="84" t="str">
        <f>'23MBA111 '!B171</f>
        <v>VEERESH GORAWAR</v>
      </c>
      <c r="C170" s="118"/>
      <c r="D170" s="119">
        <v>5</v>
      </c>
      <c r="E170" s="119">
        <v>5</v>
      </c>
      <c r="F170" s="119"/>
      <c r="G170" s="119">
        <v>5</v>
      </c>
      <c r="H170" s="119"/>
      <c r="I170" s="119">
        <v>10</v>
      </c>
      <c r="J170" s="119">
        <v>10</v>
      </c>
      <c r="K170" s="119">
        <v>13</v>
      </c>
      <c r="L170" s="120">
        <v>18</v>
      </c>
      <c r="M170" s="39">
        <f t="shared" si="3"/>
        <v>48</v>
      </c>
    </row>
    <row r="171" spans="1:13" s="13" customFormat="1" ht="15.5" x14ac:dyDescent="0.35">
      <c r="A171" s="84" t="str">
        <f>'23MBA111 '!A172</f>
        <v>P18FW23M015157</v>
      </c>
      <c r="B171" s="84" t="str">
        <f>'23MBA111 '!B172</f>
        <v>VENKATESH GOURIPUR</v>
      </c>
      <c r="C171" s="118"/>
      <c r="D171" s="119">
        <v>3</v>
      </c>
      <c r="E171" s="119">
        <v>2</v>
      </c>
      <c r="F171" s="119"/>
      <c r="G171" s="119">
        <v>1</v>
      </c>
      <c r="H171" s="119"/>
      <c r="I171" s="119">
        <v>10</v>
      </c>
      <c r="J171" s="119">
        <v>0</v>
      </c>
      <c r="K171" s="119">
        <v>5</v>
      </c>
      <c r="L171" s="120">
        <v>9</v>
      </c>
      <c r="M171" s="39">
        <f t="shared" si="3"/>
        <v>21</v>
      </c>
    </row>
    <row r="172" spans="1:13" s="13" customFormat="1" ht="15.5" x14ac:dyDescent="0.35">
      <c r="A172" s="84" t="str">
        <f>'23MBA111 '!A173</f>
        <v>P18FW23M015158</v>
      </c>
      <c r="B172" s="84" t="str">
        <f>'23MBA111 '!B173</f>
        <v>VINAY R</v>
      </c>
      <c r="C172" s="118">
        <v>1</v>
      </c>
      <c r="D172" s="119">
        <v>5</v>
      </c>
      <c r="E172" s="119">
        <v>2</v>
      </c>
      <c r="F172" s="119"/>
      <c r="G172" s="119">
        <v>1</v>
      </c>
      <c r="H172" s="119">
        <v>1</v>
      </c>
      <c r="I172" s="119">
        <v>1</v>
      </c>
      <c r="J172" s="119">
        <v>2</v>
      </c>
      <c r="K172" s="119">
        <v>3</v>
      </c>
      <c r="L172" s="120">
        <v>48</v>
      </c>
      <c r="M172" s="39">
        <f t="shared" si="3"/>
        <v>16</v>
      </c>
    </row>
    <row r="173" spans="1:13" s="13" customFormat="1" ht="15.5" x14ac:dyDescent="0.35">
      <c r="A173" s="84" t="str">
        <f>'23MBA111 '!A174</f>
        <v>P18FW23M015159</v>
      </c>
      <c r="B173" s="84" t="str">
        <f>'23MBA111 '!B174</f>
        <v>VINDHYA RAJENDRA HEGDE</v>
      </c>
      <c r="C173" s="118"/>
      <c r="D173" s="119">
        <v>5</v>
      </c>
      <c r="E173" s="119">
        <v>0</v>
      </c>
      <c r="F173" s="119">
        <v>4</v>
      </c>
      <c r="G173" s="119">
        <v>3</v>
      </c>
      <c r="H173" s="119"/>
      <c r="I173" s="119">
        <v>10</v>
      </c>
      <c r="J173" s="119">
        <v>8</v>
      </c>
      <c r="K173" s="119">
        <v>15</v>
      </c>
      <c r="L173" s="120">
        <v>45</v>
      </c>
      <c r="M173" s="39">
        <f t="shared" si="3"/>
        <v>45</v>
      </c>
    </row>
    <row r="174" spans="1:13" s="13" customFormat="1" ht="15.5" x14ac:dyDescent="0.35">
      <c r="A174" s="84" t="str">
        <f>'23MBA111 '!A175</f>
        <v>P18FW23M015160</v>
      </c>
      <c r="B174" s="84" t="str">
        <f>'23MBA111 '!B175</f>
        <v>VISHAL HANUMANTH DHAGE</v>
      </c>
      <c r="C174" s="118"/>
      <c r="D174" s="119">
        <v>2</v>
      </c>
      <c r="E174" s="119">
        <v>0</v>
      </c>
      <c r="F174" s="119"/>
      <c r="G174" s="119">
        <v>1</v>
      </c>
      <c r="H174" s="119"/>
      <c r="I174" s="119">
        <v>4</v>
      </c>
      <c r="J174" s="119">
        <v>3</v>
      </c>
      <c r="K174" s="119">
        <v>2</v>
      </c>
      <c r="L174" s="120">
        <v>33</v>
      </c>
      <c r="M174" s="39">
        <f t="shared" si="3"/>
        <v>12</v>
      </c>
    </row>
    <row r="175" spans="1:13" s="13" customFormat="1" ht="15.5" x14ac:dyDescent="0.35">
      <c r="A175" s="84" t="str">
        <f>'23MBA111 '!A176</f>
        <v>P18FW23M015161</v>
      </c>
      <c r="B175" s="84" t="str">
        <f>'23MBA111 '!B176</f>
        <v>VITHESH S SUVARNA</v>
      </c>
      <c r="C175" s="118"/>
      <c r="D175" s="119">
        <v>5</v>
      </c>
      <c r="E175" s="119">
        <v>5</v>
      </c>
      <c r="F175" s="119"/>
      <c r="G175" s="119">
        <v>0</v>
      </c>
      <c r="H175" s="119">
        <v>4</v>
      </c>
      <c r="I175" s="119">
        <v>10</v>
      </c>
      <c r="J175" s="119"/>
      <c r="K175" s="119">
        <v>8</v>
      </c>
      <c r="L175" s="120">
        <v>43</v>
      </c>
      <c r="M175" s="39">
        <f t="shared" si="3"/>
        <v>32</v>
      </c>
    </row>
    <row r="176" spans="1:13" s="13" customFormat="1" ht="15.5" x14ac:dyDescent="0.35">
      <c r="A176" s="84" t="str">
        <f>'23MBA111 '!A177</f>
        <v>P18FW23M015162</v>
      </c>
      <c r="B176" s="84" t="str">
        <f>'23MBA111 '!B177</f>
        <v>Y VEDA REDDY</v>
      </c>
      <c r="C176" s="118"/>
      <c r="D176" s="119">
        <v>5</v>
      </c>
      <c r="E176" s="119">
        <v>0</v>
      </c>
      <c r="F176" s="119"/>
      <c r="G176" s="119">
        <v>0</v>
      </c>
      <c r="H176" s="119"/>
      <c r="I176" s="119">
        <v>10</v>
      </c>
      <c r="J176" s="119">
        <v>6</v>
      </c>
      <c r="K176" s="119">
        <v>2</v>
      </c>
      <c r="L176" s="120">
        <v>26</v>
      </c>
      <c r="M176" s="39">
        <f t="shared" si="3"/>
        <v>23</v>
      </c>
    </row>
    <row r="177" spans="1:13" s="13" customFormat="1" ht="15.5" x14ac:dyDescent="0.35">
      <c r="A177" s="84" t="str">
        <f>'23MBA111 '!A178</f>
        <v>P18FW23M015163</v>
      </c>
      <c r="B177" s="84" t="str">
        <f>'23MBA111 '!B178</f>
        <v>YASHWANTH GOWDA B A</v>
      </c>
      <c r="C177" s="118"/>
      <c r="D177" s="119">
        <v>5</v>
      </c>
      <c r="E177" s="119">
        <v>5</v>
      </c>
      <c r="F177" s="119"/>
      <c r="G177" s="119">
        <v>5</v>
      </c>
      <c r="H177" s="119"/>
      <c r="I177" s="119">
        <v>10</v>
      </c>
      <c r="J177" s="119">
        <v>10</v>
      </c>
      <c r="K177" s="119">
        <v>15</v>
      </c>
      <c r="L177" s="120">
        <v>29</v>
      </c>
      <c r="M177" s="39">
        <f t="shared" si="3"/>
        <v>50</v>
      </c>
    </row>
    <row r="178" spans="1:13" s="13" customFormat="1" ht="15.5" x14ac:dyDescent="0.35">
      <c r="A178" s="84" t="str">
        <f>'23MBA111 '!A179</f>
        <v>P18FW23M015164</v>
      </c>
      <c r="B178" s="84" t="str">
        <f>'23MBA111 '!B179</f>
        <v>YATHISH R</v>
      </c>
      <c r="C178" s="118"/>
      <c r="D178" s="119">
        <v>5</v>
      </c>
      <c r="E178" s="119">
        <v>5</v>
      </c>
      <c r="F178" s="119"/>
      <c r="G178" s="119">
        <v>5</v>
      </c>
      <c r="H178" s="119"/>
      <c r="I178" s="119">
        <v>2</v>
      </c>
      <c r="J178" s="119">
        <v>7</v>
      </c>
      <c r="K178" s="119">
        <v>6</v>
      </c>
      <c r="L178" s="120">
        <v>6</v>
      </c>
      <c r="M178" s="39">
        <f t="shared" si="3"/>
        <v>30</v>
      </c>
    </row>
    <row r="179" spans="1:13" s="13" customFormat="1" ht="15.5" x14ac:dyDescent="0.35">
      <c r="A179" s="84" t="str">
        <f>'23MBA111 '!A180</f>
        <v>P18FW23M015165</v>
      </c>
      <c r="B179" s="84" t="str">
        <f>'23MBA111 '!B180</f>
        <v>P.V.YASWANTH REDDY</v>
      </c>
      <c r="C179" s="118"/>
      <c r="D179" s="119">
        <v>5</v>
      </c>
      <c r="E179" s="119">
        <v>5</v>
      </c>
      <c r="F179" s="119">
        <v>2</v>
      </c>
      <c r="G179" s="119"/>
      <c r="H179" s="119"/>
      <c r="I179" s="119">
        <v>10</v>
      </c>
      <c r="J179" s="119">
        <v>3</v>
      </c>
      <c r="K179" s="119">
        <v>5</v>
      </c>
      <c r="L179" s="120">
        <v>13</v>
      </c>
      <c r="M179" s="39">
        <f t="shared" si="3"/>
        <v>30</v>
      </c>
    </row>
    <row r="180" spans="1:13" s="13" customFormat="1" ht="15.5" x14ac:dyDescent="0.35">
      <c r="A180" s="84" t="str">
        <f>'23MBA111 '!A181</f>
        <v>P18FW23M015166</v>
      </c>
      <c r="B180" s="84" t="str">
        <f>'23MBA111 '!B181</f>
        <v>SHIVANAND MEDAR</v>
      </c>
      <c r="C180" s="118"/>
      <c r="D180" s="119">
        <v>3</v>
      </c>
      <c r="E180" s="119">
        <v>5</v>
      </c>
      <c r="F180" s="119"/>
      <c r="G180" s="119">
        <v>2</v>
      </c>
      <c r="H180" s="119"/>
      <c r="I180" s="119">
        <v>3</v>
      </c>
      <c r="J180" s="119">
        <v>6</v>
      </c>
      <c r="K180" s="119">
        <v>13</v>
      </c>
      <c r="L180" s="120">
        <v>18</v>
      </c>
      <c r="M180" s="39">
        <f t="shared" si="3"/>
        <v>32</v>
      </c>
    </row>
    <row r="181" spans="1:13" s="13" customFormat="1" ht="15.5" x14ac:dyDescent="0.35">
      <c r="A181" s="84" t="str">
        <f>'23MBA111 '!A182</f>
        <v>P18FW23M015167</v>
      </c>
      <c r="B181" s="84" t="str">
        <f>'23MBA111 '!B182</f>
        <v>SUJAY DUTTA</v>
      </c>
      <c r="C181" s="118"/>
      <c r="D181" s="119">
        <v>5</v>
      </c>
      <c r="E181" s="119">
        <v>2</v>
      </c>
      <c r="F181" s="119"/>
      <c r="G181" s="119">
        <v>5</v>
      </c>
      <c r="H181" s="119"/>
      <c r="I181" s="119">
        <v>10</v>
      </c>
      <c r="J181" s="119">
        <v>5</v>
      </c>
      <c r="K181" s="119">
        <v>3</v>
      </c>
      <c r="L181" s="120">
        <v>20</v>
      </c>
      <c r="M181" s="39">
        <f t="shared" si="3"/>
        <v>30</v>
      </c>
    </row>
    <row r="182" spans="1:13" s="13" customFormat="1" ht="15.5" x14ac:dyDescent="0.35">
      <c r="A182" s="84" t="str">
        <f>'23MBA111 '!A183</f>
        <v>P18FW23M015168</v>
      </c>
      <c r="B182" s="84" t="str">
        <f>'23MBA111 '!B183</f>
        <v>CHAITRA M S</v>
      </c>
      <c r="C182" s="119"/>
      <c r="D182" s="119">
        <v>5</v>
      </c>
      <c r="E182" s="119">
        <v>2</v>
      </c>
      <c r="F182" s="119">
        <v>3</v>
      </c>
      <c r="G182" s="119"/>
      <c r="H182" s="119"/>
      <c r="I182" s="119">
        <v>10</v>
      </c>
      <c r="J182" s="119">
        <v>5</v>
      </c>
      <c r="K182" s="119">
        <v>13</v>
      </c>
      <c r="L182" s="120">
        <v>43</v>
      </c>
      <c r="M182" s="39">
        <f t="shared" si="3"/>
        <v>38</v>
      </c>
    </row>
    <row r="183" spans="1:13" s="13" customFormat="1" ht="15.5" x14ac:dyDescent="0.35">
      <c r="A183" s="84" t="str">
        <f>'23MBA111 '!A184</f>
        <v>P18FW23M015169</v>
      </c>
      <c r="B183" s="84" t="str">
        <f>'23MBA111 '!B184</f>
        <v>SYED USMAN GHANI</v>
      </c>
      <c r="C183" s="119"/>
      <c r="D183" s="119">
        <v>3</v>
      </c>
      <c r="E183" s="119"/>
      <c r="F183" s="119">
        <v>0</v>
      </c>
      <c r="G183" s="119">
        <v>2</v>
      </c>
      <c r="H183" s="119"/>
      <c r="I183" s="119">
        <v>3</v>
      </c>
      <c r="J183" s="119">
        <v>8</v>
      </c>
      <c r="K183" s="119">
        <v>10</v>
      </c>
      <c r="L183" s="120">
        <v>43</v>
      </c>
      <c r="M183" s="39">
        <f t="shared" si="3"/>
        <v>26</v>
      </c>
    </row>
    <row r="184" spans="1:13" s="13" customFormat="1" ht="15.5" x14ac:dyDescent="0.35">
      <c r="A184" s="84" t="str">
        <f>'23MBA111 '!A185</f>
        <v>P18FW23M015170</v>
      </c>
      <c r="B184" s="84" t="str">
        <f>'23MBA111 '!B185</f>
        <v>SHIVKUMAR.S</v>
      </c>
      <c r="C184" s="118"/>
      <c r="D184" s="119">
        <v>2</v>
      </c>
      <c r="E184" s="119"/>
      <c r="F184" s="119">
        <v>2</v>
      </c>
      <c r="G184" s="119">
        <v>1</v>
      </c>
      <c r="H184" s="119"/>
      <c r="I184" s="119">
        <v>2</v>
      </c>
      <c r="J184" s="119">
        <v>1</v>
      </c>
      <c r="K184" s="119">
        <v>4</v>
      </c>
      <c r="L184" s="120">
        <v>3</v>
      </c>
      <c r="M184" s="39">
        <f t="shared" si="3"/>
        <v>12</v>
      </c>
    </row>
    <row r="185" spans="1:13" s="13" customFormat="1" ht="15.5" x14ac:dyDescent="0.35">
      <c r="A185" s="84" t="str">
        <f>'23MBA111 '!A186</f>
        <v>P18FW23M015171</v>
      </c>
      <c r="B185" s="84" t="str">
        <f>'23MBA111 '!B186</f>
        <v>SAMMED CHOUGALE</v>
      </c>
      <c r="C185" s="118"/>
      <c r="D185" s="119">
        <v>5</v>
      </c>
      <c r="E185" s="119">
        <v>5</v>
      </c>
      <c r="F185" s="119"/>
      <c r="G185" s="119">
        <v>5</v>
      </c>
      <c r="H185" s="119"/>
      <c r="I185" s="119">
        <v>10</v>
      </c>
      <c r="J185" s="119">
        <v>10</v>
      </c>
      <c r="K185" s="119">
        <v>15</v>
      </c>
      <c r="L185" s="120">
        <v>19</v>
      </c>
      <c r="M185" s="39">
        <f t="shared" si="3"/>
        <v>50</v>
      </c>
    </row>
    <row r="186" spans="1:13" s="13" customFormat="1" ht="15.5" x14ac:dyDescent="0.35">
      <c r="A186" s="84" t="str">
        <f>'23MBA111 '!A187</f>
        <v>P18FW23M015172</v>
      </c>
      <c r="B186" s="84" t="str">
        <f>'23MBA111 '!B187</f>
        <v>SUPRITHA T</v>
      </c>
      <c r="C186" s="118"/>
      <c r="D186" s="119">
        <v>2</v>
      </c>
      <c r="E186" s="119">
        <v>3</v>
      </c>
      <c r="F186" s="119"/>
      <c r="G186" s="119">
        <v>3</v>
      </c>
      <c r="H186" s="119"/>
      <c r="I186" s="119">
        <v>10</v>
      </c>
      <c r="J186" s="119">
        <v>10</v>
      </c>
      <c r="K186" s="119">
        <v>15</v>
      </c>
      <c r="L186" s="120">
        <v>31</v>
      </c>
      <c r="M186" s="39">
        <f t="shared" si="3"/>
        <v>43</v>
      </c>
    </row>
    <row r="187" spans="1:13" s="13" customFormat="1" ht="15.5" x14ac:dyDescent="0.35">
      <c r="A187" s="84" t="str">
        <f>'23MBA111 '!A188</f>
        <v>P18FW23M015173</v>
      </c>
      <c r="B187" s="84" t="str">
        <f>'23MBA111 '!B188</f>
        <v>PAGIREDDY GARI ASHRITHA</v>
      </c>
      <c r="C187" s="119"/>
      <c r="D187" s="119">
        <v>1</v>
      </c>
      <c r="E187" s="119">
        <v>1</v>
      </c>
      <c r="F187" s="119"/>
      <c r="G187" s="119">
        <v>0</v>
      </c>
      <c r="H187" s="119"/>
      <c r="I187" s="119">
        <v>2</v>
      </c>
      <c r="J187" s="119">
        <v>0</v>
      </c>
      <c r="K187" s="119">
        <v>0</v>
      </c>
      <c r="L187" s="120">
        <v>28</v>
      </c>
      <c r="M187" s="39">
        <f t="shared" si="3"/>
        <v>4</v>
      </c>
    </row>
    <row r="188" spans="1:13" s="13" customFormat="1" ht="15.5" x14ac:dyDescent="0.35">
      <c r="A188" s="84" t="str">
        <f>'23MBA111 '!A189</f>
        <v>P18FW23M015174</v>
      </c>
      <c r="B188" s="84" t="str">
        <f>'23MBA111 '!B189</f>
        <v>CHANDAN A N</v>
      </c>
      <c r="C188" s="118"/>
      <c r="D188" s="119">
        <v>5</v>
      </c>
      <c r="E188" s="119">
        <v>5</v>
      </c>
      <c r="F188" s="119"/>
      <c r="G188" s="119">
        <v>5</v>
      </c>
      <c r="H188" s="119"/>
      <c r="I188" s="119">
        <v>10</v>
      </c>
      <c r="J188" s="119">
        <v>8</v>
      </c>
      <c r="K188" s="119">
        <v>13</v>
      </c>
      <c r="L188" s="120">
        <v>11</v>
      </c>
      <c r="M188" s="39">
        <f t="shared" si="3"/>
        <v>46</v>
      </c>
    </row>
    <row r="189" spans="1:13" s="13" customFormat="1" ht="15.5" x14ac:dyDescent="0.35">
      <c r="A189" s="84" t="str">
        <f>'23MBA111 '!A190</f>
        <v>P18FW23M015175</v>
      </c>
      <c r="B189" s="84" t="str">
        <f>'23MBA111 '!B190</f>
        <v>SUJAYEENDRA VITTAL</v>
      </c>
      <c r="C189" s="119"/>
      <c r="D189" s="119">
        <v>2</v>
      </c>
      <c r="E189" s="119"/>
      <c r="F189" s="119">
        <v>1</v>
      </c>
      <c r="G189" s="119">
        <v>3</v>
      </c>
      <c r="H189" s="119"/>
      <c r="I189" s="119">
        <v>10</v>
      </c>
      <c r="J189" s="119">
        <v>4</v>
      </c>
      <c r="K189" s="119">
        <v>10</v>
      </c>
      <c r="L189" s="120">
        <v>25</v>
      </c>
      <c r="M189" s="39">
        <f t="shared" si="3"/>
        <v>30</v>
      </c>
    </row>
    <row r="190" spans="1:13" s="13" customFormat="1" ht="15.5" x14ac:dyDescent="0.35">
      <c r="A190" s="84" t="str">
        <f>'23MBA111 '!A191</f>
        <v>P18FW23M015176</v>
      </c>
      <c r="B190" s="84" t="str">
        <f>'23MBA111 '!B191</f>
        <v>KEERTHI SABOO</v>
      </c>
      <c r="C190" s="119"/>
      <c r="D190" s="119">
        <v>5</v>
      </c>
      <c r="E190" s="119">
        <v>1</v>
      </c>
      <c r="F190" s="119"/>
      <c r="G190" s="119">
        <v>2</v>
      </c>
      <c r="H190" s="119">
        <v>3</v>
      </c>
      <c r="I190" s="119">
        <v>4</v>
      </c>
      <c r="J190" s="119"/>
      <c r="K190" s="119">
        <v>4</v>
      </c>
      <c r="L190" s="120">
        <v>17</v>
      </c>
      <c r="M190" s="39">
        <f t="shared" si="3"/>
        <v>19</v>
      </c>
    </row>
    <row r="191" spans="1:13" s="13" customFormat="1" ht="15.5" x14ac:dyDescent="0.35">
      <c r="A191" s="84" t="str">
        <f>'23MBA111 '!A192</f>
        <v>P18FW23M015177</v>
      </c>
      <c r="B191" s="84" t="str">
        <f>'23MBA111 '!B192</f>
        <v>SAMARTH GANAPATI AITHAL</v>
      </c>
      <c r="C191" s="118">
        <v>2</v>
      </c>
      <c r="D191" s="119">
        <v>2</v>
      </c>
      <c r="E191" s="119">
        <v>1</v>
      </c>
      <c r="F191" s="119"/>
      <c r="G191" s="119"/>
      <c r="H191" s="119">
        <v>2</v>
      </c>
      <c r="I191" s="119"/>
      <c r="J191" s="119">
        <v>2</v>
      </c>
      <c r="K191" s="119">
        <v>4</v>
      </c>
      <c r="L191" s="120">
        <v>21</v>
      </c>
      <c r="M191" s="39">
        <f t="shared" si="3"/>
        <v>13</v>
      </c>
    </row>
    <row r="192" spans="1:13" s="13" customFormat="1" ht="15.5" x14ac:dyDescent="0.35">
      <c r="A192" s="84" t="str">
        <f>'23MBA111 '!A193</f>
        <v>P18FW23M015178</v>
      </c>
      <c r="B192" s="84" t="str">
        <f>'23MBA111 '!B193</f>
        <v>AMOGH G</v>
      </c>
      <c r="C192" s="118"/>
      <c r="D192" s="119">
        <v>0</v>
      </c>
      <c r="E192" s="119">
        <v>0</v>
      </c>
      <c r="F192" s="119"/>
      <c r="G192" s="119">
        <v>1</v>
      </c>
      <c r="H192" s="119"/>
      <c r="I192" s="119">
        <v>0</v>
      </c>
      <c r="J192" s="119">
        <v>4</v>
      </c>
      <c r="K192" s="119">
        <v>0</v>
      </c>
      <c r="L192" s="120">
        <v>18</v>
      </c>
      <c r="M192" s="39">
        <f t="shared" si="3"/>
        <v>5</v>
      </c>
    </row>
    <row r="193" spans="1:13" s="13" customFormat="1" ht="15.5" x14ac:dyDescent="0.35">
      <c r="A193" s="84" t="str">
        <f>'23MBA111 '!A194</f>
        <v>P18FW23M015179</v>
      </c>
      <c r="B193" s="84" t="str">
        <f>'23MBA111 '!B194</f>
        <v>SHASHANK S M</v>
      </c>
      <c r="C193" s="118"/>
      <c r="D193" s="119">
        <v>5</v>
      </c>
      <c r="E193" s="119">
        <v>2</v>
      </c>
      <c r="F193" s="119"/>
      <c r="G193" s="119">
        <v>3</v>
      </c>
      <c r="H193" s="119"/>
      <c r="I193" s="119">
        <v>10</v>
      </c>
      <c r="J193" s="119">
        <v>6</v>
      </c>
      <c r="K193" s="119">
        <v>4</v>
      </c>
      <c r="L193" s="120">
        <v>25</v>
      </c>
      <c r="M193" s="39">
        <f t="shared" si="3"/>
        <v>30</v>
      </c>
    </row>
    <row r="194" spans="1:13" s="13" customFormat="1" ht="15.5" x14ac:dyDescent="0.35">
      <c r="A194" s="84" t="str">
        <f>'23MBA111 '!A195</f>
        <v>P18FW23M015180</v>
      </c>
      <c r="B194" s="84" t="str">
        <f>'23MBA111 '!B195</f>
        <v>MOHAN D K</v>
      </c>
      <c r="C194" s="119">
        <v>0</v>
      </c>
      <c r="D194" s="119">
        <v>4</v>
      </c>
      <c r="E194" s="119">
        <v>0</v>
      </c>
      <c r="F194" s="119"/>
      <c r="G194" s="119"/>
      <c r="H194" s="119">
        <v>8</v>
      </c>
      <c r="I194" s="119"/>
      <c r="J194" s="119">
        <v>3</v>
      </c>
      <c r="K194" s="119">
        <v>0</v>
      </c>
      <c r="L194" s="120">
        <v>22</v>
      </c>
      <c r="M194" s="39">
        <f t="shared" si="3"/>
        <v>15</v>
      </c>
    </row>
    <row r="195" spans="1:13" s="13" customFormat="1" ht="15.5" x14ac:dyDescent="0.35">
      <c r="A195" s="135" t="s">
        <v>43</v>
      </c>
      <c r="B195" s="136"/>
      <c r="C195" s="28">
        <f t="shared" ref="C195:K195" si="4">COUNTA(C15:C194)</f>
        <v>22</v>
      </c>
      <c r="D195" s="29">
        <f t="shared" si="4"/>
        <v>175</v>
      </c>
      <c r="E195" s="29">
        <f t="shared" si="4"/>
        <v>163</v>
      </c>
      <c r="F195" s="29">
        <f t="shared" si="4"/>
        <v>55</v>
      </c>
      <c r="G195" s="29">
        <f t="shared" si="4"/>
        <v>137</v>
      </c>
      <c r="H195" s="29">
        <f t="shared" si="4"/>
        <v>39</v>
      </c>
      <c r="I195" s="29">
        <f t="shared" si="4"/>
        <v>172</v>
      </c>
      <c r="J195" s="29">
        <f t="shared" si="4"/>
        <v>158</v>
      </c>
      <c r="K195" s="29">
        <f t="shared" si="4"/>
        <v>180</v>
      </c>
      <c r="L195" s="30">
        <f>COUNT(L15:L194)</f>
        <v>179</v>
      </c>
      <c r="M195" s="39"/>
    </row>
    <row r="196" spans="1:13" s="13" customFormat="1" ht="15.5" x14ac:dyDescent="0.35">
      <c r="A196" s="135" t="s">
        <v>4</v>
      </c>
      <c r="B196" s="136"/>
      <c r="C196" s="37">
        <f t="shared" ref="C196:L196" si="5">COUNTIF(C15:C194,"&gt;"&amp;C14)</f>
        <v>5</v>
      </c>
      <c r="D196" s="38">
        <f t="shared" si="5"/>
        <v>107</v>
      </c>
      <c r="E196" s="38">
        <f t="shared" si="5"/>
        <v>94</v>
      </c>
      <c r="F196" s="38">
        <f t="shared" si="5"/>
        <v>11</v>
      </c>
      <c r="G196" s="38">
        <f t="shared" si="5"/>
        <v>75</v>
      </c>
      <c r="H196" s="38">
        <f t="shared" si="5"/>
        <v>4</v>
      </c>
      <c r="I196" s="38">
        <f t="shared" si="5"/>
        <v>114</v>
      </c>
      <c r="J196" s="38">
        <f t="shared" si="5"/>
        <v>81</v>
      </c>
      <c r="K196" s="38">
        <f t="shared" si="5"/>
        <v>93</v>
      </c>
      <c r="L196" s="22">
        <f t="shared" si="5"/>
        <v>137</v>
      </c>
      <c r="M196" s="39"/>
    </row>
    <row r="197" spans="1:13" s="13" customFormat="1" ht="15.5" x14ac:dyDescent="0.35">
      <c r="A197" s="135" t="s">
        <v>47</v>
      </c>
      <c r="B197" s="136"/>
      <c r="C197" s="37">
        <f t="shared" ref="C197:K197" si="6">ROUND(C196*100/C195,0)</f>
        <v>23</v>
      </c>
      <c r="D197" s="37">
        <f t="shared" si="6"/>
        <v>61</v>
      </c>
      <c r="E197" s="38">
        <f t="shared" si="6"/>
        <v>58</v>
      </c>
      <c r="F197" s="38">
        <f t="shared" si="6"/>
        <v>20</v>
      </c>
      <c r="G197" s="38">
        <f t="shared" si="6"/>
        <v>55</v>
      </c>
      <c r="H197" s="38">
        <f t="shared" si="6"/>
        <v>10</v>
      </c>
      <c r="I197" s="38">
        <f t="shared" si="6"/>
        <v>66</v>
      </c>
      <c r="J197" s="38">
        <f t="shared" si="6"/>
        <v>51</v>
      </c>
      <c r="K197" s="38">
        <f t="shared" si="6"/>
        <v>52</v>
      </c>
      <c r="L197" s="22">
        <f>ROUND(L196*100/L195,0)</f>
        <v>77</v>
      </c>
      <c r="M197" s="39"/>
    </row>
    <row r="198" spans="1:13" s="13" customFormat="1" x14ac:dyDescent="0.35">
      <c r="A198" s="139" t="s">
        <v>14</v>
      </c>
      <c r="B198" s="140"/>
      <c r="C198" s="37" t="str">
        <f>IF(C197&gt;=70,"3",IF(C197&gt;=60,"2",IF(C197&gt;=50,"1","-")))</f>
        <v>-</v>
      </c>
      <c r="D198" s="113" t="str">
        <f t="shared" ref="D198:L198" si="7">IF(D197&gt;=70,"3",IF(D197&gt;=60,"2",IF(D197&gt;=50,"1","-")))</f>
        <v>2</v>
      </c>
      <c r="E198" s="113" t="str">
        <f t="shared" si="7"/>
        <v>1</v>
      </c>
      <c r="F198" s="113" t="str">
        <f t="shared" si="7"/>
        <v>-</v>
      </c>
      <c r="G198" s="113" t="str">
        <f t="shared" si="7"/>
        <v>1</v>
      </c>
      <c r="H198" s="113" t="str">
        <f t="shared" si="7"/>
        <v>-</v>
      </c>
      <c r="I198" s="113" t="str">
        <f t="shared" si="7"/>
        <v>2</v>
      </c>
      <c r="J198" s="113" t="str">
        <f t="shared" si="7"/>
        <v>1</v>
      </c>
      <c r="K198" s="113" t="str">
        <f t="shared" si="7"/>
        <v>1</v>
      </c>
      <c r="L198" s="113" t="str">
        <f t="shared" si="7"/>
        <v>3</v>
      </c>
      <c r="M198" s="97"/>
    </row>
    <row r="199" spans="1:13" s="13" customFormat="1" ht="17.5" x14ac:dyDescent="0.35">
      <c r="A199" s="9"/>
      <c r="B199" s="9"/>
      <c r="C199" s="10"/>
      <c r="D199" s="10"/>
      <c r="E199" s="11"/>
      <c r="F199" s="141"/>
      <c r="G199" s="142"/>
      <c r="H199" s="131" t="s">
        <v>15</v>
      </c>
      <c r="I199" s="132"/>
      <c r="J199" s="14" t="s">
        <v>18</v>
      </c>
      <c r="K199" s="14"/>
      <c r="M199" s="98"/>
    </row>
    <row r="200" spans="1:13" s="13" customFormat="1" ht="20" x14ac:dyDescent="0.4">
      <c r="A200" s="9"/>
      <c r="B200" s="9"/>
      <c r="C200" s="15"/>
      <c r="D200" s="16"/>
      <c r="E200" s="12"/>
      <c r="F200" s="129" t="s">
        <v>16</v>
      </c>
      <c r="G200" s="130"/>
      <c r="H200" s="17" t="s">
        <v>35</v>
      </c>
      <c r="I200" s="17" t="s">
        <v>14</v>
      </c>
      <c r="J200" s="17" t="s">
        <v>35</v>
      </c>
      <c r="K200" s="17" t="s">
        <v>14</v>
      </c>
      <c r="M200" s="98"/>
    </row>
    <row r="201" spans="1:13" s="13" customFormat="1" ht="20" x14ac:dyDescent="0.4">
      <c r="A201" s="9"/>
      <c r="B201" s="9"/>
      <c r="C201" s="15"/>
      <c r="D201" s="15"/>
      <c r="E201" s="12"/>
      <c r="F201" s="129" t="s">
        <v>31</v>
      </c>
      <c r="G201" s="130"/>
      <c r="H201" s="40">
        <f>AVERAGE(D197,H197)</f>
        <v>35.5</v>
      </c>
      <c r="I201" s="40" t="str">
        <f>IF(H201&gt;=70,"3",IF(H201&gt;=60,"2",IF(H201&gt;=50,"1",IF(H201&lt;=49,"-"))))</f>
        <v>-</v>
      </c>
      <c r="J201" s="38">
        <f>(H201*0.5)+($L$197*0.5)</f>
        <v>56.25</v>
      </c>
      <c r="K201" s="38" t="str">
        <f>IF(J201&gt;=70,"3",IF(J201&gt;=60,"2",IF(J201&gt;=50,"1",IF(J201&lt;49,"-"))))</f>
        <v>1</v>
      </c>
      <c r="M201" s="98"/>
    </row>
    <row r="202" spans="1:13" s="13" customFormat="1" ht="20" x14ac:dyDescent="0.4">
      <c r="A202" s="9"/>
      <c r="B202" s="9"/>
      <c r="C202" s="10"/>
      <c r="D202" s="10"/>
      <c r="E202" s="11"/>
      <c r="F202" s="129" t="s">
        <v>32</v>
      </c>
      <c r="G202" s="130"/>
      <c r="H202" s="117">
        <f>AVERAGE(E197,F197,I197)</f>
        <v>48</v>
      </c>
      <c r="I202" s="40" t="str">
        <f t="shared" ref="I202:I205" si="8">IF(H202&gt;=70,"3",IF(H202&gt;=60,"2",IF(H202&gt;=50,"1",IF(H202&lt;=49,"-"))))</f>
        <v>-</v>
      </c>
      <c r="J202" s="40">
        <f t="shared" ref="J202:J203" si="9">(H202*0.5)+($L$197*0.5)</f>
        <v>62.5</v>
      </c>
      <c r="K202" s="38" t="str">
        <f>IF(J202&gt;=80,"3",IF(J202&gt;=70,"2",IF(J202&gt;=60,"1",IF(J202&lt;59,"-"))))</f>
        <v>1</v>
      </c>
      <c r="M202" s="98"/>
    </row>
    <row r="203" spans="1:13" s="13" customFormat="1" ht="20" x14ac:dyDescent="0.4">
      <c r="A203" s="9"/>
      <c r="B203" s="9"/>
      <c r="C203" s="10"/>
      <c r="D203" s="10"/>
      <c r="E203" s="11"/>
      <c r="F203" s="129" t="s">
        <v>33</v>
      </c>
      <c r="G203" s="130"/>
      <c r="H203" s="40">
        <f>AVERAGE(C197,G197,J197,K197)</f>
        <v>45.25</v>
      </c>
      <c r="I203" s="40" t="str">
        <f t="shared" si="8"/>
        <v>-</v>
      </c>
      <c r="J203" s="40">
        <f t="shared" si="9"/>
        <v>61.125</v>
      </c>
      <c r="K203" s="38" t="str">
        <f>IF(J203&gt;=80,"3",IF(J203&gt;=70,"2",IF(J203&gt;=60,"1",IF(J203&lt;59,"-"))))</f>
        <v>1</v>
      </c>
      <c r="M203" s="98"/>
    </row>
    <row r="204" spans="1:13" s="13" customFormat="1" ht="20" x14ac:dyDescent="0.4">
      <c r="A204" s="9"/>
      <c r="B204" s="9"/>
      <c r="C204" s="10"/>
      <c r="D204" s="10"/>
      <c r="E204" s="11"/>
      <c r="F204" s="129" t="s">
        <v>34</v>
      </c>
      <c r="G204" s="130"/>
      <c r="H204" s="40"/>
      <c r="I204" s="40" t="str">
        <f t="shared" si="8"/>
        <v>-</v>
      </c>
      <c r="J204" s="40">
        <f>(H204*0)+($L$197*1)</f>
        <v>77</v>
      </c>
      <c r="K204" s="38" t="str">
        <f>IF(J204&gt;=80,"3",IF(J204&gt;=70,"2",IF(J204&gt;=60,"1",IF(J204&lt;59,"-"))))</f>
        <v>2</v>
      </c>
      <c r="M204" s="98"/>
    </row>
    <row r="205" spans="1:13" ht="20" x14ac:dyDescent="0.4">
      <c r="F205" s="129" t="s">
        <v>54</v>
      </c>
      <c r="G205" s="130"/>
      <c r="H205" s="40"/>
      <c r="I205" s="40" t="str">
        <f t="shared" si="8"/>
        <v>-</v>
      </c>
      <c r="J205" s="40">
        <f>(H205*0)+($L$197*1)</f>
        <v>77</v>
      </c>
      <c r="K205" s="40" t="str">
        <f>IF(J205&gt;=80,"3",IF(J205&gt;=70,"2",IF(J205&gt;=60,"1",IF(J205&lt;59,"-"))))</f>
        <v>2</v>
      </c>
    </row>
  </sheetData>
  <mergeCells count="28">
    <mergeCell ref="F205:G205"/>
    <mergeCell ref="A1:M1"/>
    <mergeCell ref="A2:M2"/>
    <mergeCell ref="A3:M3"/>
    <mergeCell ref="A4:M4"/>
    <mergeCell ref="A5:M5"/>
    <mergeCell ref="I6:K6"/>
    <mergeCell ref="A7:D7"/>
    <mergeCell ref="D8:I8"/>
    <mergeCell ref="D9:I9"/>
    <mergeCell ref="H199:I199"/>
    <mergeCell ref="H10:J10"/>
    <mergeCell ref="A195:B195"/>
    <mergeCell ref="A196:B196"/>
    <mergeCell ref="A197:B197"/>
    <mergeCell ref="A198:B198"/>
    <mergeCell ref="A6:B6"/>
    <mergeCell ref="F204:G204"/>
    <mergeCell ref="A10:B10"/>
    <mergeCell ref="A11:B11"/>
    <mergeCell ref="A12:B12"/>
    <mergeCell ref="A13:B13"/>
    <mergeCell ref="C10:G10"/>
    <mergeCell ref="F200:G200"/>
    <mergeCell ref="F201:G201"/>
    <mergeCell ref="F202:G202"/>
    <mergeCell ref="F203:G203"/>
    <mergeCell ref="F199:G199"/>
  </mergeCells>
  <dataValidations count="3">
    <dataValidation type="decimal" allowBlank="1" showInputMessage="1" showErrorMessage="1" sqref="C15:G134 C135:C194 D135:E136 D138:E194 F135:F194 G138:G194 G135:G136">
      <formula1>0</formula1>
      <formula2>5.01</formula2>
    </dataValidation>
    <dataValidation type="decimal" allowBlank="1" showInputMessage="1" showErrorMessage="1" sqref="H15:J134 H135:H194 I138:J194 I135:J136">
      <formula1>0</formula1>
      <formula2>10.01</formula2>
    </dataValidation>
    <dataValidation type="decimal" allowBlank="1" showInputMessage="1" showErrorMessage="1" sqref="K15:K194">
      <formula1>0</formula1>
      <formula2>15.01</formula2>
    </dataValidation>
  </dataValidation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K1" sqref="K1:M1048576"/>
    </sheetView>
  </sheetViews>
  <sheetFormatPr defaultColWidth="9.1796875" defaultRowHeight="14" x14ac:dyDescent="0.3"/>
  <cols>
    <col min="1" max="1" width="16" style="5" bestFit="1" customWidth="1"/>
    <col min="2" max="2" width="11.26953125" style="5" customWidth="1"/>
    <col min="3" max="3" width="8" style="5" customWidth="1"/>
    <col min="4" max="4" width="13.26953125" style="5" bestFit="1" customWidth="1"/>
    <col min="5" max="5" width="10.453125" style="5" customWidth="1"/>
    <col min="6" max="6" width="10.81640625" style="5" customWidth="1"/>
    <col min="7" max="7" width="18.453125" style="5" customWidth="1"/>
    <col min="8" max="10" width="9.54296875" style="5" bestFit="1" customWidth="1"/>
    <col min="11" max="16384" width="9.1796875" style="5"/>
  </cols>
  <sheetData>
    <row r="1" spans="1:10" ht="28.5" customHeight="1" x14ac:dyDescent="0.45">
      <c r="A1" s="86" t="str">
        <f>'23MBA211'!A5:M5</f>
        <v>Application of Statistics in Business</v>
      </c>
      <c r="B1" s="86"/>
      <c r="C1" s="86"/>
      <c r="D1" s="86"/>
      <c r="E1" s="86"/>
      <c r="F1" s="86"/>
      <c r="G1" s="86"/>
      <c r="H1" s="86"/>
      <c r="I1" s="86"/>
      <c r="J1" s="86"/>
    </row>
    <row r="3" spans="1:10" x14ac:dyDescent="0.3">
      <c r="C3" s="50"/>
      <c r="D3" s="50" t="s">
        <v>15</v>
      </c>
      <c r="E3" s="50"/>
      <c r="F3" s="50" t="s">
        <v>18</v>
      </c>
      <c r="G3" s="50"/>
    </row>
    <row r="4" spans="1:10" x14ac:dyDescent="0.3">
      <c r="C4" s="51" t="s">
        <v>16</v>
      </c>
      <c r="D4" s="50" t="s">
        <v>17</v>
      </c>
      <c r="E4" s="50" t="s">
        <v>14</v>
      </c>
      <c r="F4" s="50" t="s">
        <v>17</v>
      </c>
      <c r="G4" s="50" t="s">
        <v>14</v>
      </c>
    </row>
    <row r="5" spans="1:10" x14ac:dyDescent="0.3">
      <c r="C5" s="51" t="s">
        <v>0</v>
      </c>
      <c r="D5" s="23">
        <f>'23MBA211'!H201</f>
        <v>35.5</v>
      </c>
      <c r="E5" s="23" t="str">
        <f>'23MBA211'!I201</f>
        <v>-</v>
      </c>
      <c r="F5" s="23">
        <f>'23MBA211'!J201</f>
        <v>56.25</v>
      </c>
      <c r="G5" s="23" t="str">
        <f>'23MBA211'!K201</f>
        <v>1</v>
      </c>
    </row>
    <row r="6" spans="1:10" x14ac:dyDescent="0.3">
      <c r="C6" s="51" t="s">
        <v>1</v>
      </c>
      <c r="D6" s="23">
        <f>'23MBA211'!H202</f>
        <v>48</v>
      </c>
      <c r="E6" s="23" t="str">
        <f>'23MBA211'!I202</f>
        <v>-</v>
      </c>
      <c r="F6" s="23">
        <f>'23MBA211'!J202</f>
        <v>62.5</v>
      </c>
      <c r="G6" s="23" t="str">
        <f>'23MBA211'!K202</f>
        <v>1</v>
      </c>
    </row>
    <row r="7" spans="1:10" x14ac:dyDescent="0.3">
      <c r="C7" s="51" t="s">
        <v>2</v>
      </c>
      <c r="D7" s="23">
        <f>'23MBA211'!H203</f>
        <v>45.25</v>
      </c>
      <c r="E7" s="23" t="str">
        <f>'23MBA211'!I203</f>
        <v>-</v>
      </c>
      <c r="F7" s="23">
        <f>'23MBA211'!J203</f>
        <v>61.125</v>
      </c>
      <c r="G7" s="23" t="str">
        <f>'23MBA211'!K203</f>
        <v>1</v>
      </c>
    </row>
    <row r="8" spans="1:10" x14ac:dyDescent="0.3">
      <c r="C8" s="51" t="s">
        <v>3</v>
      </c>
      <c r="D8" s="23">
        <f>'23MBA211'!H204</f>
        <v>0</v>
      </c>
      <c r="E8" s="23" t="str">
        <f>'23MBA211'!I204</f>
        <v>-</v>
      </c>
      <c r="F8" s="23">
        <f>'23MBA211'!J204</f>
        <v>77</v>
      </c>
      <c r="G8" s="23" t="str">
        <f>'23MBA211'!K204</f>
        <v>2</v>
      </c>
    </row>
    <row r="9" spans="1:10" x14ac:dyDescent="0.3">
      <c r="C9" s="51" t="s">
        <v>53</v>
      </c>
      <c r="D9" s="23">
        <f>'23MBA211'!H205</f>
        <v>0</v>
      </c>
      <c r="E9" s="23" t="str">
        <f>'23MBA211'!I205</f>
        <v>-</v>
      </c>
      <c r="F9" s="23">
        <f>'23MBA211'!J205</f>
        <v>77</v>
      </c>
      <c r="G9" s="23" t="str">
        <f>'23MBA211'!K205</f>
        <v>2</v>
      </c>
    </row>
    <row r="11" spans="1:10" ht="14.5" thickBot="1" x14ac:dyDescent="0.35">
      <c r="B11" s="52"/>
      <c r="C11" s="53" t="s">
        <v>6</v>
      </c>
      <c r="D11" s="53" t="s">
        <v>7</v>
      </c>
      <c r="E11" s="53" t="s">
        <v>5</v>
      </c>
      <c r="F11" s="53" t="s">
        <v>12</v>
      </c>
      <c r="G11" s="53" t="s">
        <v>13</v>
      </c>
      <c r="H11" s="53" t="s">
        <v>44</v>
      </c>
      <c r="I11" s="53" t="s">
        <v>45</v>
      </c>
      <c r="J11" s="53" t="s">
        <v>46</v>
      </c>
    </row>
    <row r="12" spans="1:10" ht="14.5" thickBot="1" x14ac:dyDescent="0.35">
      <c r="B12" s="53" t="s">
        <v>8</v>
      </c>
      <c r="C12" s="87">
        <v>3</v>
      </c>
      <c r="D12" s="88">
        <v>3</v>
      </c>
      <c r="E12" s="88">
        <v>2</v>
      </c>
      <c r="F12" s="88">
        <v>2</v>
      </c>
      <c r="G12" s="88">
        <v>1</v>
      </c>
      <c r="H12" s="88"/>
      <c r="I12" s="88"/>
      <c r="J12" s="88">
        <v>2</v>
      </c>
    </row>
    <row r="13" spans="1:10" ht="14.5" thickBot="1" x14ac:dyDescent="0.35">
      <c r="B13" s="53" t="s">
        <v>9</v>
      </c>
      <c r="C13" s="89">
        <v>2</v>
      </c>
      <c r="D13" s="90">
        <v>1</v>
      </c>
      <c r="E13" s="90">
        <v>3</v>
      </c>
      <c r="F13" s="90"/>
      <c r="G13" s="90"/>
      <c r="H13" s="90"/>
      <c r="I13" s="90"/>
      <c r="J13" s="90"/>
    </row>
    <row r="14" spans="1:10" ht="14.5" thickBot="1" x14ac:dyDescent="0.35">
      <c r="B14" s="53" t="s">
        <v>10</v>
      </c>
      <c r="C14" s="89">
        <v>2</v>
      </c>
      <c r="D14" s="90">
        <v>3</v>
      </c>
      <c r="E14" s="90">
        <v>3</v>
      </c>
      <c r="F14" s="90">
        <v>1</v>
      </c>
      <c r="G14" s="90">
        <v>3</v>
      </c>
      <c r="H14" s="90">
        <v>3</v>
      </c>
      <c r="I14" s="90">
        <v>1</v>
      </c>
      <c r="J14" s="90"/>
    </row>
    <row r="15" spans="1:10" ht="14.5" thickBot="1" x14ac:dyDescent="0.35">
      <c r="B15" s="53" t="s">
        <v>11</v>
      </c>
      <c r="C15" s="89">
        <v>3</v>
      </c>
      <c r="D15" s="90">
        <v>3</v>
      </c>
      <c r="E15" s="90">
        <v>2</v>
      </c>
      <c r="F15" s="90"/>
      <c r="G15" s="90">
        <v>1</v>
      </c>
      <c r="H15" s="90">
        <v>2</v>
      </c>
      <c r="I15" s="90"/>
      <c r="J15" s="90">
        <v>1</v>
      </c>
    </row>
    <row r="16" spans="1:10" ht="14.5" thickBot="1" x14ac:dyDescent="0.35">
      <c r="B16" s="95" t="s">
        <v>52</v>
      </c>
      <c r="C16" s="89">
        <v>3</v>
      </c>
      <c r="D16" s="90">
        <v>3</v>
      </c>
      <c r="E16" s="90"/>
      <c r="F16" s="90"/>
      <c r="G16" s="90">
        <v>1</v>
      </c>
      <c r="H16" s="90">
        <v>1</v>
      </c>
      <c r="I16" s="90"/>
      <c r="J16" s="90"/>
    </row>
    <row r="17" spans="1:10" x14ac:dyDescent="0.3">
      <c r="B17" s="32"/>
      <c r="C17" s="32"/>
      <c r="D17" s="32"/>
      <c r="E17" s="32"/>
      <c r="F17" s="32"/>
      <c r="G17" s="32"/>
    </row>
    <row r="18" spans="1:10" x14ac:dyDescent="0.3">
      <c r="A18" s="153" t="s">
        <v>29</v>
      </c>
      <c r="B18" s="153"/>
      <c r="C18" s="150" t="s">
        <v>6</v>
      </c>
      <c r="D18" s="150" t="s">
        <v>7</v>
      </c>
      <c r="E18" s="150" t="s">
        <v>5</v>
      </c>
      <c r="F18" s="150" t="s">
        <v>12</v>
      </c>
      <c r="G18" s="150" t="s">
        <v>13</v>
      </c>
      <c r="H18" s="150" t="s">
        <v>44</v>
      </c>
      <c r="I18" s="150" t="s">
        <v>45</v>
      </c>
      <c r="J18" s="150" t="s">
        <v>46</v>
      </c>
    </row>
    <row r="19" spans="1:10" ht="14" customHeight="1" x14ac:dyDescent="0.3">
      <c r="A19" s="152" t="s">
        <v>28</v>
      </c>
      <c r="B19" s="152"/>
      <c r="C19" s="151"/>
      <c r="D19" s="151"/>
      <c r="E19" s="151"/>
      <c r="F19" s="151"/>
      <c r="G19" s="151"/>
      <c r="H19" s="151"/>
      <c r="I19" s="151"/>
      <c r="J19" s="151"/>
    </row>
    <row r="20" spans="1:10" x14ac:dyDescent="0.3">
      <c r="A20" s="53" t="s">
        <v>8</v>
      </c>
      <c r="B20" s="19">
        <f>F5</f>
        <v>56.25</v>
      </c>
      <c r="C20" s="57">
        <f t="shared" ref="C20:J20" si="0">C12*$B$20/3</f>
        <v>56.25</v>
      </c>
      <c r="D20" s="57">
        <f t="shared" si="0"/>
        <v>56.25</v>
      </c>
      <c r="E20" s="57">
        <f t="shared" si="0"/>
        <v>37.5</v>
      </c>
      <c r="F20" s="57">
        <f t="shared" si="0"/>
        <v>37.5</v>
      </c>
      <c r="G20" s="57">
        <f t="shared" si="0"/>
        <v>18.75</v>
      </c>
      <c r="H20" s="57">
        <f t="shared" si="0"/>
        <v>0</v>
      </c>
      <c r="I20" s="57">
        <f t="shared" si="0"/>
        <v>0</v>
      </c>
      <c r="J20" s="57">
        <f t="shared" si="0"/>
        <v>37.5</v>
      </c>
    </row>
    <row r="21" spans="1:10" x14ac:dyDescent="0.3">
      <c r="A21" s="53" t="s">
        <v>9</v>
      </c>
      <c r="B21" s="19">
        <f>F6</f>
        <v>62.5</v>
      </c>
      <c r="C21" s="57">
        <f t="shared" ref="C21:J21" si="1">C13*$B$21/3</f>
        <v>41.666666666666664</v>
      </c>
      <c r="D21" s="57">
        <f t="shared" si="1"/>
        <v>20.833333333333332</v>
      </c>
      <c r="E21" s="57">
        <f t="shared" si="1"/>
        <v>62.5</v>
      </c>
      <c r="F21" s="57">
        <f t="shared" si="1"/>
        <v>0</v>
      </c>
      <c r="G21" s="57">
        <f t="shared" si="1"/>
        <v>0</v>
      </c>
      <c r="H21" s="57">
        <f t="shared" si="1"/>
        <v>0</v>
      </c>
      <c r="I21" s="57">
        <f t="shared" si="1"/>
        <v>0</v>
      </c>
      <c r="J21" s="57">
        <f t="shared" si="1"/>
        <v>0</v>
      </c>
    </row>
    <row r="22" spans="1:10" x14ac:dyDescent="0.3">
      <c r="A22" s="53" t="s">
        <v>10</v>
      </c>
      <c r="B22" s="19">
        <f>F7</f>
        <v>61.125</v>
      </c>
      <c r="C22" s="57">
        <f t="shared" ref="C22:J22" si="2">C14*$B$22/3</f>
        <v>40.75</v>
      </c>
      <c r="D22" s="57">
        <f t="shared" si="2"/>
        <v>61.125</v>
      </c>
      <c r="E22" s="57">
        <f t="shared" si="2"/>
        <v>61.125</v>
      </c>
      <c r="F22" s="57">
        <f t="shared" si="2"/>
        <v>20.375</v>
      </c>
      <c r="G22" s="57">
        <f t="shared" si="2"/>
        <v>61.125</v>
      </c>
      <c r="H22" s="57">
        <f t="shared" si="2"/>
        <v>61.125</v>
      </c>
      <c r="I22" s="57">
        <f t="shared" si="2"/>
        <v>20.375</v>
      </c>
      <c r="J22" s="57">
        <f t="shared" si="2"/>
        <v>0</v>
      </c>
    </row>
    <row r="23" spans="1:10" x14ac:dyDescent="0.3">
      <c r="A23" s="53" t="s">
        <v>11</v>
      </c>
      <c r="B23" s="19">
        <f>F8</f>
        <v>77</v>
      </c>
      <c r="C23" s="57">
        <f t="shared" ref="C23:J23" si="3">C15*$B$23/3</f>
        <v>77</v>
      </c>
      <c r="D23" s="57">
        <f t="shared" si="3"/>
        <v>77</v>
      </c>
      <c r="E23" s="57">
        <f t="shared" si="3"/>
        <v>51.333333333333336</v>
      </c>
      <c r="F23" s="57">
        <f t="shared" si="3"/>
        <v>0</v>
      </c>
      <c r="G23" s="57">
        <f t="shared" si="3"/>
        <v>25.666666666666668</v>
      </c>
      <c r="H23" s="57">
        <f t="shared" si="3"/>
        <v>51.333333333333336</v>
      </c>
      <c r="I23" s="57">
        <f t="shared" si="3"/>
        <v>0</v>
      </c>
      <c r="J23" s="57">
        <f t="shared" si="3"/>
        <v>25.666666666666668</v>
      </c>
    </row>
    <row r="24" spans="1:10" x14ac:dyDescent="0.3">
      <c r="A24" s="96" t="s">
        <v>52</v>
      </c>
      <c r="B24" s="19">
        <f>F9</f>
        <v>77</v>
      </c>
      <c r="C24" s="57">
        <f>C16*$B$24/3</f>
        <v>77</v>
      </c>
      <c r="D24" s="57">
        <f t="shared" ref="D24:J24" si="4">D16*$B$24/3</f>
        <v>77</v>
      </c>
      <c r="E24" s="57">
        <f t="shared" si="4"/>
        <v>0</v>
      </c>
      <c r="F24" s="57">
        <f t="shared" si="4"/>
        <v>0</v>
      </c>
      <c r="G24" s="57">
        <f t="shared" si="4"/>
        <v>25.666666666666668</v>
      </c>
      <c r="H24" s="57">
        <f t="shared" si="4"/>
        <v>25.666666666666668</v>
      </c>
      <c r="I24" s="57">
        <f t="shared" si="4"/>
        <v>0</v>
      </c>
      <c r="J24" s="57">
        <f t="shared" si="4"/>
        <v>0</v>
      </c>
    </row>
    <row r="25" spans="1:10" x14ac:dyDescent="0.3">
      <c r="A25" s="53" t="s">
        <v>30</v>
      </c>
      <c r="B25" s="20"/>
      <c r="C25" s="59">
        <f t="shared" ref="C25:J25" si="5">AVERAGE(C20:C23)</f>
        <v>53.916666666666664</v>
      </c>
      <c r="D25" s="59">
        <f t="shared" si="5"/>
        <v>53.802083333333329</v>
      </c>
      <c r="E25" s="59">
        <f t="shared" si="5"/>
        <v>53.114583333333336</v>
      </c>
      <c r="F25" s="59">
        <f t="shared" si="5"/>
        <v>14.46875</v>
      </c>
      <c r="G25" s="59">
        <f t="shared" si="5"/>
        <v>26.385416666666668</v>
      </c>
      <c r="H25" s="59">
        <f t="shared" si="5"/>
        <v>28.114583333333336</v>
      </c>
      <c r="I25" s="59">
        <f t="shared" si="5"/>
        <v>5.09375</v>
      </c>
      <c r="J25" s="59">
        <f t="shared" si="5"/>
        <v>15.791666666666668</v>
      </c>
    </row>
    <row r="26" spans="1:10" x14ac:dyDescent="0.3">
      <c r="B26" s="32"/>
      <c r="C26" s="32"/>
      <c r="D26" s="32"/>
      <c r="E26" s="32"/>
      <c r="F26" s="32"/>
      <c r="G26" s="32"/>
    </row>
    <row r="27" spans="1:10" x14ac:dyDescent="0.3">
      <c r="D27" s="32"/>
      <c r="E27" s="6"/>
      <c r="F27" s="6"/>
      <c r="G27" s="6"/>
      <c r="H27" s="6"/>
      <c r="I27" s="6"/>
    </row>
    <row r="28" spans="1:10" x14ac:dyDescent="0.3">
      <c r="D28" s="32"/>
      <c r="E28" s="32"/>
      <c r="F28" s="32"/>
      <c r="G28" s="32"/>
    </row>
  </sheetData>
  <mergeCells count="10">
    <mergeCell ref="H18:H19"/>
    <mergeCell ref="I18:I19"/>
    <mergeCell ref="J18:J19"/>
    <mergeCell ref="F18:F19"/>
    <mergeCell ref="G18:G19"/>
    <mergeCell ref="A19:B19"/>
    <mergeCell ref="A18:B18"/>
    <mergeCell ref="C18:C19"/>
    <mergeCell ref="D18:D19"/>
    <mergeCell ref="E18:E19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7"/>
  <sheetViews>
    <sheetView topLeftCell="A4" zoomScale="80" zoomScaleNormal="80" workbookViewId="0">
      <selection activeCell="C16" sqref="C16:L195"/>
    </sheetView>
  </sheetViews>
  <sheetFormatPr defaultColWidth="9.1796875" defaultRowHeight="14.5" x14ac:dyDescent="0.35"/>
  <cols>
    <col min="1" max="1" width="20.7265625" style="1" customWidth="1"/>
    <col min="2" max="2" width="41.1796875" style="1" bestFit="1" customWidth="1"/>
    <col min="3" max="7" width="7.453125" style="2" customWidth="1"/>
    <col min="8" max="8" width="11.453125" style="2" customWidth="1"/>
    <col min="9" max="11" width="7.453125" style="2" customWidth="1"/>
    <col min="12" max="12" width="15.7265625" style="33" bestFit="1" customWidth="1"/>
    <col min="13" max="13" width="24.453125" style="2" bestFit="1" customWidth="1"/>
    <col min="14" max="16384" width="9.1796875" style="33"/>
  </cols>
  <sheetData>
    <row r="1" spans="1:13" ht="27.5" x14ac:dyDescent="0.55000000000000004">
      <c r="A1" s="147" t="s">
        <v>56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25.5" customHeight="1" x14ac:dyDescent="0.35">
      <c r="A2" s="145" t="s">
        <v>57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ht="17.5" x14ac:dyDescent="0.35">
      <c r="A3" s="145" t="s">
        <v>64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3" ht="17.5" x14ac:dyDescent="0.35">
      <c r="A4" s="148" t="s">
        <v>51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</row>
    <row r="5" spans="1:13" s="13" customFormat="1" ht="22.5" x14ac:dyDescent="0.45">
      <c r="A5" s="149" t="s">
        <v>434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3" s="13" customFormat="1" ht="17.5" x14ac:dyDescent="0.35">
      <c r="A6" s="145" t="s">
        <v>50</v>
      </c>
      <c r="B6" s="145"/>
      <c r="C6" s="91"/>
      <c r="D6" s="91"/>
      <c r="E6" s="91"/>
      <c r="F6" s="91"/>
      <c r="G6" s="91"/>
      <c r="H6" s="91"/>
      <c r="I6" s="145" t="s">
        <v>59</v>
      </c>
      <c r="J6" s="145"/>
      <c r="K6" s="145"/>
      <c r="L6" s="94" t="s">
        <v>433</v>
      </c>
      <c r="M6" s="91"/>
    </row>
    <row r="7" spans="1:13" s="13" customFormat="1" ht="17.5" x14ac:dyDescent="0.35">
      <c r="A7" s="145" t="s">
        <v>435</v>
      </c>
      <c r="B7" s="145"/>
      <c r="C7" s="145"/>
      <c r="D7" s="145"/>
      <c r="E7" s="91"/>
      <c r="F7" s="91"/>
      <c r="G7" s="91"/>
      <c r="H7" s="91"/>
      <c r="I7" s="91"/>
      <c r="J7" s="91" t="s">
        <v>60</v>
      </c>
      <c r="K7" s="91"/>
      <c r="L7" s="91" t="s">
        <v>61</v>
      </c>
      <c r="M7" s="91"/>
    </row>
    <row r="8" spans="1:13" s="13" customFormat="1" ht="22.5" customHeight="1" x14ac:dyDescent="0.35">
      <c r="A8" s="91"/>
      <c r="B8" s="91"/>
      <c r="C8" s="91"/>
      <c r="D8" s="145" t="s">
        <v>426</v>
      </c>
      <c r="E8" s="145"/>
      <c r="F8" s="145"/>
      <c r="G8" s="145"/>
      <c r="H8" s="145"/>
      <c r="I8" s="145"/>
      <c r="J8" s="91"/>
      <c r="K8" s="91"/>
      <c r="L8" s="91"/>
      <c r="M8" s="91"/>
    </row>
    <row r="9" spans="1:13" s="13" customFormat="1" ht="17.5" x14ac:dyDescent="0.35">
      <c r="A9" s="91"/>
      <c r="B9" s="91"/>
      <c r="C9" s="91"/>
      <c r="D9" s="145" t="s">
        <v>185</v>
      </c>
      <c r="E9" s="145"/>
      <c r="F9" s="145"/>
      <c r="G9" s="145"/>
      <c r="H9" s="145"/>
      <c r="I9" s="145"/>
      <c r="J9" s="91"/>
      <c r="K9" s="91"/>
      <c r="L9" s="91"/>
      <c r="M9" s="91"/>
    </row>
    <row r="10" spans="1:13" s="13" customFormat="1" x14ac:dyDescent="0.35">
      <c r="A10" s="47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9"/>
      <c r="M10" s="48"/>
    </row>
    <row r="11" spans="1:13" s="13" customFormat="1" ht="17.5" x14ac:dyDescent="0.35">
      <c r="A11" s="133"/>
      <c r="B11" s="134"/>
      <c r="C11" s="143" t="s">
        <v>36</v>
      </c>
      <c r="D11" s="144"/>
      <c r="E11" s="144"/>
      <c r="F11" s="144"/>
      <c r="G11" s="144"/>
      <c r="H11" s="144" t="s">
        <v>37</v>
      </c>
      <c r="I11" s="144"/>
      <c r="J11" s="144"/>
      <c r="K11" s="85" t="s">
        <v>38</v>
      </c>
      <c r="L11" s="54"/>
      <c r="M11" s="45"/>
    </row>
    <row r="12" spans="1:13" s="13" customFormat="1" ht="15.5" x14ac:dyDescent="0.35">
      <c r="A12" s="135" t="s">
        <v>20</v>
      </c>
      <c r="B12" s="136"/>
      <c r="C12" s="38">
        <v>1</v>
      </c>
      <c r="D12" s="38">
        <v>2</v>
      </c>
      <c r="E12" s="38">
        <v>3</v>
      </c>
      <c r="F12" s="38">
        <v>4</v>
      </c>
      <c r="G12" s="38">
        <v>5</v>
      </c>
      <c r="H12" s="38">
        <v>6</v>
      </c>
      <c r="I12" s="38">
        <v>7</v>
      </c>
      <c r="J12" s="38">
        <v>8</v>
      </c>
      <c r="K12" s="38">
        <v>9</v>
      </c>
      <c r="L12" s="40" t="s">
        <v>39</v>
      </c>
      <c r="M12" s="40" t="s">
        <v>63</v>
      </c>
    </row>
    <row r="13" spans="1:13" s="13" customFormat="1" ht="15.5" x14ac:dyDescent="0.35">
      <c r="A13" s="137" t="s">
        <v>21</v>
      </c>
      <c r="B13" s="138"/>
      <c r="C13" s="18" t="s">
        <v>0</v>
      </c>
      <c r="D13" s="18" t="s">
        <v>0</v>
      </c>
      <c r="E13" s="18" t="s">
        <v>1</v>
      </c>
      <c r="F13" s="18" t="s">
        <v>0</v>
      </c>
      <c r="G13" s="18" t="s">
        <v>0</v>
      </c>
      <c r="H13" s="18" t="s">
        <v>1</v>
      </c>
      <c r="I13" s="18" t="s">
        <v>0</v>
      </c>
      <c r="J13" s="18" t="s">
        <v>0</v>
      </c>
      <c r="K13" s="18" t="s">
        <v>0</v>
      </c>
      <c r="L13" s="40" t="s">
        <v>19</v>
      </c>
      <c r="M13" s="40" t="s">
        <v>19</v>
      </c>
    </row>
    <row r="14" spans="1:13" s="13" customFormat="1" ht="15.5" x14ac:dyDescent="0.35">
      <c r="A14" s="135" t="s">
        <v>22</v>
      </c>
      <c r="B14" s="136"/>
      <c r="C14" s="38">
        <v>5</v>
      </c>
      <c r="D14" s="38">
        <v>5</v>
      </c>
      <c r="E14" s="38">
        <v>5</v>
      </c>
      <c r="F14" s="38">
        <v>5</v>
      </c>
      <c r="G14" s="38">
        <v>5</v>
      </c>
      <c r="H14" s="38">
        <v>10</v>
      </c>
      <c r="I14" s="38">
        <v>10</v>
      </c>
      <c r="J14" s="38">
        <v>10</v>
      </c>
      <c r="K14" s="38">
        <v>15</v>
      </c>
      <c r="L14" s="40">
        <v>50</v>
      </c>
      <c r="M14" s="40">
        <v>50</v>
      </c>
    </row>
    <row r="15" spans="1:13" s="13" customFormat="1" ht="15" x14ac:dyDescent="0.35">
      <c r="A15" s="24" t="s">
        <v>48</v>
      </c>
      <c r="B15" s="24" t="s">
        <v>49</v>
      </c>
      <c r="C15" s="25">
        <f t="shared" ref="C15:L15" si="0">C14*0.5</f>
        <v>2.5</v>
      </c>
      <c r="D15" s="25">
        <f t="shared" si="0"/>
        <v>2.5</v>
      </c>
      <c r="E15" s="25">
        <f t="shared" si="0"/>
        <v>2.5</v>
      </c>
      <c r="F15" s="25">
        <f t="shared" si="0"/>
        <v>2.5</v>
      </c>
      <c r="G15" s="25">
        <f t="shared" si="0"/>
        <v>2.5</v>
      </c>
      <c r="H15" s="25">
        <f t="shared" si="0"/>
        <v>5</v>
      </c>
      <c r="I15" s="25">
        <f t="shared" si="0"/>
        <v>5</v>
      </c>
      <c r="J15" s="25">
        <f t="shared" si="0"/>
        <v>5</v>
      </c>
      <c r="K15" s="25">
        <f t="shared" si="0"/>
        <v>7.5</v>
      </c>
      <c r="L15" s="26">
        <f t="shared" si="0"/>
        <v>25</v>
      </c>
      <c r="M15" s="27"/>
    </row>
    <row r="16" spans="1:13" s="13" customFormat="1" ht="15.5" x14ac:dyDescent="0.35">
      <c r="A16" s="84" t="str">
        <f>'23MBA111 '!A16</f>
        <v>P18FW23M015001</v>
      </c>
      <c r="B16" s="84" t="str">
        <f>'23MBA111 '!B16</f>
        <v>A C HARSHA</v>
      </c>
      <c r="C16" s="118">
        <v>1</v>
      </c>
      <c r="D16" s="119"/>
      <c r="E16" s="119"/>
      <c r="F16" s="119">
        <v>4</v>
      </c>
      <c r="G16" s="119">
        <v>0</v>
      </c>
      <c r="H16" s="119">
        <v>9</v>
      </c>
      <c r="I16" s="119">
        <v>3</v>
      </c>
      <c r="J16" s="119"/>
      <c r="K16" s="119">
        <v>4</v>
      </c>
      <c r="L16" s="126">
        <v>21</v>
      </c>
      <c r="M16" s="21">
        <f>SUM(C16:K16)</f>
        <v>21</v>
      </c>
    </row>
    <row r="17" spans="1:13" s="13" customFormat="1" ht="15.5" x14ac:dyDescent="0.35">
      <c r="A17" s="84" t="str">
        <f>'23MBA111 '!A17</f>
        <v>P18FW23M015002</v>
      </c>
      <c r="B17" s="84" t="str">
        <f>'23MBA111 '!B17</f>
        <v>ABHISHEK GANESH SHETTI</v>
      </c>
      <c r="C17" s="119"/>
      <c r="D17" s="119">
        <v>4</v>
      </c>
      <c r="E17" s="119">
        <v>3</v>
      </c>
      <c r="F17" s="119"/>
      <c r="G17" s="119">
        <v>4</v>
      </c>
      <c r="H17" s="119">
        <v>9</v>
      </c>
      <c r="I17" s="119">
        <v>0</v>
      </c>
      <c r="J17" s="119"/>
      <c r="K17" s="119">
        <v>15</v>
      </c>
      <c r="L17" s="126">
        <v>14</v>
      </c>
      <c r="M17" s="21">
        <f t="shared" ref="M17:M80" si="1">SUM(C17:K17)</f>
        <v>35</v>
      </c>
    </row>
    <row r="18" spans="1:13" s="13" customFormat="1" ht="15.5" x14ac:dyDescent="0.35">
      <c r="A18" s="84" t="str">
        <f>'23MBA111 '!A18</f>
        <v>P18FW23M015003</v>
      </c>
      <c r="B18" s="84" t="str">
        <f>'23MBA111 '!B18</f>
        <v>ABHISHEK S HOSMANI</v>
      </c>
      <c r="C18" s="118"/>
      <c r="D18" s="119">
        <v>4</v>
      </c>
      <c r="E18" s="119">
        <v>2</v>
      </c>
      <c r="F18" s="119"/>
      <c r="G18" s="119">
        <v>4</v>
      </c>
      <c r="H18" s="119">
        <v>9</v>
      </c>
      <c r="I18" s="119"/>
      <c r="J18" s="119">
        <v>7</v>
      </c>
      <c r="K18" s="119">
        <v>15</v>
      </c>
      <c r="L18" s="126">
        <v>22</v>
      </c>
      <c r="M18" s="21">
        <f t="shared" si="1"/>
        <v>41</v>
      </c>
    </row>
    <row r="19" spans="1:13" s="13" customFormat="1" ht="15.5" x14ac:dyDescent="0.35">
      <c r="A19" s="84" t="str">
        <f>'23MBA111 '!A19</f>
        <v>P18FW23M015004</v>
      </c>
      <c r="B19" s="84" t="str">
        <f>'23MBA111 '!B19</f>
        <v>ABHISHEK SK</v>
      </c>
      <c r="C19" s="121"/>
      <c r="D19" s="121"/>
      <c r="E19" s="121">
        <v>5</v>
      </c>
      <c r="F19" s="121">
        <v>4.5</v>
      </c>
      <c r="G19" s="121">
        <v>3</v>
      </c>
      <c r="H19" s="119">
        <v>8</v>
      </c>
      <c r="I19" s="119"/>
      <c r="J19" s="119">
        <v>8.5</v>
      </c>
      <c r="K19" s="119">
        <v>14</v>
      </c>
      <c r="L19" s="126">
        <v>35</v>
      </c>
      <c r="M19" s="21">
        <f t="shared" si="1"/>
        <v>43</v>
      </c>
    </row>
    <row r="20" spans="1:13" s="13" customFormat="1" ht="15.5" x14ac:dyDescent="0.35">
      <c r="A20" s="84" t="str">
        <f>'23MBA111 '!A20</f>
        <v>P18FW23M015005</v>
      </c>
      <c r="B20" s="84" t="str">
        <f>'23MBA111 '!B20</f>
        <v>ADHVI S U</v>
      </c>
      <c r="C20" s="121"/>
      <c r="D20" s="121"/>
      <c r="E20" s="121">
        <v>5</v>
      </c>
      <c r="F20" s="121">
        <v>4.5</v>
      </c>
      <c r="G20" s="121">
        <v>4.5</v>
      </c>
      <c r="H20" s="119">
        <v>8</v>
      </c>
      <c r="I20" s="119"/>
      <c r="J20" s="119">
        <v>8</v>
      </c>
      <c r="K20" s="119">
        <v>10</v>
      </c>
      <c r="L20" s="126">
        <v>40</v>
      </c>
      <c r="M20" s="21">
        <f t="shared" si="1"/>
        <v>40</v>
      </c>
    </row>
    <row r="21" spans="1:13" s="13" customFormat="1" ht="15.5" x14ac:dyDescent="0.35">
      <c r="A21" s="84" t="str">
        <f>'23MBA111 '!A21</f>
        <v>P18FW23M015006</v>
      </c>
      <c r="B21" s="84" t="str">
        <f>'23MBA111 '!B21</f>
        <v>ADITHYA N SHETTY</v>
      </c>
      <c r="C21" s="119"/>
      <c r="D21" s="119">
        <v>2.5</v>
      </c>
      <c r="E21" s="119">
        <v>4.5</v>
      </c>
      <c r="F21" s="119"/>
      <c r="G21" s="119">
        <v>4</v>
      </c>
      <c r="H21" s="119"/>
      <c r="I21" s="119">
        <v>0</v>
      </c>
      <c r="J21" s="119">
        <v>2</v>
      </c>
      <c r="K21" s="119">
        <v>15</v>
      </c>
      <c r="L21" s="126">
        <v>10</v>
      </c>
      <c r="M21" s="21">
        <f t="shared" si="1"/>
        <v>28</v>
      </c>
    </row>
    <row r="22" spans="1:13" s="13" customFormat="1" ht="15.5" x14ac:dyDescent="0.35">
      <c r="A22" s="84" t="str">
        <f>'23MBA111 '!A22</f>
        <v>P18FW23M015007</v>
      </c>
      <c r="B22" s="84" t="str">
        <f>'23MBA111 '!B22</f>
        <v>AISHWARYA D WARKAR</v>
      </c>
      <c r="C22" s="118">
        <v>4.5</v>
      </c>
      <c r="D22" s="119"/>
      <c r="E22" s="119">
        <v>5</v>
      </c>
      <c r="F22" s="119">
        <v>4.5</v>
      </c>
      <c r="G22" s="119"/>
      <c r="H22" s="119"/>
      <c r="I22" s="119">
        <v>0</v>
      </c>
      <c r="J22" s="119">
        <v>8</v>
      </c>
      <c r="K22" s="119">
        <v>10</v>
      </c>
      <c r="L22" s="126">
        <v>27</v>
      </c>
      <c r="M22" s="21">
        <f t="shared" si="1"/>
        <v>32</v>
      </c>
    </row>
    <row r="23" spans="1:13" s="13" customFormat="1" ht="15.5" x14ac:dyDescent="0.35">
      <c r="A23" s="84" t="str">
        <f>'23MBA111 '!A23</f>
        <v>P18FW23M015008</v>
      </c>
      <c r="B23" s="84" t="str">
        <f>'23MBA111 '!B23</f>
        <v>AISHWARYA NARAYANAN</v>
      </c>
      <c r="C23" s="119">
        <v>4</v>
      </c>
      <c r="D23" s="119">
        <v>4</v>
      </c>
      <c r="E23" s="119">
        <v>4.5</v>
      </c>
      <c r="F23" s="119"/>
      <c r="G23" s="119"/>
      <c r="H23" s="119">
        <v>8.5</v>
      </c>
      <c r="I23" s="119">
        <v>8</v>
      </c>
      <c r="J23" s="119"/>
      <c r="K23" s="119">
        <v>15</v>
      </c>
      <c r="L23" s="126">
        <v>37</v>
      </c>
      <c r="M23" s="21">
        <f t="shared" si="1"/>
        <v>44</v>
      </c>
    </row>
    <row r="24" spans="1:13" s="13" customFormat="1" ht="15.5" x14ac:dyDescent="0.35">
      <c r="A24" s="84" t="str">
        <f>'23MBA111 '!A24</f>
        <v>P18FW23M015009</v>
      </c>
      <c r="B24" s="84" t="str">
        <f>'23MBA111 '!B24</f>
        <v>AISHWARYA T S</v>
      </c>
      <c r="C24" s="119">
        <v>4</v>
      </c>
      <c r="D24" s="119"/>
      <c r="E24" s="119">
        <v>5</v>
      </c>
      <c r="F24" s="119"/>
      <c r="G24" s="119">
        <v>4</v>
      </c>
      <c r="H24" s="119">
        <v>0</v>
      </c>
      <c r="I24" s="119"/>
      <c r="J24" s="119">
        <v>8</v>
      </c>
      <c r="K24" s="119">
        <v>15</v>
      </c>
      <c r="L24" s="126">
        <v>40</v>
      </c>
      <c r="M24" s="21">
        <f t="shared" si="1"/>
        <v>36</v>
      </c>
    </row>
    <row r="25" spans="1:13" s="13" customFormat="1" ht="15.5" x14ac:dyDescent="0.35">
      <c r="A25" s="84" t="str">
        <f>'23MBA111 '!A25</f>
        <v>P18FW23M015010</v>
      </c>
      <c r="B25" s="84" t="str">
        <f>'23MBA111 '!B25</f>
        <v>AJEYA K</v>
      </c>
      <c r="C25" s="119">
        <v>4</v>
      </c>
      <c r="D25" s="119">
        <v>0</v>
      </c>
      <c r="E25" s="119">
        <v>2</v>
      </c>
      <c r="F25" s="119"/>
      <c r="G25" s="119"/>
      <c r="H25" s="119">
        <v>6</v>
      </c>
      <c r="I25" s="119">
        <v>8</v>
      </c>
      <c r="J25" s="119"/>
      <c r="K25" s="119">
        <v>15</v>
      </c>
      <c r="L25" s="126">
        <v>4</v>
      </c>
      <c r="M25" s="21">
        <f t="shared" si="1"/>
        <v>35</v>
      </c>
    </row>
    <row r="26" spans="1:13" s="13" customFormat="1" ht="15.5" x14ac:dyDescent="0.35">
      <c r="A26" s="84" t="str">
        <f>'23MBA111 '!A26</f>
        <v>P18FW23M015011</v>
      </c>
      <c r="B26" s="84" t="str">
        <f>'23MBA111 '!B26</f>
        <v>AKSHATA S KALBURGI</v>
      </c>
      <c r="C26" s="118">
        <v>4</v>
      </c>
      <c r="D26" s="119"/>
      <c r="E26" s="119">
        <v>5</v>
      </c>
      <c r="F26" s="119"/>
      <c r="G26" s="119">
        <v>5</v>
      </c>
      <c r="H26" s="119">
        <v>2</v>
      </c>
      <c r="I26" s="119"/>
      <c r="J26" s="119">
        <v>8</v>
      </c>
      <c r="K26" s="119">
        <v>15</v>
      </c>
      <c r="L26" s="126">
        <v>26</v>
      </c>
      <c r="M26" s="21">
        <f t="shared" si="1"/>
        <v>39</v>
      </c>
    </row>
    <row r="27" spans="1:13" s="13" customFormat="1" ht="15.5" x14ac:dyDescent="0.35">
      <c r="A27" s="84" t="str">
        <f>'23MBA111 '!A27</f>
        <v>P18FW23M015012</v>
      </c>
      <c r="B27" s="84" t="str">
        <f>'23MBA111 '!B27</f>
        <v>AKSHAY KUMAR S</v>
      </c>
      <c r="C27" s="119"/>
      <c r="D27" s="119">
        <v>2</v>
      </c>
      <c r="E27" s="119">
        <v>5</v>
      </c>
      <c r="F27" s="119">
        <v>5</v>
      </c>
      <c r="G27" s="119"/>
      <c r="H27" s="119">
        <v>9</v>
      </c>
      <c r="I27" s="119"/>
      <c r="J27" s="119">
        <v>8</v>
      </c>
      <c r="K27" s="119">
        <v>15</v>
      </c>
      <c r="L27" s="126">
        <v>23</v>
      </c>
      <c r="M27" s="21">
        <f t="shared" si="1"/>
        <v>44</v>
      </c>
    </row>
    <row r="28" spans="1:13" s="13" customFormat="1" ht="15.5" x14ac:dyDescent="0.35">
      <c r="A28" s="84" t="str">
        <f>'23MBA111 '!A28</f>
        <v>P18FW23M015013</v>
      </c>
      <c r="B28" s="84" t="str">
        <f>'23MBA111 '!B28</f>
        <v>AKSHAYKUMAR SUNIL POL</v>
      </c>
      <c r="C28" s="119">
        <v>4</v>
      </c>
      <c r="D28" s="119"/>
      <c r="E28" s="119"/>
      <c r="F28" s="119">
        <v>4</v>
      </c>
      <c r="G28" s="119">
        <v>3</v>
      </c>
      <c r="H28" s="119">
        <v>0</v>
      </c>
      <c r="I28" s="119">
        <v>0</v>
      </c>
      <c r="J28" s="119"/>
      <c r="K28" s="119">
        <v>0</v>
      </c>
      <c r="L28" s="126">
        <v>25</v>
      </c>
      <c r="M28" s="21">
        <f t="shared" si="1"/>
        <v>11</v>
      </c>
    </row>
    <row r="29" spans="1:13" s="13" customFormat="1" ht="15.5" x14ac:dyDescent="0.35">
      <c r="A29" s="84" t="str">
        <f>'23MBA111 '!A29</f>
        <v>P18FW23M015014</v>
      </c>
      <c r="B29" s="84" t="str">
        <f>'23MBA111 '!B29</f>
        <v>AMOGHARAJ KULKARNI</v>
      </c>
      <c r="C29" s="119">
        <v>4</v>
      </c>
      <c r="D29" s="119"/>
      <c r="E29" s="119">
        <v>4</v>
      </c>
      <c r="F29" s="119"/>
      <c r="G29" s="119">
        <v>4</v>
      </c>
      <c r="H29" s="119"/>
      <c r="I29" s="119">
        <v>8.5</v>
      </c>
      <c r="J29" s="119">
        <v>8.5</v>
      </c>
      <c r="K29" s="119">
        <v>15</v>
      </c>
      <c r="L29" s="126">
        <v>33</v>
      </c>
      <c r="M29" s="21">
        <f t="shared" si="1"/>
        <v>44</v>
      </c>
    </row>
    <row r="30" spans="1:13" s="13" customFormat="1" ht="15.5" x14ac:dyDescent="0.35">
      <c r="A30" s="84" t="str">
        <f>'23MBA111 '!A30</f>
        <v>P18FW23M015015</v>
      </c>
      <c r="B30" s="84" t="str">
        <f>'23MBA111 '!B30</f>
        <v>AMRUTHA B G</v>
      </c>
      <c r="C30" s="119"/>
      <c r="D30" s="119">
        <v>4</v>
      </c>
      <c r="E30" s="119">
        <v>5</v>
      </c>
      <c r="F30" s="119"/>
      <c r="G30" s="119">
        <v>5</v>
      </c>
      <c r="H30" s="119">
        <v>9</v>
      </c>
      <c r="I30" s="119">
        <v>0</v>
      </c>
      <c r="J30" s="119"/>
      <c r="K30" s="119">
        <v>15</v>
      </c>
      <c r="L30" s="126">
        <v>42</v>
      </c>
      <c r="M30" s="21">
        <f t="shared" si="1"/>
        <v>38</v>
      </c>
    </row>
    <row r="31" spans="1:13" s="13" customFormat="1" ht="15.5" x14ac:dyDescent="0.35">
      <c r="A31" s="84" t="str">
        <f>'23MBA111 '!A31</f>
        <v>P18FW23M015016</v>
      </c>
      <c r="B31" s="84" t="str">
        <f>'23MBA111 '!B31</f>
        <v>ANJALI</v>
      </c>
      <c r="C31" s="118">
        <v>4</v>
      </c>
      <c r="D31" s="119"/>
      <c r="E31" s="119">
        <v>5</v>
      </c>
      <c r="F31" s="119"/>
      <c r="G31" s="119">
        <v>4.5</v>
      </c>
      <c r="H31" s="119">
        <v>8.5</v>
      </c>
      <c r="I31" s="119"/>
      <c r="J31" s="119">
        <v>8</v>
      </c>
      <c r="K31" s="119">
        <v>15</v>
      </c>
      <c r="L31" s="126">
        <v>28</v>
      </c>
      <c r="M31" s="21">
        <f t="shared" si="1"/>
        <v>45</v>
      </c>
    </row>
    <row r="32" spans="1:13" s="13" customFormat="1" ht="15.5" x14ac:dyDescent="0.35">
      <c r="A32" s="84" t="str">
        <f>'23MBA111 '!A32</f>
        <v>P18FW23M015017</v>
      </c>
      <c r="B32" s="84" t="str">
        <f>'23MBA111 '!B32</f>
        <v>APEKSHA SIDDANNAVAR</v>
      </c>
      <c r="C32" s="119">
        <v>4</v>
      </c>
      <c r="D32" s="119"/>
      <c r="E32" s="119">
        <v>5</v>
      </c>
      <c r="F32" s="119">
        <v>5</v>
      </c>
      <c r="G32" s="119"/>
      <c r="H32" s="119"/>
      <c r="I32" s="119">
        <v>3</v>
      </c>
      <c r="J32" s="119">
        <v>8</v>
      </c>
      <c r="K32" s="119">
        <v>15</v>
      </c>
      <c r="L32" s="126">
        <v>35</v>
      </c>
      <c r="M32" s="21">
        <f t="shared" si="1"/>
        <v>40</v>
      </c>
    </row>
    <row r="33" spans="1:13" s="13" customFormat="1" ht="15.5" x14ac:dyDescent="0.35">
      <c r="A33" s="84" t="str">
        <f>'23MBA111 '!A33</f>
        <v>P18FW23M015018</v>
      </c>
      <c r="B33" s="84" t="str">
        <f>'23MBA111 '!B33</f>
        <v>ARPITA DESHPANDE</v>
      </c>
      <c r="C33" s="118">
        <v>4</v>
      </c>
      <c r="D33" s="119"/>
      <c r="E33" s="119"/>
      <c r="F33" s="119">
        <v>0</v>
      </c>
      <c r="G33" s="119">
        <v>2</v>
      </c>
      <c r="H33" s="119">
        <v>0</v>
      </c>
      <c r="I33" s="119"/>
      <c r="J33" s="119">
        <v>4</v>
      </c>
      <c r="K33" s="119">
        <v>15</v>
      </c>
      <c r="L33" s="126">
        <v>29</v>
      </c>
      <c r="M33" s="21">
        <f t="shared" si="1"/>
        <v>25</v>
      </c>
    </row>
    <row r="34" spans="1:13" s="13" customFormat="1" ht="15.5" x14ac:dyDescent="0.35">
      <c r="A34" s="84" t="str">
        <f>'23MBA111 '!A34</f>
        <v>P18FW23M015019</v>
      </c>
      <c r="B34" s="84" t="str">
        <f>'23MBA111 '!B34</f>
        <v>ARUN MADEV BIRADAR</v>
      </c>
      <c r="C34" s="119">
        <v>5</v>
      </c>
      <c r="D34" s="119"/>
      <c r="E34" s="119">
        <v>0</v>
      </c>
      <c r="F34" s="119">
        <v>0</v>
      </c>
      <c r="G34" s="119"/>
      <c r="H34" s="119"/>
      <c r="I34" s="119">
        <v>9</v>
      </c>
      <c r="J34" s="119">
        <v>0</v>
      </c>
      <c r="K34" s="119">
        <v>12</v>
      </c>
      <c r="L34" s="126">
        <v>17</v>
      </c>
      <c r="M34" s="21">
        <f t="shared" si="1"/>
        <v>26</v>
      </c>
    </row>
    <row r="35" spans="1:13" s="13" customFormat="1" ht="15.5" x14ac:dyDescent="0.35">
      <c r="A35" s="84" t="str">
        <f>'23MBA111 '!A35</f>
        <v>P18FW23M015020</v>
      </c>
      <c r="B35" s="84" t="str">
        <f>'23MBA111 '!B35</f>
        <v>ARUNKUMAR M</v>
      </c>
      <c r="C35" s="118">
        <v>4</v>
      </c>
      <c r="D35" s="119"/>
      <c r="E35" s="119">
        <v>5</v>
      </c>
      <c r="F35" s="119"/>
      <c r="G35" s="119">
        <v>4</v>
      </c>
      <c r="H35" s="119"/>
      <c r="I35" s="119">
        <v>8</v>
      </c>
      <c r="J35" s="119">
        <v>8</v>
      </c>
      <c r="K35" s="119">
        <v>15</v>
      </c>
      <c r="L35" s="126">
        <v>40</v>
      </c>
      <c r="M35" s="21">
        <f t="shared" si="1"/>
        <v>44</v>
      </c>
    </row>
    <row r="36" spans="1:13" s="13" customFormat="1" ht="15.5" x14ac:dyDescent="0.35">
      <c r="A36" s="84" t="str">
        <f>'23MBA111 '!A36</f>
        <v>P18FW23M015021</v>
      </c>
      <c r="B36" s="84" t="str">
        <f>'23MBA111 '!B36</f>
        <v>B N SATYAPRANEETH</v>
      </c>
      <c r="C36" s="118"/>
      <c r="D36" s="119"/>
      <c r="E36" s="119">
        <v>5</v>
      </c>
      <c r="F36" s="119">
        <v>4.5</v>
      </c>
      <c r="G36" s="119">
        <v>4.5</v>
      </c>
      <c r="H36" s="119">
        <v>9</v>
      </c>
      <c r="I36" s="119">
        <v>3</v>
      </c>
      <c r="J36" s="119"/>
      <c r="K36" s="119">
        <v>12</v>
      </c>
      <c r="L36" s="126">
        <v>25</v>
      </c>
      <c r="M36" s="21">
        <f t="shared" si="1"/>
        <v>38</v>
      </c>
    </row>
    <row r="37" spans="1:13" s="13" customFormat="1" ht="15.5" x14ac:dyDescent="0.35">
      <c r="A37" s="84" t="str">
        <f>'23MBA111 '!A37</f>
        <v>P18FW23M015022</v>
      </c>
      <c r="B37" s="84" t="str">
        <f>'23MBA111 '!B37</f>
        <v>B R GAGAN</v>
      </c>
      <c r="C37" s="118"/>
      <c r="D37" s="119">
        <v>4</v>
      </c>
      <c r="E37" s="119">
        <v>5</v>
      </c>
      <c r="F37" s="119"/>
      <c r="G37" s="119">
        <v>3</v>
      </c>
      <c r="H37" s="119">
        <v>9.5</v>
      </c>
      <c r="I37" s="119"/>
      <c r="J37" s="119">
        <v>8.5</v>
      </c>
      <c r="K37" s="119">
        <v>15</v>
      </c>
      <c r="L37" s="126">
        <v>34</v>
      </c>
      <c r="M37" s="21">
        <f t="shared" si="1"/>
        <v>45</v>
      </c>
    </row>
    <row r="38" spans="1:13" s="13" customFormat="1" ht="15.5" x14ac:dyDescent="0.35">
      <c r="A38" s="84" t="str">
        <f>'23MBA111 '!A38</f>
        <v>P18FW23M015023</v>
      </c>
      <c r="B38" s="84" t="str">
        <f>'23MBA111 '!B38</f>
        <v>BELLARY GAYATHRI</v>
      </c>
      <c r="C38" s="118">
        <v>4</v>
      </c>
      <c r="D38" s="119">
        <v>5</v>
      </c>
      <c r="E38" s="119">
        <v>5</v>
      </c>
      <c r="F38" s="119"/>
      <c r="G38" s="119"/>
      <c r="H38" s="119">
        <v>9</v>
      </c>
      <c r="I38" s="119"/>
      <c r="J38" s="119">
        <v>8</v>
      </c>
      <c r="K38" s="119">
        <v>15</v>
      </c>
      <c r="L38" s="126">
        <v>20</v>
      </c>
      <c r="M38" s="21">
        <f t="shared" si="1"/>
        <v>46</v>
      </c>
    </row>
    <row r="39" spans="1:13" s="13" customFormat="1" ht="15.5" x14ac:dyDescent="0.35">
      <c r="A39" s="84" t="str">
        <f>'23MBA111 '!A39</f>
        <v>P18FW23M015024</v>
      </c>
      <c r="B39" s="84" t="str">
        <f>'23MBA111 '!B39</f>
        <v>BGS MAYUR SHANKAR</v>
      </c>
      <c r="C39" s="119"/>
      <c r="D39" s="119">
        <v>4.5</v>
      </c>
      <c r="E39" s="119">
        <v>5</v>
      </c>
      <c r="F39" s="119"/>
      <c r="G39" s="119">
        <v>4.5</v>
      </c>
      <c r="H39" s="119">
        <v>0</v>
      </c>
      <c r="I39" s="119">
        <v>0</v>
      </c>
      <c r="J39" s="119"/>
      <c r="K39" s="119">
        <v>12</v>
      </c>
      <c r="L39" s="126">
        <v>24</v>
      </c>
      <c r="M39" s="21">
        <f t="shared" si="1"/>
        <v>26</v>
      </c>
    </row>
    <row r="40" spans="1:13" s="13" customFormat="1" ht="15.5" x14ac:dyDescent="0.35">
      <c r="A40" s="84" t="str">
        <f>'23MBA111 '!A40</f>
        <v>P18FW23M015025</v>
      </c>
      <c r="B40" s="84" t="str">
        <f>'23MBA111 '!B40</f>
        <v>BHAGYALAKSHMI  P R</v>
      </c>
      <c r="C40" s="118"/>
      <c r="D40" s="119"/>
      <c r="E40" s="119">
        <v>0</v>
      </c>
      <c r="F40" s="119">
        <v>2</v>
      </c>
      <c r="G40" s="119">
        <v>3</v>
      </c>
      <c r="H40" s="119">
        <v>7</v>
      </c>
      <c r="I40" s="119">
        <v>0</v>
      </c>
      <c r="J40" s="119"/>
      <c r="K40" s="119">
        <v>10</v>
      </c>
      <c r="L40" s="126">
        <v>28</v>
      </c>
      <c r="M40" s="21">
        <f t="shared" si="1"/>
        <v>22</v>
      </c>
    </row>
    <row r="41" spans="1:13" s="13" customFormat="1" ht="15.5" x14ac:dyDescent="0.35">
      <c r="A41" s="84" t="str">
        <f>'23MBA111 '!A41</f>
        <v>P18FW23M015026</v>
      </c>
      <c r="B41" s="84" t="str">
        <f>'23MBA111 '!B41</f>
        <v>BISHAN BOPANNA K B</v>
      </c>
      <c r="C41" s="119">
        <v>4</v>
      </c>
      <c r="D41" s="119"/>
      <c r="E41" s="119">
        <v>5</v>
      </c>
      <c r="F41" s="119"/>
      <c r="G41" s="119">
        <v>5</v>
      </c>
      <c r="H41" s="119"/>
      <c r="I41" s="119">
        <v>0</v>
      </c>
      <c r="J41" s="119">
        <v>9</v>
      </c>
      <c r="K41" s="119">
        <v>15</v>
      </c>
      <c r="L41" s="126">
        <v>21</v>
      </c>
      <c r="M41" s="21">
        <f t="shared" si="1"/>
        <v>38</v>
      </c>
    </row>
    <row r="42" spans="1:13" s="13" customFormat="1" ht="15.5" x14ac:dyDescent="0.35">
      <c r="A42" s="84" t="str">
        <f>'23MBA111 '!A42</f>
        <v>P18FW23M015027</v>
      </c>
      <c r="B42" s="84" t="str">
        <f>'23MBA111 '!B42</f>
        <v>C BHARGAVI</v>
      </c>
      <c r="C42" s="118"/>
      <c r="D42" s="119">
        <v>4.5</v>
      </c>
      <c r="E42" s="119">
        <v>4.5</v>
      </c>
      <c r="F42" s="119"/>
      <c r="G42" s="119">
        <v>5</v>
      </c>
      <c r="H42" s="119">
        <v>9</v>
      </c>
      <c r="I42" s="119"/>
      <c r="J42" s="119">
        <v>9</v>
      </c>
      <c r="K42" s="119">
        <v>12</v>
      </c>
      <c r="L42" s="126">
        <v>36</v>
      </c>
      <c r="M42" s="21">
        <f t="shared" si="1"/>
        <v>44</v>
      </c>
    </row>
    <row r="43" spans="1:13" s="13" customFormat="1" ht="15.5" x14ac:dyDescent="0.35">
      <c r="A43" s="84" t="str">
        <f>'23MBA111 '!A43</f>
        <v>P18FW23M015028</v>
      </c>
      <c r="B43" s="84" t="str">
        <f>'23MBA111 '!B43</f>
        <v>CHAITANYA S</v>
      </c>
      <c r="C43" s="119"/>
      <c r="D43" s="119">
        <v>4</v>
      </c>
      <c r="E43" s="119">
        <v>5</v>
      </c>
      <c r="F43" s="119"/>
      <c r="G43" s="119">
        <v>4</v>
      </c>
      <c r="H43" s="119">
        <v>9</v>
      </c>
      <c r="I43" s="119"/>
      <c r="J43" s="119">
        <v>9</v>
      </c>
      <c r="K43" s="119">
        <v>15</v>
      </c>
      <c r="L43" s="126">
        <v>41</v>
      </c>
      <c r="M43" s="21">
        <f t="shared" si="1"/>
        <v>46</v>
      </c>
    </row>
    <row r="44" spans="1:13" s="13" customFormat="1" ht="15.5" x14ac:dyDescent="0.35">
      <c r="A44" s="84" t="str">
        <f>'23MBA111 '!A44</f>
        <v>P18FW23M015029</v>
      </c>
      <c r="B44" s="84" t="str">
        <f>'23MBA111 '!B44</f>
        <v>CHARUPRIYA C</v>
      </c>
      <c r="C44" s="119"/>
      <c r="D44" s="119">
        <v>4</v>
      </c>
      <c r="E44" s="119">
        <v>5</v>
      </c>
      <c r="F44" s="119"/>
      <c r="G44" s="119">
        <v>4</v>
      </c>
      <c r="H44" s="119">
        <v>9</v>
      </c>
      <c r="I44" s="119"/>
      <c r="J44" s="119">
        <v>8</v>
      </c>
      <c r="K44" s="119">
        <v>15</v>
      </c>
      <c r="L44" s="126">
        <v>27</v>
      </c>
      <c r="M44" s="21">
        <f t="shared" si="1"/>
        <v>45</v>
      </c>
    </row>
    <row r="45" spans="1:13" s="13" customFormat="1" ht="15.5" x14ac:dyDescent="0.35">
      <c r="A45" s="84" t="str">
        <f>'23MBA111 '!A45</f>
        <v>P18FW23M015030</v>
      </c>
      <c r="B45" s="84" t="str">
        <f>'23MBA111 '!B45</f>
        <v>CHIRAG S M</v>
      </c>
      <c r="C45" s="119">
        <v>4.5</v>
      </c>
      <c r="D45" s="119"/>
      <c r="E45" s="119">
        <v>3</v>
      </c>
      <c r="F45" s="119"/>
      <c r="G45" s="119">
        <v>3</v>
      </c>
      <c r="H45" s="119">
        <v>8.5</v>
      </c>
      <c r="I45" s="119">
        <v>0</v>
      </c>
      <c r="J45" s="119"/>
      <c r="K45" s="119">
        <v>15</v>
      </c>
      <c r="L45" s="126">
        <v>27</v>
      </c>
      <c r="M45" s="21">
        <f t="shared" si="1"/>
        <v>34</v>
      </c>
    </row>
    <row r="46" spans="1:13" s="13" customFormat="1" ht="15.5" x14ac:dyDescent="0.35">
      <c r="A46" s="84" t="str">
        <f>'23MBA111 '!A46</f>
        <v>P18FW23M015031</v>
      </c>
      <c r="B46" s="84" t="str">
        <f>'23MBA111 '!B46</f>
        <v>DHRUTHI BALAJI</v>
      </c>
      <c r="C46" s="119">
        <v>4.5</v>
      </c>
      <c r="D46" s="119">
        <v>4.5</v>
      </c>
      <c r="E46" s="119"/>
      <c r="F46" s="119">
        <v>4</v>
      </c>
      <c r="G46" s="119"/>
      <c r="H46" s="119">
        <v>6</v>
      </c>
      <c r="I46" s="119"/>
      <c r="J46" s="119">
        <v>9</v>
      </c>
      <c r="K46" s="119">
        <v>10</v>
      </c>
      <c r="L46" s="126">
        <v>32</v>
      </c>
      <c r="M46" s="21">
        <f t="shared" si="1"/>
        <v>38</v>
      </c>
    </row>
    <row r="47" spans="1:13" s="13" customFormat="1" ht="15.5" x14ac:dyDescent="0.35">
      <c r="A47" s="84" t="str">
        <f>'23MBA111 '!A47</f>
        <v>P18FW23M015032</v>
      </c>
      <c r="B47" s="84" t="str">
        <f>'23MBA111 '!B47</f>
        <v>DINESH M</v>
      </c>
      <c r="C47" s="118">
        <v>4</v>
      </c>
      <c r="D47" s="119"/>
      <c r="E47" s="119">
        <v>4</v>
      </c>
      <c r="F47" s="119"/>
      <c r="G47" s="119">
        <v>3</v>
      </c>
      <c r="H47" s="119">
        <v>8.5</v>
      </c>
      <c r="I47" s="119"/>
      <c r="J47" s="119">
        <v>9.5</v>
      </c>
      <c r="K47" s="119">
        <v>15</v>
      </c>
      <c r="L47" s="126">
        <v>20</v>
      </c>
      <c r="M47" s="21">
        <f t="shared" si="1"/>
        <v>44</v>
      </c>
    </row>
    <row r="48" spans="1:13" s="13" customFormat="1" ht="15.5" x14ac:dyDescent="0.35">
      <c r="A48" s="84" t="str">
        <f>'23MBA111 '!A48</f>
        <v>P18FW23M015033</v>
      </c>
      <c r="B48" s="84" t="str">
        <f>'23MBA111 '!B48</f>
        <v>DUSHYANTH N</v>
      </c>
      <c r="C48" s="119">
        <v>4.5</v>
      </c>
      <c r="D48" s="119"/>
      <c r="E48" s="119">
        <v>5</v>
      </c>
      <c r="F48" s="119"/>
      <c r="G48" s="119">
        <v>3.5</v>
      </c>
      <c r="H48" s="119">
        <v>9</v>
      </c>
      <c r="I48" s="119"/>
      <c r="J48" s="119">
        <v>3</v>
      </c>
      <c r="K48" s="119">
        <v>15</v>
      </c>
      <c r="L48" s="126">
        <v>21</v>
      </c>
      <c r="M48" s="21">
        <f t="shared" si="1"/>
        <v>40</v>
      </c>
    </row>
    <row r="49" spans="1:13" s="13" customFormat="1" ht="15.5" x14ac:dyDescent="0.35">
      <c r="A49" s="84" t="str">
        <f>'23MBA111 '!A49</f>
        <v>P18FW23M015034</v>
      </c>
      <c r="B49" s="84" t="str">
        <f>'23MBA111 '!B49</f>
        <v>FAIZAN KHAN</v>
      </c>
      <c r="C49" s="119"/>
      <c r="D49" s="119">
        <v>4</v>
      </c>
      <c r="E49" s="119">
        <v>5</v>
      </c>
      <c r="F49" s="119"/>
      <c r="G49" s="119">
        <v>3</v>
      </c>
      <c r="H49" s="119">
        <v>9</v>
      </c>
      <c r="I49" s="119"/>
      <c r="J49" s="119">
        <v>9</v>
      </c>
      <c r="K49" s="119">
        <v>12</v>
      </c>
      <c r="L49" s="126">
        <v>33</v>
      </c>
      <c r="M49" s="21">
        <f t="shared" si="1"/>
        <v>42</v>
      </c>
    </row>
    <row r="50" spans="1:13" s="13" customFormat="1" ht="15.5" x14ac:dyDescent="0.35">
      <c r="A50" s="84" t="str">
        <f>'23MBA111 '!A50</f>
        <v>P18FW23M015035</v>
      </c>
      <c r="B50" s="84" t="str">
        <f>'23MBA111 '!B50</f>
        <v>FOUZIYA BANU</v>
      </c>
      <c r="C50" s="118"/>
      <c r="D50" s="119">
        <v>4</v>
      </c>
      <c r="E50" s="119">
        <v>4.5</v>
      </c>
      <c r="F50" s="119"/>
      <c r="G50" s="119">
        <v>4.5</v>
      </c>
      <c r="H50" s="119">
        <v>8.5</v>
      </c>
      <c r="I50" s="119"/>
      <c r="J50" s="119">
        <v>8.5</v>
      </c>
      <c r="K50" s="119">
        <v>15</v>
      </c>
      <c r="L50" s="126">
        <v>11</v>
      </c>
      <c r="M50" s="21">
        <f t="shared" si="1"/>
        <v>45</v>
      </c>
    </row>
    <row r="51" spans="1:13" s="13" customFormat="1" ht="15.5" x14ac:dyDescent="0.35">
      <c r="A51" s="84" t="str">
        <f>'23MBA111 '!A51</f>
        <v>P18FW23M015036</v>
      </c>
      <c r="B51" s="84" t="str">
        <f>'23MBA111 '!B51</f>
        <v>G.P TEJISHREE</v>
      </c>
      <c r="C51" s="118">
        <v>4.5</v>
      </c>
      <c r="D51" s="119">
        <v>4.5</v>
      </c>
      <c r="E51" s="119"/>
      <c r="F51" s="119"/>
      <c r="G51" s="119">
        <v>4</v>
      </c>
      <c r="H51" s="119"/>
      <c r="I51" s="119">
        <v>5</v>
      </c>
      <c r="J51" s="119">
        <v>2</v>
      </c>
      <c r="K51" s="119">
        <v>15</v>
      </c>
      <c r="L51" s="126">
        <v>22</v>
      </c>
      <c r="M51" s="21">
        <f t="shared" si="1"/>
        <v>35</v>
      </c>
    </row>
    <row r="52" spans="1:13" s="13" customFormat="1" ht="15.5" x14ac:dyDescent="0.35">
      <c r="A52" s="84" t="str">
        <f>'23MBA111 '!A52</f>
        <v>P18FW23M015037</v>
      </c>
      <c r="B52" s="84" t="str">
        <f>'23MBA111 '!B52</f>
        <v>GAJENDRA G S</v>
      </c>
      <c r="C52" s="118"/>
      <c r="D52" s="119">
        <v>4</v>
      </c>
      <c r="E52" s="119">
        <v>5</v>
      </c>
      <c r="F52" s="119"/>
      <c r="G52" s="119">
        <v>5</v>
      </c>
      <c r="H52" s="119">
        <v>9</v>
      </c>
      <c r="I52" s="119">
        <v>0</v>
      </c>
      <c r="J52" s="119"/>
      <c r="K52" s="119">
        <v>10</v>
      </c>
      <c r="L52" s="126">
        <v>37</v>
      </c>
      <c r="M52" s="21">
        <f t="shared" si="1"/>
        <v>33</v>
      </c>
    </row>
    <row r="53" spans="1:13" s="13" customFormat="1" ht="15.5" x14ac:dyDescent="0.35">
      <c r="A53" s="84" t="str">
        <f>'23MBA111 '!A53</f>
        <v>P18FW23M015038</v>
      </c>
      <c r="B53" s="84" t="str">
        <f>'23MBA111 '!B53</f>
        <v>HARSHAD NARAYANA M.S</v>
      </c>
      <c r="C53" s="118">
        <v>3</v>
      </c>
      <c r="D53" s="119">
        <v>4</v>
      </c>
      <c r="E53" s="119">
        <v>4</v>
      </c>
      <c r="F53" s="119"/>
      <c r="G53" s="119"/>
      <c r="H53" s="119"/>
      <c r="I53" s="119">
        <v>0</v>
      </c>
      <c r="J53" s="119">
        <v>7</v>
      </c>
      <c r="K53" s="119">
        <v>10</v>
      </c>
      <c r="L53" s="126">
        <v>31</v>
      </c>
      <c r="M53" s="21">
        <f t="shared" si="1"/>
        <v>28</v>
      </c>
    </row>
    <row r="54" spans="1:13" s="13" customFormat="1" ht="15.5" x14ac:dyDescent="0.35">
      <c r="A54" s="84" t="str">
        <f>'23MBA111 '!A54</f>
        <v>P18FW23M015039</v>
      </c>
      <c r="B54" s="84" t="str">
        <f>'23MBA111 '!B54</f>
        <v>HARSHITH G</v>
      </c>
      <c r="C54" s="118"/>
      <c r="D54" s="119">
        <v>4</v>
      </c>
      <c r="E54" s="119">
        <v>0</v>
      </c>
      <c r="F54" s="119">
        <v>0</v>
      </c>
      <c r="G54" s="119"/>
      <c r="H54" s="119">
        <v>4</v>
      </c>
      <c r="I54" s="119"/>
      <c r="J54" s="119">
        <v>9</v>
      </c>
      <c r="K54" s="119">
        <v>8</v>
      </c>
      <c r="L54" s="126">
        <v>35</v>
      </c>
      <c r="M54" s="21">
        <f t="shared" si="1"/>
        <v>25</v>
      </c>
    </row>
    <row r="55" spans="1:13" s="13" customFormat="1" ht="15.5" x14ac:dyDescent="0.35">
      <c r="A55" s="84" t="str">
        <f>'23MBA111 '!A55</f>
        <v>P18FW23M015040</v>
      </c>
      <c r="B55" s="84" t="str">
        <f>'23MBA111 '!B55</f>
        <v>HARSHITH P</v>
      </c>
      <c r="C55" s="118">
        <v>4</v>
      </c>
      <c r="D55" s="119"/>
      <c r="E55" s="119">
        <v>5</v>
      </c>
      <c r="F55" s="119">
        <v>4</v>
      </c>
      <c r="G55" s="119"/>
      <c r="H55" s="119">
        <v>9</v>
      </c>
      <c r="I55" s="119"/>
      <c r="J55" s="119">
        <v>9</v>
      </c>
      <c r="K55" s="119">
        <v>15</v>
      </c>
      <c r="L55" s="126">
        <v>10</v>
      </c>
      <c r="M55" s="21">
        <f t="shared" si="1"/>
        <v>46</v>
      </c>
    </row>
    <row r="56" spans="1:13" s="13" customFormat="1" ht="15.5" x14ac:dyDescent="0.35">
      <c r="A56" s="84" t="str">
        <f>'23MBA111 '!A56</f>
        <v>P18FW23M015041</v>
      </c>
      <c r="B56" s="84" t="str">
        <f>'23MBA111 '!B56</f>
        <v>HITHEN A S</v>
      </c>
      <c r="C56" s="118">
        <v>4</v>
      </c>
      <c r="D56" s="119"/>
      <c r="E56" s="119"/>
      <c r="F56" s="119">
        <v>4</v>
      </c>
      <c r="G56" s="119">
        <v>4</v>
      </c>
      <c r="H56" s="119">
        <v>0</v>
      </c>
      <c r="I56" s="119">
        <v>4</v>
      </c>
      <c r="J56" s="119"/>
      <c r="K56" s="119">
        <v>8</v>
      </c>
      <c r="L56" s="126">
        <v>39</v>
      </c>
      <c r="M56" s="21">
        <f t="shared" si="1"/>
        <v>24</v>
      </c>
    </row>
    <row r="57" spans="1:13" s="13" customFormat="1" ht="15.5" x14ac:dyDescent="0.35">
      <c r="A57" s="84" t="str">
        <f>'23MBA111 '!A57</f>
        <v>P18FW23M015042</v>
      </c>
      <c r="B57" s="84" t="str">
        <f>'23MBA111 '!B57</f>
        <v>HRISHIKESH ASHOK DABADE</v>
      </c>
      <c r="C57" s="118"/>
      <c r="D57" s="119"/>
      <c r="E57" s="119">
        <v>5</v>
      </c>
      <c r="F57" s="119">
        <v>0</v>
      </c>
      <c r="G57" s="119">
        <v>5</v>
      </c>
      <c r="H57" s="119">
        <v>5</v>
      </c>
      <c r="I57" s="119"/>
      <c r="J57" s="119">
        <v>8</v>
      </c>
      <c r="K57" s="119">
        <v>15</v>
      </c>
      <c r="L57" s="126">
        <v>23</v>
      </c>
      <c r="M57" s="21">
        <f t="shared" si="1"/>
        <v>38</v>
      </c>
    </row>
    <row r="58" spans="1:13" s="13" customFormat="1" ht="15.5" x14ac:dyDescent="0.35">
      <c r="A58" s="84" t="str">
        <f>'23MBA111 '!A58</f>
        <v>P18FW23M015043</v>
      </c>
      <c r="B58" s="84" t="str">
        <f>'23MBA111 '!B58</f>
        <v>HRITHIK N</v>
      </c>
      <c r="C58" s="118"/>
      <c r="D58" s="119"/>
      <c r="E58" s="119">
        <v>5</v>
      </c>
      <c r="F58" s="119">
        <v>3</v>
      </c>
      <c r="G58" s="119">
        <v>4</v>
      </c>
      <c r="H58" s="119">
        <v>7</v>
      </c>
      <c r="I58" s="119"/>
      <c r="J58" s="119">
        <v>8</v>
      </c>
      <c r="K58" s="119">
        <v>15</v>
      </c>
      <c r="L58" s="126">
        <v>30</v>
      </c>
      <c r="M58" s="21">
        <f t="shared" si="1"/>
        <v>42</v>
      </c>
    </row>
    <row r="59" spans="1:13" s="13" customFormat="1" ht="15.5" x14ac:dyDescent="0.35">
      <c r="A59" s="84" t="str">
        <f>'23MBA111 '!A59</f>
        <v>P18FW23M015044</v>
      </c>
      <c r="B59" s="84" t="str">
        <f>'23MBA111 '!B59</f>
        <v>INDRESH N</v>
      </c>
      <c r="C59" s="118">
        <v>4.5</v>
      </c>
      <c r="D59" s="119"/>
      <c r="E59" s="119">
        <v>5</v>
      </c>
      <c r="F59" s="119"/>
      <c r="G59" s="119">
        <v>4</v>
      </c>
      <c r="H59" s="119">
        <v>8.5</v>
      </c>
      <c r="I59" s="119"/>
      <c r="J59" s="119">
        <v>9</v>
      </c>
      <c r="K59" s="119">
        <v>15</v>
      </c>
      <c r="L59" s="126">
        <v>11</v>
      </c>
      <c r="M59" s="21">
        <f t="shared" si="1"/>
        <v>46</v>
      </c>
    </row>
    <row r="60" spans="1:13" s="13" customFormat="1" ht="15.5" x14ac:dyDescent="0.35">
      <c r="A60" s="84" t="str">
        <f>'23MBA111 '!A60</f>
        <v>P18FW23M015045</v>
      </c>
      <c r="B60" s="84" t="str">
        <f>'23MBA111 '!B60</f>
        <v>KAMATH KARTHIK</v>
      </c>
      <c r="C60" s="118"/>
      <c r="D60" s="119"/>
      <c r="E60" s="119">
        <v>5</v>
      </c>
      <c r="F60" s="119">
        <v>0</v>
      </c>
      <c r="G60" s="119">
        <v>4.5</v>
      </c>
      <c r="H60" s="119">
        <v>9</v>
      </c>
      <c r="I60" s="119"/>
      <c r="J60" s="119">
        <v>8.5</v>
      </c>
      <c r="K60" s="119">
        <v>15</v>
      </c>
      <c r="L60" s="126">
        <v>10</v>
      </c>
      <c r="M60" s="21">
        <f t="shared" si="1"/>
        <v>42</v>
      </c>
    </row>
    <row r="61" spans="1:13" s="13" customFormat="1" ht="15.5" x14ac:dyDescent="0.35">
      <c r="A61" s="84" t="str">
        <f>'23MBA111 '!A61</f>
        <v>P18FW23M015046</v>
      </c>
      <c r="B61" s="84" t="str">
        <f>'23MBA111 '!B61</f>
        <v>KARTHIK G R</v>
      </c>
      <c r="C61" s="118">
        <v>4</v>
      </c>
      <c r="D61" s="119">
        <v>4</v>
      </c>
      <c r="E61" s="119"/>
      <c r="F61" s="119"/>
      <c r="G61" s="119">
        <v>2</v>
      </c>
      <c r="H61" s="119"/>
      <c r="I61" s="119">
        <v>0</v>
      </c>
      <c r="J61" s="119">
        <v>9</v>
      </c>
      <c r="K61" s="119">
        <v>15</v>
      </c>
      <c r="L61" s="126">
        <v>24</v>
      </c>
      <c r="M61" s="21">
        <f t="shared" si="1"/>
        <v>34</v>
      </c>
    </row>
    <row r="62" spans="1:13" s="13" customFormat="1" ht="15.5" x14ac:dyDescent="0.35">
      <c r="A62" s="84" t="str">
        <f>'23MBA111 '!A62</f>
        <v>P18FW23M015047</v>
      </c>
      <c r="B62" s="84" t="str">
        <f>'23MBA111 '!B62</f>
        <v>KARTHIK H N</v>
      </c>
      <c r="C62" s="118">
        <v>3</v>
      </c>
      <c r="D62" s="119">
        <v>0</v>
      </c>
      <c r="E62" s="119"/>
      <c r="F62" s="119"/>
      <c r="G62" s="119">
        <v>4</v>
      </c>
      <c r="H62" s="119"/>
      <c r="I62" s="119">
        <v>2</v>
      </c>
      <c r="J62" s="119">
        <v>8</v>
      </c>
      <c r="K62" s="119">
        <v>15</v>
      </c>
      <c r="L62" s="126">
        <v>33</v>
      </c>
      <c r="M62" s="21">
        <f t="shared" si="1"/>
        <v>32</v>
      </c>
    </row>
    <row r="63" spans="1:13" s="13" customFormat="1" ht="15.5" x14ac:dyDescent="0.35">
      <c r="A63" s="84" t="str">
        <f>'23MBA111 '!A63</f>
        <v>P18FW23M015048</v>
      </c>
      <c r="B63" s="84" t="str">
        <f>'23MBA111 '!B63</f>
        <v>KARTHIK HATWAR G</v>
      </c>
      <c r="C63" s="119">
        <v>4</v>
      </c>
      <c r="D63" s="119"/>
      <c r="E63" s="119">
        <v>2</v>
      </c>
      <c r="F63" s="119"/>
      <c r="G63" s="119">
        <v>2</v>
      </c>
      <c r="H63" s="119">
        <v>6</v>
      </c>
      <c r="I63" s="119">
        <v>0</v>
      </c>
      <c r="J63" s="119"/>
      <c r="K63" s="119">
        <v>13</v>
      </c>
      <c r="L63" s="126">
        <v>16</v>
      </c>
      <c r="M63" s="21">
        <f t="shared" si="1"/>
        <v>27</v>
      </c>
    </row>
    <row r="64" spans="1:13" s="13" customFormat="1" ht="15.5" x14ac:dyDescent="0.35">
      <c r="A64" s="84" t="str">
        <f>'23MBA111 '!A64</f>
        <v>P18FW23M015049</v>
      </c>
      <c r="B64" s="84" t="str">
        <f>'23MBA111 '!B64</f>
        <v>KARTHIK N P</v>
      </c>
      <c r="C64" s="119"/>
      <c r="D64" s="119">
        <v>4.5</v>
      </c>
      <c r="E64" s="119">
        <v>4.5</v>
      </c>
      <c r="F64" s="119"/>
      <c r="G64" s="119">
        <v>0</v>
      </c>
      <c r="H64" s="119"/>
      <c r="I64" s="119">
        <v>0</v>
      </c>
      <c r="J64" s="119">
        <v>8</v>
      </c>
      <c r="K64" s="119">
        <v>15</v>
      </c>
      <c r="L64" s="126">
        <v>27</v>
      </c>
      <c r="M64" s="21">
        <f t="shared" si="1"/>
        <v>32</v>
      </c>
    </row>
    <row r="65" spans="1:13" s="13" customFormat="1" ht="15.5" x14ac:dyDescent="0.35">
      <c r="A65" s="84" t="str">
        <f>'23MBA111 '!A65</f>
        <v>P18FW23M015050</v>
      </c>
      <c r="B65" s="84" t="str">
        <f>'23MBA111 '!B65</f>
        <v>KARTHIK S</v>
      </c>
      <c r="C65" s="118">
        <v>1</v>
      </c>
      <c r="D65" s="119"/>
      <c r="E65" s="119">
        <v>2</v>
      </c>
      <c r="F65" s="119"/>
      <c r="G65" s="119">
        <v>0</v>
      </c>
      <c r="H65" s="119">
        <v>8</v>
      </c>
      <c r="I65" s="119">
        <v>0</v>
      </c>
      <c r="J65" s="119"/>
      <c r="K65" s="119">
        <v>13</v>
      </c>
      <c r="L65" s="126">
        <v>34</v>
      </c>
      <c r="M65" s="21">
        <f t="shared" si="1"/>
        <v>24</v>
      </c>
    </row>
    <row r="66" spans="1:13" s="13" customFormat="1" ht="15.5" x14ac:dyDescent="0.35">
      <c r="A66" s="84" t="str">
        <f>'23MBA111 '!A66</f>
        <v>P18FW23M015051</v>
      </c>
      <c r="B66" s="84" t="str">
        <f>'23MBA111 '!B66</f>
        <v>KAVYA D</v>
      </c>
      <c r="C66" s="118"/>
      <c r="D66" s="119"/>
      <c r="E66" s="119">
        <v>5</v>
      </c>
      <c r="F66" s="119">
        <v>4</v>
      </c>
      <c r="G66" s="119">
        <v>0</v>
      </c>
      <c r="H66" s="119">
        <v>7</v>
      </c>
      <c r="I66" s="119"/>
      <c r="J66" s="119">
        <v>6</v>
      </c>
      <c r="K66" s="119">
        <v>12</v>
      </c>
      <c r="L66" s="126">
        <v>39</v>
      </c>
      <c r="M66" s="21">
        <f t="shared" si="1"/>
        <v>34</v>
      </c>
    </row>
    <row r="67" spans="1:13" s="13" customFormat="1" ht="15.5" x14ac:dyDescent="0.35">
      <c r="A67" s="84" t="str">
        <f>'23MBA111 '!A67</f>
        <v>P18FW23M015052</v>
      </c>
      <c r="B67" s="84" t="str">
        <f>'23MBA111 '!B67</f>
        <v>KAVYA M P</v>
      </c>
      <c r="C67" s="118">
        <v>4</v>
      </c>
      <c r="D67" s="119"/>
      <c r="E67" s="119">
        <v>4</v>
      </c>
      <c r="F67" s="119"/>
      <c r="G67" s="119">
        <v>4</v>
      </c>
      <c r="H67" s="119">
        <v>7</v>
      </c>
      <c r="I67" s="119">
        <v>0</v>
      </c>
      <c r="J67" s="119"/>
      <c r="K67" s="119">
        <v>2</v>
      </c>
      <c r="L67" s="126">
        <v>39</v>
      </c>
      <c r="M67" s="21">
        <f t="shared" si="1"/>
        <v>21</v>
      </c>
    </row>
    <row r="68" spans="1:13" s="13" customFormat="1" ht="15.5" x14ac:dyDescent="0.35">
      <c r="A68" s="84" t="str">
        <f>'23MBA111 '!A68</f>
        <v>P18FW23M015053</v>
      </c>
      <c r="B68" s="84" t="str">
        <f>'23MBA111 '!B68</f>
        <v>KEERTHANA PRABHU B</v>
      </c>
      <c r="C68" s="119">
        <v>4.5</v>
      </c>
      <c r="D68" s="119"/>
      <c r="E68" s="119">
        <v>5</v>
      </c>
      <c r="F68" s="119"/>
      <c r="G68" s="119">
        <v>4</v>
      </c>
      <c r="H68" s="119">
        <v>9</v>
      </c>
      <c r="I68" s="119"/>
      <c r="J68" s="119">
        <v>8.5</v>
      </c>
      <c r="K68" s="119">
        <v>15</v>
      </c>
      <c r="L68" s="126">
        <v>25</v>
      </c>
      <c r="M68" s="21">
        <f t="shared" si="1"/>
        <v>46</v>
      </c>
    </row>
    <row r="69" spans="1:13" s="13" customFormat="1" ht="15.5" x14ac:dyDescent="0.35">
      <c r="A69" s="84" t="str">
        <f>'23MBA111 '!A69</f>
        <v>P18FW23M015054</v>
      </c>
      <c r="B69" s="84" t="str">
        <f>'23MBA111 '!B69</f>
        <v>KISHOR</v>
      </c>
      <c r="C69" s="118"/>
      <c r="D69" s="119">
        <v>4</v>
      </c>
      <c r="E69" s="119">
        <v>5</v>
      </c>
      <c r="F69" s="119"/>
      <c r="G69" s="119">
        <v>4</v>
      </c>
      <c r="H69" s="119"/>
      <c r="I69" s="119">
        <v>3</v>
      </c>
      <c r="J69" s="119">
        <v>9</v>
      </c>
      <c r="K69" s="119">
        <v>15</v>
      </c>
      <c r="L69" s="126">
        <v>30</v>
      </c>
      <c r="M69" s="21">
        <f t="shared" si="1"/>
        <v>40</v>
      </c>
    </row>
    <row r="70" spans="1:13" s="13" customFormat="1" ht="15.5" x14ac:dyDescent="0.35">
      <c r="A70" s="84" t="str">
        <f>'23MBA111 '!A70</f>
        <v>P18FW23M015055</v>
      </c>
      <c r="B70" s="84" t="str">
        <f>'23MBA111 '!B70</f>
        <v>KUSHAL VEDANANDAGOUDA PATIL</v>
      </c>
      <c r="C70" s="119">
        <v>3</v>
      </c>
      <c r="D70" s="119">
        <v>5</v>
      </c>
      <c r="E70" s="119"/>
      <c r="F70" s="119"/>
      <c r="G70" s="119">
        <v>0</v>
      </c>
      <c r="H70" s="119">
        <v>6</v>
      </c>
      <c r="I70" s="119">
        <v>5</v>
      </c>
      <c r="J70" s="119"/>
      <c r="K70" s="119">
        <v>15</v>
      </c>
      <c r="L70" s="126">
        <v>25</v>
      </c>
      <c r="M70" s="21">
        <f t="shared" si="1"/>
        <v>34</v>
      </c>
    </row>
    <row r="71" spans="1:13" s="13" customFormat="1" ht="15.5" x14ac:dyDescent="0.35">
      <c r="A71" s="84" t="str">
        <f>'23MBA111 '!A71</f>
        <v>P18FW23M015056</v>
      </c>
      <c r="B71" s="84" t="str">
        <f>'23MBA111 '!B71</f>
        <v>LAKSHMI MUVVALA</v>
      </c>
      <c r="C71" s="119">
        <v>3</v>
      </c>
      <c r="D71" s="119"/>
      <c r="E71" s="119"/>
      <c r="F71" s="119">
        <v>3</v>
      </c>
      <c r="G71" s="119">
        <v>0</v>
      </c>
      <c r="H71" s="119">
        <v>0</v>
      </c>
      <c r="I71" s="119">
        <v>0</v>
      </c>
      <c r="J71" s="119"/>
      <c r="K71" s="119">
        <v>2</v>
      </c>
      <c r="L71" s="126">
        <v>35</v>
      </c>
      <c r="M71" s="21">
        <f t="shared" si="1"/>
        <v>8</v>
      </c>
    </row>
    <row r="72" spans="1:13" s="13" customFormat="1" ht="15.5" x14ac:dyDescent="0.35">
      <c r="A72" s="84" t="str">
        <f>'23MBA111 '!A72</f>
        <v>P18FW23M015057</v>
      </c>
      <c r="B72" s="84" t="str">
        <f>'23MBA111 '!B72</f>
        <v>LAKSHMI PRASAD M N</v>
      </c>
      <c r="C72" s="118">
        <v>4</v>
      </c>
      <c r="D72" s="119"/>
      <c r="E72" s="119">
        <v>5</v>
      </c>
      <c r="F72" s="119"/>
      <c r="G72" s="119">
        <v>4</v>
      </c>
      <c r="H72" s="119">
        <v>8</v>
      </c>
      <c r="I72" s="119"/>
      <c r="J72" s="119">
        <v>8</v>
      </c>
      <c r="K72" s="119">
        <v>12</v>
      </c>
      <c r="L72" s="126">
        <v>19</v>
      </c>
      <c r="M72" s="21">
        <f t="shared" si="1"/>
        <v>41</v>
      </c>
    </row>
    <row r="73" spans="1:13" s="13" customFormat="1" ht="15.5" x14ac:dyDescent="0.35">
      <c r="A73" s="84" t="str">
        <f>'23MBA111 '!A73</f>
        <v>P18FW23M015058</v>
      </c>
      <c r="B73" s="84" t="str">
        <f>'23MBA111 '!B73</f>
        <v>LIKHITH E L</v>
      </c>
      <c r="C73" s="118">
        <v>4</v>
      </c>
      <c r="D73" s="119"/>
      <c r="E73" s="119">
        <v>3</v>
      </c>
      <c r="F73" s="119"/>
      <c r="G73" s="119">
        <v>4</v>
      </c>
      <c r="H73" s="119">
        <v>7</v>
      </c>
      <c r="I73" s="119"/>
      <c r="J73" s="119">
        <v>7</v>
      </c>
      <c r="K73" s="119">
        <v>15</v>
      </c>
      <c r="L73" s="126">
        <v>24</v>
      </c>
      <c r="M73" s="21">
        <f t="shared" si="1"/>
        <v>40</v>
      </c>
    </row>
    <row r="74" spans="1:13" s="13" customFormat="1" ht="15.5" x14ac:dyDescent="0.35">
      <c r="A74" s="84" t="str">
        <f>'23MBA111 '!A74</f>
        <v>P18FW23M015059</v>
      </c>
      <c r="B74" s="84" t="str">
        <f>'23MBA111 '!B74</f>
        <v>MAMATHA S</v>
      </c>
      <c r="C74" s="118"/>
      <c r="D74" s="119"/>
      <c r="E74" s="119">
        <v>5</v>
      </c>
      <c r="F74" s="119">
        <v>5</v>
      </c>
      <c r="G74" s="119">
        <v>0</v>
      </c>
      <c r="H74" s="119">
        <v>7</v>
      </c>
      <c r="I74" s="119">
        <v>0</v>
      </c>
      <c r="J74" s="119"/>
      <c r="K74" s="119">
        <v>10</v>
      </c>
      <c r="L74" s="126">
        <v>32</v>
      </c>
      <c r="M74" s="21">
        <f t="shared" si="1"/>
        <v>27</v>
      </c>
    </row>
    <row r="75" spans="1:13" s="13" customFormat="1" ht="15.5" x14ac:dyDescent="0.35">
      <c r="A75" s="84" t="str">
        <f>'23MBA111 '!A75</f>
        <v>P18FW23M015060</v>
      </c>
      <c r="B75" s="84" t="str">
        <f>'23MBA111 '!B75</f>
        <v>MANJUNATH D NEELGUND</v>
      </c>
      <c r="C75" s="119">
        <v>4</v>
      </c>
      <c r="D75" s="119"/>
      <c r="E75" s="119">
        <v>2</v>
      </c>
      <c r="F75" s="119"/>
      <c r="G75" s="119">
        <v>4</v>
      </c>
      <c r="H75" s="119"/>
      <c r="I75" s="119">
        <v>0</v>
      </c>
      <c r="J75" s="119">
        <v>8</v>
      </c>
      <c r="K75" s="119">
        <v>0</v>
      </c>
      <c r="L75" s="126">
        <v>24</v>
      </c>
      <c r="M75" s="21">
        <f t="shared" si="1"/>
        <v>18</v>
      </c>
    </row>
    <row r="76" spans="1:13" s="13" customFormat="1" ht="15.5" x14ac:dyDescent="0.35">
      <c r="A76" s="84" t="str">
        <f>'23MBA111 '!A76</f>
        <v>P18FW23M015061</v>
      </c>
      <c r="B76" s="84" t="str">
        <f>'23MBA111 '!B76</f>
        <v>MANOJ M</v>
      </c>
      <c r="C76" s="118"/>
      <c r="D76" s="119"/>
      <c r="E76" s="119">
        <v>2</v>
      </c>
      <c r="F76" s="119">
        <v>1</v>
      </c>
      <c r="G76" s="119">
        <v>2</v>
      </c>
      <c r="H76" s="119"/>
      <c r="I76" s="119">
        <v>0</v>
      </c>
      <c r="J76" s="119">
        <v>0</v>
      </c>
      <c r="K76" s="119">
        <v>12</v>
      </c>
      <c r="L76" s="126">
        <v>28</v>
      </c>
      <c r="M76" s="21">
        <f t="shared" si="1"/>
        <v>17</v>
      </c>
    </row>
    <row r="77" spans="1:13" s="13" customFormat="1" ht="15.5" x14ac:dyDescent="0.35">
      <c r="A77" s="84" t="str">
        <f>'23MBA111 '!A77</f>
        <v>P18FW23M015062</v>
      </c>
      <c r="B77" s="84" t="str">
        <f>'23MBA111 '!B77</f>
        <v>MARK DAKSHIN KENNEDY</v>
      </c>
      <c r="C77" s="119"/>
      <c r="D77" s="119">
        <v>3</v>
      </c>
      <c r="E77" s="119">
        <v>5</v>
      </c>
      <c r="F77" s="119"/>
      <c r="G77" s="119">
        <v>5</v>
      </c>
      <c r="H77" s="119">
        <v>2</v>
      </c>
      <c r="I77" s="119">
        <v>2</v>
      </c>
      <c r="J77" s="119"/>
      <c r="K77" s="119">
        <v>8</v>
      </c>
      <c r="L77" s="126">
        <v>38</v>
      </c>
      <c r="M77" s="21">
        <f t="shared" si="1"/>
        <v>25</v>
      </c>
    </row>
    <row r="78" spans="1:13" s="13" customFormat="1" ht="15.5" x14ac:dyDescent="0.35">
      <c r="A78" s="84" t="str">
        <f>'23MBA111 '!A78</f>
        <v>P18FW23M015063</v>
      </c>
      <c r="B78" s="84" t="str">
        <f>'23MBA111 '!B78</f>
        <v>MARYAM FATHIMA</v>
      </c>
      <c r="C78" s="118">
        <v>4</v>
      </c>
      <c r="D78" s="119">
        <v>4</v>
      </c>
      <c r="E78" s="119">
        <v>5</v>
      </c>
      <c r="F78" s="119"/>
      <c r="G78" s="119"/>
      <c r="H78" s="119">
        <v>3</v>
      </c>
      <c r="I78" s="119"/>
      <c r="J78" s="119">
        <v>7</v>
      </c>
      <c r="K78" s="119">
        <v>15</v>
      </c>
      <c r="L78" s="126">
        <v>23</v>
      </c>
      <c r="M78" s="21">
        <f t="shared" si="1"/>
        <v>38</v>
      </c>
    </row>
    <row r="79" spans="1:13" s="13" customFormat="1" ht="15.5" x14ac:dyDescent="0.35">
      <c r="A79" s="84" t="str">
        <f>'23MBA111 '!A79</f>
        <v>P18FW23M015064</v>
      </c>
      <c r="B79" s="84" t="str">
        <f>'23MBA111 '!B79</f>
        <v>MD ISMAIL HUSSAIN</v>
      </c>
      <c r="C79" s="121"/>
      <c r="D79" s="121">
        <v>4</v>
      </c>
      <c r="E79" s="121">
        <v>3</v>
      </c>
      <c r="F79" s="121"/>
      <c r="G79" s="121">
        <v>3</v>
      </c>
      <c r="H79" s="119">
        <v>6</v>
      </c>
      <c r="I79" s="119">
        <v>3</v>
      </c>
      <c r="J79" s="119"/>
      <c r="K79" s="119">
        <v>7</v>
      </c>
      <c r="L79" s="126">
        <v>25</v>
      </c>
      <c r="M79" s="21">
        <f t="shared" si="1"/>
        <v>26</v>
      </c>
    </row>
    <row r="80" spans="1:13" s="13" customFormat="1" ht="15.5" x14ac:dyDescent="0.35">
      <c r="A80" s="84" t="str">
        <f>'23MBA111 '!A80</f>
        <v>P18FW23M015065</v>
      </c>
      <c r="B80" s="84" t="str">
        <f>'23MBA111 '!B80</f>
        <v>MEDHA.B</v>
      </c>
      <c r="C80" s="121">
        <v>4</v>
      </c>
      <c r="D80" s="121">
        <v>2</v>
      </c>
      <c r="E80" s="121">
        <v>4</v>
      </c>
      <c r="F80" s="121"/>
      <c r="G80" s="121"/>
      <c r="H80" s="119"/>
      <c r="I80" s="119">
        <v>6</v>
      </c>
      <c r="J80" s="119">
        <v>4</v>
      </c>
      <c r="K80" s="119">
        <v>3</v>
      </c>
      <c r="L80" s="126">
        <v>15</v>
      </c>
      <c r="M80" s="21">
        <f t="shared" si="1"/>
        <v>23</v>
      </c>
    </row>
    <row r="81" spans="1:13" s="13" customFormat="1" ht="15.5" x14ac:dyDescent="0.35">
      <c r="A81" s="84" t="str">
        <f>'23MBA111 '!A81</f>
        <v>P18FW23M015066</v>
      </c>
      <c r="B81" s="84" t="str">
        <f>'23MBA111 '!B81</f>
        <v>MEGHA SANTOSH ANGADI</v>
      </c>
      <c r="C81" s="119">
        <v>4</v>
      </c>
      <c r="D81" s="119">
        <v>5</v>
      </c>
      <c r="E81" s="119"/>
      <c r="F81" s="119"/>
      <c r="G81" s="119">
        <v>3</v>
      </c>
      <c r="H81" s="119">
        <v>2</v>
      </c>
      <c r="I81" s="119">
        <v>1</v>
      </c>
      <c r="J81" s="119"/>
      <c r="K81" s="119">
        <v>1</v>
      </c>
      <c r="L81" s="126">
        <v>27</v>
      </c>
      <c r="M81" s="21">
        <f t="shared" ref="M81:M144" si="2">SUM(C81:K81)</f>
        <v>16</v>
      </c>
    </row>
    <row r="82" spans="1:13" s="13" customFormat="1" ht="15.5" x14ac:dyDescent="0.35">
      <c r="A82" s="84" t="str">
        <f>'23MBA111 '!A82</f>
        <v>P18FW23M015067</v>
      </c>
      <c r="B82" s="84" t="str">
        <f>'23MBA111 '!B82</f>
        <v>MOHAMED TAHIR</v>
      </c>
      <c r="C82" s="118">
        <v>5</v>
      </c>
      <c r="D82" s="119">
        <v>5</v>
      </c>
      <c r="E82" s="119"/>
      <c r="F82" s="119"/>
      <c r="G82" s="119">
        <v>4</v>
      </c>
      <c r="H82" s="119">
        <v>9</v>
      </c>
      <c r="I82" s="119">
        <v>6</v>
      </c>
      <c r="J82" s="119"/>
      <c r="K82" s="119">
        <v>10</v>
      </c>
      <c r="L82" s="126">
        <v>1</v>
      </c>
      <c r="M82" s="21">
        <f t="shared" si="2"/>
        <v>39</v>
      </c>
    </row>
    <row r="83" spans="1:13" s="13" customFormat="1" ht="15.5" x14ac:dyDescent="0.35">
      <c r="A83" s="84" t="str">
        <f>'23MBA111 '!A83</f>
        <v>P18FW23M015068</v>
      </c>
      <c r="B83" s="84" t="str">
        <f>'23MBA111 '!B83</f>
        <v>MOHITH M</v>
      </c>
      <c r="C83" s="119"/>
      <c r="D83" s="119">
        <v>5</v>
      </c>
      <c r="E83" s="119">
        <v>1</v>
      </c>
      <c r="F83" s="119"/>
      <c r="G83" s="119">
        <v>5</v>
      </c>
      <c r="H83" s="119">
        <v>9</v>
      </c>
      <c r="I83" s="119">
        <v>3</v>
      </c>
      <c r="J83" s="119"/>
      <c r="K83" s="119">
        <v>14</v>
      </c>
      <c r="L83" s="126">
        <v>14</v>
      </c>
      <c r="M83" s="21">
        <f t="shared" si="2"/>
        <v>37</v>
      </c>
    </row>
    <row r="84" spans="1:13" s="13" customFormat="1" ht="15.5" x14ac:dyDescent="0.35">
      <c r="A84" s="84" t="str">
        <f>'23MBA111 '!A84</f>
        <v>P18FW23M015069</v>
      </c>
      <c r="B84" s="84" t="str">
        <f>'23MBA111 '!B84</f>
        <v>MOULYAGOWDA D N</v>
      </c>
      <c r="C84" s="119">
        <v>5</v>
      </c>
      <c r="D84" s="119">
        <v>5</v>
      </c>
      <c r="E84" s="119">
        <v>4</v>
      </c>
      <c r="F84" s="119"/>
      <c r="G84" s="119"/>
      <c r="H84" s="119"/>
      <c r="I84" s="119">
        <v>0</v>
      </c>
      <c r="J84" s="119">
        <v>0</v>
      </c>
      <c r="K84" s="119">
        <v>15</v>
      </c>
      <c r="L84" s="126">
        <v>14</v>
      </c>
      <c r="M84" s="21">
        <f t="shared" si="2"/>
        <v>29</v>
      </c>
    </row>
    <row r="85" spans="1:13" s="13" customFormat="1" ht="15.5" x14ac:dyDescent="0.35">
      <c r="A85" s="84" t="str">
        <f>'23MBA111 '!A85</f>
        <v>P18FW23M015070</v>
      </c>
      <c r="B85" s="84" t="str">
        <f>'23MBA111 '!B85</f>
        <v>N VINAY KUMAR REDDY</v>
      </c>
      <c r="C85" s="119">
        <v>4</v>
      </c>
      <c r="D85" s="119">
        <v>3</v>
      </c>
      <c r="E85" s="119"/>
      <c r="F85" s="119"/>
      <c r="G85" s="119">
        <v>2</v>
      </c>
      <c r="H85" s="119"/>
      <c r="I85" s="119">
        <v>2</v>
      </c>
      <c r="J85" s="119">
        <v>3</v>
      </c>
      <c r="K85" s="119">
        <v>15</v>
      </c>
      <c r="L85" s="126">
        <v>39</v>
      </c>
      <c r="M85" s="21">
        <f t="shared" si="2"/>
        <v>29</v>
      </c>
    </row>
    <row r="86" spans="1:13" s="13" customFormat="1" ht="15.5" x14ac:dyDescent="0.35">
      <c r="A86" s="84" t="str">
        <f>'23MBA111 '!A86</f>
        <v>P18FW23M015071</v>
      </c>
      <c r="B86" s="84" t="str">
        <f>'23MBA111 '!B86</f>
        <v>NAMITHA</v>
      </c>
      <c r="C86" s="118">
        <v>5</v>
      </c>
      <c r="D86" s="119">
        <v>5</v>
      </c>
      <c r="E86" s="119">
        <v>5</v>
      </c>
      <c r="F86" s="119"/>
      <c r="G86" s="119"/>
      <c r="H86" s="119"/>
      <c r="I86" s="119">
        <v>4</v>
      </c>
      <c r="J86" s="119">
        <v>8</v>
      </c>
      <c r="K86" s="119">
        <v>4</v>
      </c>
      <c r="L86" s="126">
        <v>25</v>
      </c>
      <c r="M86" s="21">
        <f t="shared" si="2"/>
        <v>31</v>
      </c>
    </row>
    <row r="87" spans="1:13" s="13" customFormat="1" ht="15.5" x14ac:dyDescent="0.35">
      <c r="A87" s="84" t="str">
        <f>'23MBA111 '!A87</f>
        <v>P18FW23M015072</v>
      </c>
      <c r="B87" s="84" t="str">
        <f>'23MBA111 '!B87</f>
        <v>NAMRATHA M K</v>
      </c>
      <c r="C87" s="119">
        <v>4</v>
      </c>
      <c r="D87" s="119">
        <v>2</v>
      </c>
      <c r="E87" s="119"/>
      <c r="F87" s="119"/>
      <c r="G87" s="119">
        <v>4</v>
      </c>
      <c r="H87" s="119">
        <v>1</v>
      </c>
      <c r="I87" s="119">
        <v>5</v>
      </c>
      <c r="J87" s="119"/>
      <c r="K87" s="119">
        <v>1</v>
      </c>
      <c r="L87" s="126">
        <v>33</v>
      </c>
      <c r="M87" s="21">
        <f t="shared" si="2"/>
        <v>17</v>
      </c>
    </row>
    <row r="88" spans="1:13" s="13" customFormat="1" ht="15.5" x14ac:dyDescent="0.35">
      <c r="A88" s="84" t="str">
        <f>'23MBA111 '!A88</f>
        <v>P18FW23M015073</v>
      </c>
      <c r="B88" s="84" t="str">
        <f>'23MBA111 '!B88</f>
        <v>NANDISHA V</v>
      </c>
      <c r="C88" s="119">
        <v>2</v>
      </c>
      <c r="D88" s="119"/>
      <c r="E88" s="119">
        <v>1</v>
      </c>
      <c r="F88" s="119"/>
      <c r="G88" s="119">
        <v>0</v>
      </c>
      <c r="H88" s="119">
        <v>2</v>
      </c>
      <c r="I88" s="119"/>
      <c r="J88" s="119">
        <v>0</v>
      </c>
      <c r="K88" s="119">
        <v>2</v>
      </c>
      <c r="L88" s="126">
        <v>15</v>
      </c>
      <c r="M88" s="21">
        <f t="shared" si="2"/>
        <v>7</v>
      </c>
    </row>
    <row r="89" spans="1:13" s="13" customFormat="1" ht="15.5" x14ac:dyDescent="0.35">
      <c r="A89" s="84" t="str">
        <f>'23MBA111 '!A89</f>
        <v>P18FW23M015074</v>
      </c>
      <c r="B89" s="84" t="str">
        <f>'23MBA111 '!B89</f>
        <v>NARAYANA R PUJARI</v>
      </c>
      <c r="C89" s="119"/>
      <c r="D89" s="119">
        <v>4</v>
      </c>
      <c r="E89" s="119">
        <v>5</v>
      </c>
      <c r="F89" s="119"/>
      <c r="G89" s="119">
        <v>5</v>
      </c>
      <c r="H89" s="119">
        <v>9</v>
      </c>
      <c r="I89" s="119">
        <v>4</v>
      </c>
      <c r="J89" s="119"/>
      <c r="K89" s="119">
        <v>10</v>
      </c>
      <c r="L89" s="126">
        <v>33</v>
      </c>
      <c r="M89" s="21">
        <f t="shared" si="2"/>
        <v>37</v>
      </c>
    </row>
    <row r="90" spans="1:13" s="13" customFormat="1" ht="15.5" x14ac:dyDescent="0.35">
      <c r="A90" s="84" t="str">
        <f>'23MBA111 '!A90</f>
        <v>P18FW23M015075</v>
      </c>
      <c r="B90" s="84" t="str">
        <f>'23MBA111 '!B90</f>
        <v>NARENDRA</v>
      </c>
      <c r="C90" s="119">
        <v>5</v>
      </c>
      <c r="D90" s="119">
        <v>2</v>
      </c>
      <c r="E90" s="119"/>
      <c r="F90" s="119"/>
      <c r="G90" s="119">
        <v>5</v>
      </c>
      <c r="H90" s="119">
        <v>6</v>
      </c>
      <c r="I90" s="119">
        <v>7</v>
      </c>
      <c r="J90" s="119"/>
      <c r="K90" s="119">
        <v>15</v>
      </c>
      <c r="L90" s="126">
        <v>24</v>
      </c>
      <c r="M90" s="21">
        <f t="shared" si="2"/>
        <v>40</v>
      </c>
    </row>
    <row r="91" spans="1:13" s="13" customFormat="1" ht="15.5" x14ac:dyDescent="0.35">
      <c r="A91" s="84" t="str">
        <f>'23MBA111 '!A91</f>
        <v>P18FW23M015076</v>
      </c>
      <c r="B91" s="84" t="str">
        <f>'23MBA111 '!B91</f>
        <v>NEHA M CHOUGALE</v>
      </c>
      <c r="C91" s="118">
        <v>3</v>
      </c>
      <c r="D91" s="119">
        <v>2</v>
      </c>
      <c r="E91" s="119"/>
      <c r="F91" s="119"/>
      <c r="G91" s="119">
        <v>4</v>
      </c>
      <c r="H91" s="119">
        <v>0</v>
      </c>
      <c r="I91" s="119">
        <v>8</v>
      </c>
      <c r="J91" s="119"/>
      <c r="K91" s="119">
        <v>13</v>
      </c>
      <c r="L91" s="126">
        <v>43</v>
      </c>
      <c r="M91" s="21">
        <f t="shared" si="2"/>
        <v>30</v>
      </c>
    </row>
    <row r="92" spans="1:13" s="13" customFormat="1" ht="15.5" x14ac:dyDescent="0.35">
      <c r="A92" s="84" t="str">
        <f>'23MBA111 '!A92</f>
        <v>P18FW23M015077</v>
      </c>
      <c r="B92" s="84" t="str">
        <f>'23MBA111 '!B92</f>
        <v>NEHA PRASAD</v>
      </c>
      <c r="C92" s="119">
        <v>5</v>
      </c>
      <c r="D92" s="119">
        <v>4</v>
      </c>
      <c r="E92" s="119"/>
      <c r="F92" s="119"/>
      <c r="G92" s="119">
        <v>3</v>
      </c>
      <c r="H92" s="119"/>
      <c r="I92" s="119">
        <v>6</v>
      </c>
      <c r="J92" s="119">
        <v>5</v>
      </c>
      <c r="K92" s="119">
        <v>15</v>
      </c>
      <c r="L92" s="126">
        <v>35</v>
      </c>
      <c r="M92" s="21">
        <f t="shared" si="2"/>
        <v>38</v>
      </c>
    </row>
    <row r="93" spans="1:13" s="13" customFormat="1" ht="15.5" x14ac:dyDescent="0.35">
      <c r="A93" s="84" t="str">
        <f>'23MBA111 '!A93</f>
        <v>P18FW23M015078</v>
      </c>
      <c r="B93" s="84" t="str">
        <f>'23MBA111 '!B93</f>
        <v>NIMMISH RAO</v>
      </c>
      <c r="C93" s="118">
        <v>2</v>
      </c>
      <c r="D93" s="119"/>
      <c r="E93" s="119">
        <v>0</v>
      </c>
      <c r="F93" s="119"/>
      <c r="G93" s="119">
        <v>2</v>
      </c>
      <c r="H93" s="119"/>
      <c r="I93" s="119">
        <v>0</v>
      </c>
      <c r="J93" s="119">
        <v>0</v>
      </c>
      <c r="K93" s="119">
        <v>2</v>
      </c>
      <c r="L93" s="126">
        <v>17</v>
      </c>
      <c r="M93" s="21">
        <f t="shared" si="2"/>
        <v>6</v>
      </c>
    </row>
    <row r="94" spans="1:13" s="13" customFormat="1" ht="15.5" x14ac:dyDescent="0.35">
      <c r="A94" s="84" t="str">
        <f>'23MBA111 '!A94</f>
        <v>P18FW23M015079</v>
      </c>
      <c r="B94" s="84" t="str">
        <f>'23MBA111 '!B94</f>
        <v>NIRANJAN HEBBAR M</v>
      </c>
      <c r="C94" s="119">
        <v>4</v>
      </c>
      <c r="D94" s="119">
        <v>5</v>
      </c>
      <c r="E94" s="119"/>
      <c r="F94" s="119"/>
      <c r="G94" s="119">
        <v>5</v>
      </c>
      <c r="H94" s="119">
        <v>0</v>
      </c>
      <c r="I94" s="119">
        <v>0</v>
      </c>
      <c r="J94" s="119"/>
      <c r="K94" s="119">
        <v>6</v>
      </c>
      <c r="L94" s="126">
        <v>36</v>
      </c>
      <c r="M94" s="21">
        <f t="shared" si="2"/>
        <v>20</v>
      </c>
    </row>
    <row r="95" spans="1:13" s="13" customFormat="1" ht="15.5" x14ac:dyDescent="0.35">
      <c r="A95" s="84" t="str">
        <f>'23MBA111 '!A95</f>
        <v>P18FW23M015080</v>
      </c>
      <c r="B95" s="84" t="str">
        <f>'23MBA111 '!B95</f>
        <v>NITHYA N</v>
      </c>
      <c r="C95" s="118">
        <v>0</v>
      </c>
      <c r="D95" s="119">
        <v>4</v>
      </c>
      <c r="E95" s="119">
        <v>4</v>
      </c>
      <c r="F95" s="119"/>
      <c r="G95" s="119"/>
      <c r="H95" s="119"/>
      <c r="I95" s="119">
        <v>5</v>
      </c>
      <c r="J95" s="119">
        <v>9</v>
      </c>
      <c r="K95" s="119">
        <v>15</v>
      </c>
      <c r="L95" s="126">
        <v>29</v>
      </c>
      <c r="M95" s="21">
        <f t="shared" si="2"/>
        <v>37</v>
      </c>
    </row>
    <row r="96" spans="1:13" s="13" customFormat="1" ht="15.5" x14ac:dyDescent="0.35">
      <c r="A96" s="84" t="str">
        <f>'23MBA111 '!A96</f>
        <v>P18FW23M015081</v>
      </c>
      <c r="B96" s="84" t="str">
        <f>'23MBA111 '!B96</f>
        <v>P S KEERTHY</v>
      </c>
      <c r="C96" s="118">
        <v>3</v>
      </c>
      <c r="D96" s="119"/>
      <c r="E96" s="119">
        <v>5</v>
      </c>
      <c r="F96" s="119"/>
      <c r="G96" s="119">
        <v>4</v>
      </c>
      <c r="H96" s="119">
        <v>1</v>
      </c>
      <c r="I96" s="119">
        <v>8</v>
      </c>
      <c r="J96" s="119"/>
      <c r="K96" s="119">
        <v>15</v>
      </c>
      <c r="L96" s="126">
        <v>23</v>
      </c>
      <c r="M96" s="21">
        <f t="shared" si="2"/>
        <v>36</v>
      </c>
    </row>
    <row r="97" spans="1:13" s="13" customFormat="1" ht="15.5" x14ac:dyDescent="0.35">
      <c r="A97" s="84" t="str">
        <f>'23MBA111 '!A97</f>
        <v>P18FW23M015082</v>
      </c>
      <c r="B97" s="84" t="str">
        <f>'23MBA111 '!B97</f>
        <v>P UTTARA</v>
      </c>
      <c r="C97" s="118">
        <v>2</v>
      </c>
      <c r="D97" s="119">
        <v>0</v>
      </c>
      <c r="E97" s="119"/>
      <c r="F97" s="119">
        <v>1</v>
      </c>
      <c r="G97" s="119"/>
      <c r="H97" s="119">
        <v>0</v>
      </c>
      <c r="I97" s="119">
        <v>0</v>
      </c>
      <c r="J97" s="119"/>
      <c r="K97" s="119">
        <v>3</v>
      </c>
      <c r="L97" s="126">
        <v>24</v>
      </c>
      <c r="M97" s="21">
        <f t="shared" si="2"/>
        <v>6</v>
      </c>
    </row>
    <row r="98" spans="1:13" s="13" customFormat="1" ht="15.5" x14ac:dyDescent="0.35">
      <c r="A98" s="84" t="str">
        <f>'23MBA111 '!A98</f>
        <v>P18FW23M015083</v>
      </c>
      <c r="B98" s="84" t="str">
        <f>'23MBA111 '!B98</f>
        <v>PAVAN</v>
      </c>
      <c r="C98" s="118">
        <v>5</v>
      </c>
      <c r="D98" s="119">
        <v>5</v>
      </c>
      <c r="E98" s="119"/>
      <c r="F98" s="119"/>
      <c r="G98" s="119">
        <v>5</v>
      </c>
      <c r="H98" s="119"/>
      <c r="I98" s="119">
        <v>7</v>
      </c>
      <c r="J98" s="119">
        <v>9</v>
      </c>
      <c r="K98" s="119">
        <v>15</v>
      </c>
      <c r="L98" s="126">
        <v>12</v>
      </c>
      <c r="M98" s="21">
        <f t="shared" si="2"/>
        <v>46</v>
      </c>
    </row>
    <row r="99" spans="1:13" s="13" customFormat="1" ht="15.5" x14ac:dyDescent="0.35">
      <c r="A99" s="84" t="str">
        <f>'23MBA111 '!A99</f>
        <v>P18FW23M015084</v>
      </c>
      <c r="B99" s="84" t="str">
        <f>'23MBA111 '!B99</f>
        <v>POOJA R BELAKERE</v>
      </c>
      <c r="C99" s="119"/>
      <c r="D99" s="119"/>
      <c r="E99" s="119">
        <v>5</v>
      </c>
      <c r="F99" s="119">
        <v>4</v>
      </c>
      <c r="G99" s="119">
        <v>5</v>
      </c>
      <c r="H99" s="119"/>
      <c r="I99" s="119">
        <v>1</v>
      </c>
      <c r="J99" s="119">
        <v>8</v>
      </c>
      <c r="K99" s="119">
        <v>9</v>
      </c>
      <c r="L99" s="126">
        <v>28</v>
      </c>
      <c r="M99" s="21">
        <f t="shared" si="2"/>
        <v>32</v>
      </c>
    </row>
    <row r="100" spans="1:13" s="13" customFormat="1" ht="15.5" x14ac:dyDescent="0.35">
      <c r="A100" s="84" t="str">
        <f>'23MBA111 '!A100</f>
        <v>P18FW23M015085</v>
      </c>
      <c r="B100" s="84" t="str">
        <f>'23MBA111 '!B100</f>
        <v>PAVITHRA G</v>
      </c>
      <c r="C100" s="118"/>
      <c r="D100" s="119">
        <v>4</v>
      </c>
      <c r="E100" s="119">
        <v>5</v>
      </c>
      <c r="F100" s="119"/>
      <c r="G100" s="119">
        <v>4</v>
      </c>
      <c r="H100" s="119">
        <v>6</v>
      </c>
      <c r="I100" s="119"/>
      <c r="J100" s="119">
        <v>7</v>
      </c>
      <c r="K100" s="119">
        <v>15</v>
      </c>
      <c r="L100" s="126">
        <v>28</v>
      </c>
      <c r="M100" s="21">
        <f t="shared" si="2"/>
        <v>41</v>
      </c>
    </row>
    <row r="101" spans="1:13" s="13" customFormat="1" ht="15.5" x14ac:dyDescent="0.35">
      <c r="A101" s="84" t="str">
        <f>'23MBA111 '!A101</f>
        <v>P18FW23M015086</v>
      </c>
      <c r="B101" s="84" t="str">
        <f>'23MBA111 '!B101</f>
        <v>PRADNYA PRAKASH NAIK</v>
      </c>
      <c r="C101" s="119">
        <v>5</v>
      </c>
      <c r="D101" s="119">
        <v>0</v>
      </c>
      <c r="E101" s="119"/>
      <c r="F101" s="119"/>
      <c r="G101" s="119">
        <v>4</v>
      </c>
      <c r="H101" s="119"/>
      <c r="I101" s="119">
        <v>0</v>
      </c>
      <c r="J101" s="119">
        <v>0</v>
      </c>
      <c r="K101" s="119">
        <v>4</v>
      </c>
      <c r="L101" s="126">
        <v>19</v>
      </c>
      <c r="M101" s="21">
        <f t="shared" si="2"/>
        <v>13</v>
      </c>
    </row>
    <row r="102" spans="1:13" s="13" customFormat="1" ht="15.5" x14ac:dyDescent="0.35">
      <c r="A102" s="84" t="str">
        <f>'23MBA111 '!A102</f>
        <v>P18FW23M015087</v>
      </c>
      <c r="B102" s="84" t="str">
        <f>'23MBA111 '!B102</f>
        <v>PRAGATI RAJ</v>
      </c>
      <c r="C102" s="118">
        <v>4</v>
      </c>
      <c r="D102" s="119">
        <v>2</v>
      </c>
      <c r="E102" s="119">
        <v>4</v>
      </c>
      <c r="F102" s="119"/>
      <c r="G102" s="119"/>
      <c r="H102" s="119"/>
      <c r="I102" s="119">
        <v>0</v>
      </c>
      <c r="J102" s="119">
        <v>0</v>
      </c>
      <c r="K102" s="119">
        <v>15</v>
      </c>
      <c r="L102" s="126">
        <v>28</v>
      </c>
      <c r="M102" s="21">
        <f t="shared" si="2"/>
        <v>25</v>
      </c>
    </row>
    <row r="103" spans="1:13" s="13" customFormat="1" ht="15.5" x14ac:dyDescent="0.35">
      <c r="A103" s="84" t="str">
        <f>'23MBA111 '!A103</f>
        <v>P18FW23M015088</v>
      </c>
      <c r="B103" s="84" t="str">
        <f>'23MBA111 '!B103</f>
        <v>PRAJWAL S PATIL</v>
      </c>
      <c r="C103" s="119">
        <v>3</v>
      </c>
      <c r="D103" s="119">
        <v>0</v>
      </c>
      <c r="E103" s="119">
        <v>2</v>
      </c>
      <c r="F103" s="119"/>
      <c r="G103" s="119"/>
      <c r="H103" s="119"/>
      <c r="I103" s="119">
        <v>6</v>
      </c>
      <c r="J103" s="119">
        <v>4</v>
      </c>
      <c r="K103" s="119">
        <v>2</v>
      </c>
      <c r="L103" s="126">
        <v>29</v>
      </c>
      <c r="M103" s="21">
        <f t="shared" si="2"/>
        <v>17</v>
      </c>
    </row>
    <row r="104" spans="1:13" s="13" customFormat="1" ht="15.5" x14ac:dyDescent="0.35">
      <c r="A104" s="84" t="str">
        <f>'23MBA111 '!A104</f>
        <v>P18FW23M015089</v>
      </c>
      <c r="B104" s="84" t="str">
        <f>'23MBA111 '!B104</f>
        <v>PRAMATH GOPAL HEGDE</v>
      </c>
      <c r="C104" s="119">
        <v>4</v>
      </c>
      <c r="D104" s="119">
        <v>1</v>
      </c>
      <c r="E104" s="119">
        <v>2</v>
      </c>
      <c r="F104" s="119"/>
      <c r="G104" s="119"/>
      <c r="H104" s="119">
        <v>5</v>
      </c>
      <c r="I104" s="119">
        <v>4</v>
      </c>
      <c r="J104" s="119"/>
      <c r="K104" s="119">
        <v>6</v>
      </c>
      <c r="L104" s="126">
        <v>35</v>
      </c>
      <c r="M104" s="21">
        <f t="shared" si="2"/>
        <v>22</v>
      </c>
    </row>
    <row r="105" spans="1:13" s="13" customFormat="1" ht="15.5" x14ac:dyDescent="0.35">
      <c r="A105" s="84" t="str">
        <f>'23MBA111 '!A105</f>
        <v>P18FW23M015090</v>
      </c>
      <c r="B105" s="84" t="str">
        <f>'23MBA111 '!B105</f>
        <v>PRANAM</v>
      </c>
      <c r="C105" s="119">
        <v>5</v>
      </c>
      <c r="D105" s="119"/>
      <c r="E105" s="119"/>
      <c r="F105" s="119">
        <v>2</v>
      </c>
      <c r="G105" s="119">
        <v>3</v>
      </c>
      <c r="H105" s="119"/>
      <c r="I105" s="119">
        <v>2</v>
      </c>
      <c r="J105" s="119">
        <v>5</v>
      </c>
      <c r="K105" s="119">
        <v>3</v>
      </c>
      <c r="L105" s="126">
        <v>30</v>
      </c>
      <c r="M105" s="21">
        <f t="shared" si="2"/>
        <v>20</v>
      </c>
    </row>
    <row r="106" spans="1:13" s="13" customFormat="1" ht="15.5" x14ac:dyDescent="0.35">
      <c r="A106" s="84" t="str">
        <f>'23MBA111 '!A106</f>
        <v>P18FW23M015091</v>
      </c>
      <c r="B106" s="84" t="str">
        <f>'23MBA111 '!B106</f>
        <v>PRASHANT PAWAR</v>
      </c>
      <c r="C106" s="119">
        <v>2</v>
      </c>
      <c r="D106" s="119"/>
      <c r="E106" s="119">
        <v>5</v>
      </c>
      <c r="F106" s="119"/>
      <c r="G106" s="119">
        <v>2</v>
      </c>
      <c r="H106" s="119">
        <v>6</v>
      </c>
      <c r="I106" s="119"/>
      <c r="J106" s="119">
        <v>1</v>
      </c>
      <c r="K106" s="119">
        <v>0</v>
      </c>
      <c r="L106" s="126">
        <v>24</v>
      </c>
      <c r="M106" s="21">
        <f t="shared" si="2"/>
        <v>16</v>
      </c>
    </row>
    <row r="107" spans="1:13" s="13" customFormat="1" ht="15.5" x14ac:dyDescent="0.35">
      <c r="A107" s="84" t="str">
        <f>'23MBA111 '!A107</f>
        <v>P18FW23M015092</v>
      </c>
      <c r="B107" s="84" t="str">
        <f>'23MBA111 '!B107</f>
        <v>PRATHVI ANNAPPA HEGDE</v>
      </c>
      <c r="C107" s="118">
        <v>4</v>
      </c>
      <c r="D107" s="119"/>
      <c r="E107" s="119"/>
      <c r="F107" s="119">
        <v>0</v>
      </c>
      <c r="G107" s="119">
        <v>4</v>
      </c>
      <c r="H107" s="119">
        <v>0</v>
      </c>
      <c r="I107" s="119"/>
      <c r="J107" s="119">
        <v>4</v>
      </c>
      <c r="K107" s="119">
        <v>1</v>
      </c>
      <c r="L107" s="126">
        <v>23</v>
      </c>
      <c r="M107" s="21">
        <f t="shared" si="2"/>
        <v>13</v>
      </c>
    </row>
    <row r="108" spans="1:13" s="13" customFormat="1" ht="15.5" x14ac:dyDescent="0.35">
      <c r="A108" s="84" t="str">
        <f>'23MBA111 '!A108</f>
        <v>P18FW23M015093</v>
      </c>
      <c r="B108" s="84" t="str">
        <f>'23MBA111 '!B108</f>
        <v>PREETHAM</v>
      </c>
      <c r="C108" s="119"/>
      <c r="D108" s="119"/>
      <c r="E108" s="119">
        <v>5</v>
      </c>
      <c r="F108" s="119">
        <v>4</v>
      </c>
      <c r="G108" s="119">
        <v>2</v>
      </c>
      <c r="H108" s="119">
        <v>7</v>
      </c>
      <c r="I108" s="119"/>
      <c r="J108" s="119">
        <v>6</v>
      </c>
      <c r="K108" s="119">
        <v>15</v>
      </c>
      <c r="L108" s="126">
        <v>34</v>
      </c>
      <c r="M108" s="21">
        <f t="shared" si="2"/>
        <v>39</v>
      </c>
    </row>
    <row r="109" spans="1:13" s="13" customFormat="1" ht="15.5" x14ac:dyDescent="0.35">
      <c r="A109" s="84" t="str">
        <f>'23MBA111 '!A109</f>
        <v>P18FW23M015094</v>
      </c>
      <c r="B109" s="84" t="str">
        <f>'23MBA111 '!B109</f>
        <v>PRIYADARSHAN SHENVI</v>
      </c>
      <c r="C109" s="119"/>
      <c r="D109" s="119">
        <v>5</v>
      </c>
      <c r="E109" s="119">
        <v>5</v>
      </c>
      <c r="F109" s="119"/>
      <c r="G109" s="119">
        <v>5</v>
      </c>
      <c r="H109" s="119">
        <v>1</v>
      </c>
      <c r="I109" s="119">
        <v>7</v>
      </c>
      <c r="J109" s="119"/>
      <c r="K109" s="119">
        <v>15</v>
      </c>
      <c r="L109" s="126">
        <v>28</v>
      </c>
      <c r="M109" s="21">
        <f t="shared" si="2"/>
        <v>38</v>
      </c>
    </row>
    <row r="110" spans="1:13" s="13" customFormat="1" ht="15.5" x14ac:dyDescent="0.35">
      <c r="A110" s="84" t="str">
        <f>'23MBA111 '!A110</f>
        <v>P18FW23M015095</v>
      </c>
      <c r="B110" s="84" t="str">
        <f>'23MBA111 '!B110</f>
        <v>PRIYANKA R</v>
      </c>
      <c r="C110" s="118">
        <v>5</v>
      </c>
      <c r="D110" s="119">
        <v>5</v>
      </c>
      <c r="E110" s="119">
        <v>5</v>
      </c>
      <c r="F110" s="119"/>
      <c r="G110" s="119"/>
      <c r="H110" s="119">
        <v>1</v>
      </c>
      <c r="I110" s="119">
        <v>4</v>
      </c>
      <c r="J110" s="119"/>
      <c r="K110" s="119">
        <v>15</v>
      </c>
      <c r="L110" s="126">
        <v>35</v>
      </c>
      <c r="M110" s="21">
        <f t="shared" si="2"/>
        <v>35</v>
      </c>
    </row>
    <row r="111" spans="1:13" s="13" customFormat="1" ht="15.5" x14ac:dyDescent="0.35">
      <c r="A111" s="84" t="str">
        <f>'23MBA111 '!A111</f>
        <v>P18FW23M015096</v>
      </c>
      <c r="B111" s="84" t="str">
        <f>'23MBA111 '!B111</f>
        <v>PRUTHVIJA T H</v>
      </c>
      <c r="C111" s="118">
        <v>4</v>
      </c>
      <c r="D111" s="119">
        <v>1</v>
      </c>
      <c r="E111" s="119">
        <v>5</v>
      </c>
      <c r="F111" s="119"/>
      <c r="G111" s="119"/>
      <c r="H111" s="119">
        <v>8</v>
      </c>
      <c r="I111" s="119">
        <v>0</v>
      </c>
      <c r="J111" s="119"/>
      <c r="K111" s="119">
        <v>15</v>
      </c>
      <c r="L111" s="126">
        <v>25</v>
      </c>
      <c r="M111" s="21">
        <f t="shared" si="2"/>
        <v>33</v>
      </c>
    </row>
    <row r="112" spans="1:13" s="13" customFormat="1" ht="15.5" x14ac:dyDescent="0.35">
      <c r="A112" s="84" t="str">
        <f>'23MBA111 '!A112</f>
        <v>P18FW23M015097</v>
      </c>
      <c r="B112" s="84" t="str">
        <f>'23MBA111 '!B112</f>
        <v>PUNEET S YAKKARNALL</v>
      </c>
      <c r="C112" s="118">
        <v>5</v>
      </c>
      <c r="D112" s="119"/>
      <c r="E112" s="119"/>
      <c r="F112" s="119">
        <v>1</v>
      </c>
      <c r="G112" s="119">
        <v>4</v>
      </c>
      <c r="H112" s="119"/>
      <c r="I112" s="119">
        <v>0</v>
      </c>
      <c r="J112" s="119">
        <v>7</v>
      </c>
      <c r="K112" s="119">
        <v>15</v>
      </c>
      <c r="L112" s="126">
        <v>20</v>
      </c>
      <c r="M112" s="21">
        <f t="shared" si="2"/>
        <v>32</v>
      </c>
    </row>
    <row r="113" spans="1:13" s="13" customFormat="1" ht="15.5" x14ac:dyDescent="0.35">
      <c r="A113" s="84" t="str">
        <f>'23MBA111 '!A113</f>
        <v>P18FW23M015098</v>
      </c>
      <c r="B113" s="84" t="str">
        <f>'23MBA111 '!B113</f>
        <v>PUNEETH YM</v>
      </c>
      <c r="C113" s="118"/>
      <c r="D113" s="119"/>
      <c r="E113" s="119">
        <v>5</v>
      </c>
      <c r="F113" s="119">
        <v>5</v>
      </c>
      <c r="G113" s="119">
        <v>5</v>
      </c>
      <c r="H113" s="119">
        <v>9</v>
      </c>
      <c r="I113" s="119">
        <v>5</v>
      </c>
      <c r="J113" s="119"/>
      <c r="K113" s="119">
        <v>15</v>
      </c>
      <c r="L113" s="126">
        <v>29</v>
      </c>
      <c r="M113" s="21">
        <f t="shared" si="2"/>
        <v>44</v>
      </c>
    </row>
    <row r="114" spans="1:13" s="13" customFormat="1" ht="15.5" x14ac:dyDescent="0.35">
      <c r="A114" s="84" t="str">
        <f>'23MBA111 '!A114</f>
        <v>P18FW23M015099</v>
      </c>
      <c r="B114" s="84" t="str">
        <f>'23MBA111 '!B114</f>
        <v>PURVI</v>
      </c>
      <c r="C114" s="118">
        <v>4</v>
      </c>
      <c r="D114" s="119"/>
      <c r="E114" s="119"/>
      <c r="F114" s="119">
        <v>0</v>
      </c>
      <c r="G114" s="119">
        <v>2</v>
      </c>
      <c r="H114" s="119"/>
      <c r="I114" s="119">
        <v>0</v>
      </c>
      <c r="J114" s="119">
        <v>0</v>
      </c>
      <c r="K114" s="119">
        <v>3</v>
      </c>
      <c r="L114" s="126">
        <v>29</v>
      </c>
      <c r="M114" s="21">
        <f t="shared" si="2"/>
        <v>9</v>
      </c>
    </row>
    <row r="115" spans="1:13" s="13" customFormat="1" ht="15.5" x14ac:dyDescent="0.35">
      <c r="A115" s="84" t="str">
        <f>'23MBA111 '!A115</f>
        <v>P18FW23M015100</v>
      </c>
      <c r="B115" s="84" t="str">
        <f>'23MBA111 '!B115</f>
        <v>RAJASHREE SHESHAGIRI SARATHI</v>
      </c>
      <c r="C115" s="118"/>
      <c r="D115" s="119">
        <v>4</v>
      </c>
      <c r="E115" s="119"/>
      <c r="F115" s="119">
        <v>4</v>
      </c>
      <c r="G115" s="119">
        <v>2</v>
      </c>
      <c r="H115" s="119">
        <v>8</v>
      </c>
      <c r="I115" s="119">
        <v>6</v>
      </c>
      <c r="J115" s="119"/>
      <c r="K115" s="119">
        <v>9</v>
      </c>
      <c r="L115" s="126">
        <v>41</v>
      </c>
      <c r="M115" s="21">
        <f t="shared" si="2"/>
        <v>33</v>
      </c>
    </row>
    <row r="116" spans="1:13" s="13" customFormat="1" ht="15.5" x14ac:dyDescent="0.35">
      <c r="A116" s="84" t="str">
        <f>'23MBA111 '!A116</f>
        <v>P18FW23M015101</v>
      </c>
      <c r="B116" s="84" t="str">
        <f>'23MBA111 '!B116</f>
        <v>RAKESH GOWDA</v>
      </c>
      <c r="C116" s="118">
        <v>4</v>
      </c>
      <c r="D116" s="119">
        <v>5</v>
      </c>
      <c r="E116" s="119"/>
      <c r="F116" s="119"/>
      <c r="G116" s="119">
        <v>5</v>
      </c>
      <c r="H116" s="119">
        <v>6</v>
      </c>
      <c r="I116" s="119"/>
      <c r="J116" s="119">
        <v>8</v>
      </c>
      <c r="K116" s="119">
        <v>4</v>
      </c>
      <c r="L116" s="126">
        <v>18</v>
      </c>
      <c r="M116" s="21">
        <f t="shared" si="2"/>
        <v>32</v>
      </c>
    </row>
    <row r="117" spans="1:13" s="13" customFormat="1" ht="15.5" x14ac:dyDescent="0.35">
      <c r="A117" s="84" t="str">
        <f>'23MBA111 '!A117</f>
        <v>P18FW23M015102</v>
      </c>
      <c r="B117" s="84" t="str">
        <f>'23MBA111 '!B117</f>
        <v>RAKSHA R</v>
      </c>
      <c r="C117" s="118">
        <v>5</v>
      </c>
      <c r="D117" s="119">
        <v>4</v>
      </c>
      <c r="E117" s="119">
        <v>3</v>
      </c>
      <c r="F117" s="119"/>
      <c r="G117" s="119"/>
      <c r="H117" s="119"/>
      <c r="I117" s="119">
        <v>0</v>
      </c>
      <c r="J117" s="119">
        <v>4</v>
      </c>
      <c r="K117" s="119">
        <v>13</v>
      </c>
      <c r="L117" s="126">
        <v>36</v>
      </c>
      <c r="M117" s="21">
        <f t="shared" si="2"/>
        <v>29</v>
      </c>
    </row>
    <row r="118" spans="1:13" s="13" customFormat="1" ht="15.5" x14ac:dyDescent="0.35">
      <c r="A118" s="84" t="str">
        <f>'23MBA111 '!A118</f>
        <v>P18FW23M015103</v>
      </c>
      <c r="B118" s="84" t="str">
        <f>'23MBA111 '!B118</f>
        <v>RAKSHITHA P</v>
      </c>
      <c r="C118" s="118">
        <v>5</v>
      </c>
      <c r="D118" s="119">
        <v>3</v>
      </c>
      <c r="E118" s="119"/>
      <c r="F118" s="119"/>
      <c r="G118" s="119">
        <v>4</v>
      </c>
      <c r="H118" s="119"/>
      <c r="I118" s="119">
        <v>6</v>
      </c>
      <c r="J118" s="119">
        <v>7</v>
      </c>
      <c r="K118" s="119">
        <v>9</v>
      </c>
      <c r="L118" s="126">
        <v>35</v>
      </c>
      <c r="M118" s="21">
        <f t="shared" si="2"/>
        <v>34</v>
      </c>
    </row>
    <row r="119" spans="1:13" s="13" customFormat="1" ht="15.5" x14ac:dyDescent="0.35">
      <c r="A119" s="84" t="str">
        <f>'23MBA111 '!A119</f>
        <v>P18FW23M015104</v>
      </c>
      <c r="B119" s="84" t="str">
        <f>'23MBA111 '!B119</f>
        <v>RAMYA VISHWANATH ACHARYA</v>
      </c>
      <c r="C119" s="118"/>
      <c r="D119" s="119">
        <v>4</v>
      </c>
      <c r="E119" s="119"/>
      <c r="F119" s="119">
        <v>0</v>
      </c>
      <c r="G119" s="119">
        <v>1</v>
      </c>
      <c r="H119" s="119"/>
      <c r="I119" s="119">
        <v>0</v>
      </c>
      <c r="J119" s="119">
        <v>7</v>
      </c>
      <c r="K119" s="119">
        <v>15</v>
      </c>
      <c r="L119" s="126">
        <v>20</v>
      </c>
      <c r="M119" s="21">
        <f t="shared" si="2"/>
        <v>27</v>
      </c>
    </row>
    <row r="120" spans="1:13" s="13" customFormat="1" ht="15.5" x14ac:dyDescent="0.35">
      <c r="A120" s="84" t="str">
        <f>'23MBA111 '!A120</f>
        <v>P18FW23M015105</v>
      </c>
      <c r="B120" s="84" t="str">
        <f>'23MBA111 '!B120</f>
        <v>RAVITEJA N</v>
      </c>
      <c r="C120" s="118"/>
      <c r="D120" s="119">
        <v>5</v>
      </c>
      <c r="E120" s="119">
        <v>5</v>
      </c>
      <c r="F120" s="119"/>
      <c r="G120" s="119">
        <v>2</v>
      </c>
      <c r="H120" s="119">
        <v>6</v>
      </c>
      <c r="I120" s="119"/>
      <c r="J120" s="119">
        <v>4</v>
      </c>
      <c r="K120" s="119">
        <v>11</v>
      </c>
      <c r="L120" s="126">
        <v>20</v>
      </c>
      <c r="M120" s="21">
        <f t="shared" si="2"/>
        <v>33</v>
      </c>
    </row>
    <row r="121" spans="1:13" s="13" customFormat="1" ht="15.5" x14ac:dyDescent="0.35">
      <c r="A121" s="84" t="str">
        <f>'23MBA111 '!A121</f>
        <v>P18FW23M015106</v>
      </c>
      <c r="B121" s="84" t="str">
        <f>'23MBA111 '!B121</f>
        <v>RESHMI S</v>
      </c>
      <c r="C121" s="118">
        <v>2</v>
      </c>
      <c r="D121" s="119"/>
      <c r="E121" s="119"/>
      <c r="F121" s="119">
        <v>1</v>
      </c>
      <c r="G121" s="119">
        <v>2</v>
      </c>
      <c r="H121" s="119">
        <v>0</v>
      </c>
      <c r="I121" s="119">
        <v>4</v>
      </c>
      <c r="J121" s="119"/>
      <c r="K121" s="119">
        <v>1</v>
      </c>
      <c r="L121" s="126">
        <v>30</v>
      </c>
      <c r="M121" s="21">
        <f t="shared" si="2"/>
        <v>10</v>
      </c>
    </row>
    <row r="122" spans="1:13" s="13" customFormat="1" ht="15.5" x14ac:dyDescent="0.35">
      <c r="A122" s="84" t="str">
        <f>'23MBA111 '!A122</f>
        <v>P18FW23M015107</v>
      </c>
      <c r="B122" s="84" t="str">
        <f>'23MBA111 '!B122</f>
        <v>ROHIT YADAV</v>
      </c>
      <c r="C122" s="118">
        <v>4</v>
      </c>
      <c r="D122" s="119"/>
      <c r="E122" s="119"/>
      <c r="F122" s="119">
        <v>0</v>
      </c>
      <c r="G122" s="119">
        <v>3</v>
      </c>
      <c r="H122" s="119">
        <v>1</v>
      </c>
      <c r="I122" s="119">
        <v>3</v>
      </c>
      <c r="J122" s="119"/>
      <c r="K122" s="119">
        <v>0</v>
      </c>
      <c r="L122" s="126">
        <v>27</v>
      </c>
      <c r="M122" s="21">
        <f t="shared" si="2"/>
        <v>11</v>
      </c>
    </row>
    <row r="123" spans="1:13" s="13" customFormat="1" ht="15.5" x14ac:dyDescent="0.35">
      <c r="A123" s="84" t="str">
        <f>'23MBA111 '!A123</f>
        <v>P18FW23M015108</v>
      </c>
      <c r="B123" s="84" t="str">
        <f>'23MBA111 '!B123</f>
        <v>ROSHAN S</v>
      </c>
      <c r="C123" s="119">
        <v>5</v>
      </c>
      <c r="D123" s="119"/>
      <c r="E123" s="119">
        <v>4</v>
      </c>
      <c r="F123" s="119"/>
      <c r="G123" s="119">
        <v>1</v>
      </c>
      <c r="H123" s="119">
        <v>0</v>
      </c>
      <c r="I123" s="119">
        <v>0</v>
      </c>
      <c r="J123" s="119"/>
      <c r="K123" s="119">
        <v>15</v>
      </c>
      <c r="L123" s="126">
        <v>28</v>
      </c>
      <c r="M123" s="21">
        <f t="shared" si="2"/>
        <v>25</v>
      </c>
    </row>
    <row r="124" spans="1:13" s="13" customFormat="1" ht="15.5" x14ac:dyDescent="0.35">
      <c r="A124" s="84" t="str">
        <f>'23MBA111 '!A124</f>
        <v>P18FW23M015109</v>
      </c>
      <c r="B124" s="84" t="str">
        <f>'23MBA111 '!B124</f>
        <v>RUDRAPRASAD N</v>
      </c>
      <c r="C124" s="119"/>
      <c r="D124" s="119">
        <v>3</v>
      </c>
      <c r="E124" s="119"/>
      <c r="F124" s="119">
        <v>3</v>
      </c>
      <c r="G124" s="119">
        <v>0</v>
      </c>
      <c r="H124" s="119">
        <v>2</v>
      </c>
      <c r="I124" s="119"/>
      <c r="J124" s="119">
        <v>0</v>
      </c>
      <c r="K124" s="119">
        <v>4</v>
      </c>
      <c r="L124" s="126">
        <v>37</v>
      </c>
      <c r="M124" s="21">
        <f t="shared" si="2"/>
        <v>12</v>
      </c>
    </row>
    <row r="125" spans="1:13" s="13" customFormat="1" ht="15.5" x14ac:dyDescent="0.35">
      <c r="A125" s="84" t="str">
        <f>'23MBA111 '!A125</f>
        <v>P18FW23M015110</v>
      </c>
      <c r="B125" s="84" t="str">
        <f>'23MBA111 '!B125</f>
        <v>RUTUJA V PAWAR</v>
      </c>
      <c r="C125" s="118">
        <v>2</v>
      </c>
      <c r="D125" s="119"/>
      <c r="E125" s="119"/>
      <c r="F125" s="119">
        <v>0</v>
      </c>
      <c r="G125" s="119">
        <v>1</v>
      </c>
      <c r="H125" s="119"/>
      <c r="I125" s="119">
        <v>0</v>
      </c>
      <c r="J125" s="119">
        <v>5</v>
      </c>
      <c r="K125" s="119">
        <v>0</v>
      </c>
      <c r="L125" s="126">
        <v>33</v>
      </c>
      <c r="M125" s="21">
        <f t="shared" si="2"/>
        <v>8</v>
      </c>
    </row>
    <row r="126" spans="1:13" s="13" customFormat="1" ht="15.5" x14ac:dyDescent="0.35">
      <c r="A126" s="84" t="str">
        <f>'23MBA111 '!A126</f>
        <v>P18FW23M015111</v>
      </c>
      <c r="B126" s="84" t="str">
        <f>'23MBA111 '!B126</f>
        <v>SADANA V</v>
      </c>
      <c r="C126" s="118">
        <v>4</v>
      </c>
      <c r="D126" s="119">
        <v>4</v>
      </c>
      <c r="E126" s="119"/>
      <c r="F126" s="119"/>
      <c r="G126" s="119">
        <v>5</v>
      </c>
      <c r="H126" s="119">
        <v>2</v>
      </c>
      <c r="I126" s="119"/>
      <c r="J126" s="119">
        <v>4</v>
      </c>
      <c r="K126" s="119">
        <v>0</v>
      </c>
      <c r="L126" s="126">
        <v>24</v>
      </c>
      <c r="M126" s="21">
        <f t="shared" si="2"/>
        <v>19</v>
      </c>
    </row>
    <row r="127" spans="1:13" s="13" customFormat="1" ht="15.5" x14ac:dyDescent="0.35">
      <c r="A127" s="84" t="str">
        <f>'23MBA111 '!A127</f>
        <v>P18FW23M015112</v>
      </c>
      <c r="B127" s="84" t="str">
        <f>'23MBA111 '!B127</f>
        <v>SADIYA KHUDEJA</v>
      </c>
      <c r="C127" s="118">
        <v>2</v>
      </c>
      <c r="D127" s="119"/>
      <c r="E127" s="119">
        <v>5</v>
      </c>
      <c r="F127" s="119"/>
      <c r="G127" s="119">
        <v>1</v>
      </c>
      <c r="H127" s="119">
        <v>7</v>
      </c>
      <c r="I127" s="119">
        <v>1</v>
      </c>
      <c r="J127" s="119"/>
      <c r="K127" s="119">
        <v>15</v>
      </c>
      <c r="L127" s="126">
        <v>41</v>
      </c>
      <c r="M127" s="21">
        <f t="shared" si="2"/>
        <v>31</v>
      </c>
    </row>
    <row r="128" spans="1:13" s="13" customFormat="1" ht="15.5" x14ac:dyDescent="0.35">
      <c r="A128" s="84" t="str">
        <f>'23MBA111 '!A128</f>
        <v>P18FW23M015113</v>
      </c>
      <c r="B128" s="84" t="str">
        <f>'23MBA111 '!B128</f>
        <v>SADWI P SHETTY</v>
      </c>
      <c r="C128" s="119"/>
      <c r="D128" s="119">
        <v>3</v>
      </c>
      <c r="E128" s="119">
        <v>4</v>
      </c>
      <c r="F128" s="119"/>
      <c r="G128" s="119">
        <v>5</v>
      </c>
      <c r="H128" s="119">
        <v>0</v>
      </c>
      <c r="I128" s="119">
        <v>1</v>
      </c>
      <c r="J128" s="119"/>
      <c r="K128" s="119">
        <v>11</v>
      </c>
      <c r="L128" s="126">
        <v>37</v>
      </c>
      <c r="M128" s="21">
        <f t="shared" si="2"/>
        <v>24</v>
      </c>
    </row>
    <row r="129" spans="1:13" s="13" customFormat="1" ht="15.5" x14ac:dyDescent="0.35">
      <c r="A129" s="84" t="str">
        <f>'23MBA111 '!A129</f>
        <v>P18FW23M015114</v>
      </c>
      <c r="B129" s="84" t="str">
        <f>'23MBA111 '!B129</f>
        <v>SAHANA MADHUKAR KOKKALAKI</v>
      </c>
      <c r="C129" s="118">
        <v>4</v>
      </c>
      <c r="D129" s="119"/>
      <c r="E129" s="119">
        <v>5</v>
      </c>
      <c r="F129" s="119"/>
      <c r="G129" s="119">
        <v>5</v>
      </c>
      <c r="H129" s="119"/>
      <c r="I129" s="119">
        <v>0</v>
      </c>
      <c r="J129" s="119">
        <v>8</v>
      </c>
      <c r="K129" s="119">
        <v>4</v>
      </c>
      <c r="L129" s="126">
        <v>38</v>
      </c>
      <c r="M129" s="21">
        <f t="shared" si="2"/>
        <v>26</v>
      </c>
    </row>
    <row r="130" spans="1:13" s="13" customFormat="1" ht="15.5" x14ac:dyDescent="0.35">
      <c r="A130" s="84" t="str">
        <f>'23MBA111 '!A130</f>
        <v>P18FW23M015115</v>
      </c>
      <c r="B130" s="84" t="str">
        <f>'23MBA111 '!B130</f>
        <v>SAI KIRAN S</v>
      </c>
      <c r="C130" s="119"/>
      <c r="D130" s="119">
        <v>1</v>
      </c>
      <c r="E130" s="119">
        <v>2</v>
      </c>
      <c r="F130" s="119"/>
      <c r="G130" s="119">
        <v>4</v>
      </c>
      <c r="H130" s="119">
        <v>0</v>
      </c>
      <c r="I130" s="119"/>
      <c r="J130" s="119">
        <v>4</v>
      </c>
      <c r="K130" s="119">
        <v>15</v>
      </c>
      <c r="L130" s="126">
        <v>29</v>
      </c>
      <c r="M130" s="21">
        <f t="shared" si="2"/>
        <v>26</v>
      </c>
    </row>
    <row r="131" spans="1:13" s="13" customFormat="1" ht="15.5" x14ac:dyDescent="0.35">
      <c r="A131" s="84" t="str">
        <f>'23MBA111 '!A131</f>
        <v>P18FW23M015116</v>
      </c>
      <c r="B131" s="84" t="str">
        <f>'23MBA111 '!B131</f>
        <v>SAKSHI B MALIPATIL</v>
      </c>
      <c r="C131" s="119"/>
      <c r="D131" s="119">
        <v>2</v>
      </c>
      <c r="E131" s="119">
        <v>4</v>
      </c>
      <c r="F131" s="119"/>
      <c r="G131" s="119">
        <v>2</v>
      </c>
      <c r="H131" s="119"/>
      <c r="I131" s="119">
        <v>0</v>
      </c>
      <c r="J131" s="119">
        <v>7</v>
      </c>
      <c r="K131" s="119">
        <v>15</v>
      </c>
      <c r="L131" s="126">
        <v>28</v>
      </c>
      <c r="M131" s="21">
        <f t="shared" si="2"/>
        <v>30</v>
      </c>
    </row>
    <row r="132" spans="1:13" s="13" customFormat="1" ht="15.5" x14ac:dyDescent="0.35">
      <c r="A132" s="84" t="str">
        <f>'23MBA111 '!A132</f>
        <v>P18FW23M015117</v>
      </c>
      <c r="B132" s="84" t="str">
        <f>'23MBA111 '!B132</f>
        <v>SAMARTH N D</v>
      </c>
      <c r="C132" s="118">
        <v>1</v>
      </c>
      <c r="D132" s="119"/>
      <c r="E132" s="119"/>
      <c r="F132" s="119">
        <v>0</v>
      </c>
      <c r="G132" s="119">
        <v>1</v>
      </c>
      <c r="H132" s="119"/>
      <c r="I132" s="119">
        <v>0</v>
      </c>
      <c r="J132" s="119">
        <v>0</v>
      </c>
      <c r="K132" s="119">
        <v>8</v>
      </c>
      <c r="L132" s="126">
        <v>19</v>
      </c>
      <c r="M132" s="21">
        <f t="shared" si="2"/>
        <v>10</v>
      </c>
    </row>
    <row r="133" spans="1:13" s="13" customFormat="1" ht="15.5" x14ac:dyDescent="0.35">
      <c r="A133" s="84" t="str">
        <f>'23MBA111 '!A133</f>
        <v>P18FW23M015118</v>
      </c>
      <c r="B133" s="84" t="str">
        <f>'23MBA111 '!B133</f>
        <v>SANJAY KUMAR N</v>
      </c>
      <c r="C133" s="118">
        <v>4</v>
      </c>
      <c r="D133" s="119"/>
      <c r="E133" s="119">
        <v>5</v>
      </c>
      <c r="F133" s="119"/>
      <c r="G133" s="119">
        <v>3</v>
      </c>
      <c r="H133" s="119">
        <v>0</v>
      </c>
      <c r="I133" s="119"/>
      <c r="J133" s="119">
        <v>5</v>
      </c>
      <c r="K133" s="119">
        <v>4</v>
      </c>
      <c r="L133" s="126">
        <v>27</v>
      </c>
      <c r="M133" s="21">
        <f t="shared" si="2"/>
        <v>21</v>
      </c>
    </row>
    <row r="134" spans="1:13" s="13" customFormat="1" ht="15.5" x14ac:dyDescent="0.35">
      <c r="A134" s="84" t="str">
        <f>'23MBA111 '!A134</f>
        <v>P18FW23M015119</v>
      </c>
      <c r="B134" s="84" t="str">
        <f>'23MBA111 '!B134</f>
        <v>SANNIDHI S SHETTY</v>
      </c>
      <c r="C134" s="118">
        <v>4</v>
      </c>
      <c r="D134" s="119"/>
      <c r="E134" s="119"/>
      <c r="F134" s="119">
        <v>0</v>
      </c>
      <c r="G134" s="119">
        <v>5</v>
      </c>
      <c r="H134" s="119"/>
      <c r="I134" s="119">
        <v>0</v>
      </c>
      <c r="J134" s="119">
        <v>0</v>
      </c>
      <c r="K134" s="119">
        <v>0</v>
      </c>
      <c r="L134" s="126">
        <v>42</v>
      </c>
      <c r="M134" s="21">
        <f t="shared" si="2"/>
        <v>9</v>
      </c>
    </row>
    <row r="135" spans="1:13" s="13" customFormat="1" ht="15.5" x14ac:dyDescent="0.35">
      <c r="A135" s="84" t="str">
        <f>'23MBA111 '!A135</f>
        <v>P18FW23M015120</v>
      </c>
      <c r="B135" s="84" t="str">
        <f>'23MBA111 '!B135</f>
        <v>SANTOSH L</v>
      </c>
      <c r="C135" s="119"/>
      <c r="D135" s="119">
        <v>2</v>
      </c>
      <c r="E135" s="119">
        <v>5</v>
      </c>
      <c r="F135" s="119"/>
      <c r="G135" s="119">
        <v>0</v>
      </c>
      <c r="H135" s="119">
        <v>0</v>
      </c>
      <c r="I135" s="119">
        <v>3</v>
      </c>
      <c r="J135" s="119"/>
      <c r="K135" s="119"/>
      <c r="L135" s="126">
        <v>33</v>
      </c>
      <c r="M135" s="21">
        <f t="shared" si="2"/>
        <v>10</v>
      </c>
    </row>
    <row r="136" spans="1:13" s="13" customFormat="1" ht="15.5" x14ac:dyDescent="0.35">
      <c r="A136" s="84" t="str">
        <f>'23MBA111 '!A136</f>
        <v>P18FW23M015121</v>
      </c>
      <c r="B136" s="84" t="str">
        <f>'23MBA111 '!B136</f>
        <v>SARVASHRI R GAONKAR</v>
      </c>
      <c r="C136" s="118"/>
      <c r="D136" s="119">
        <v>3</v>
      </c>
      <c r="E136" s="119"/>
      <c r="F136" s="119">
        <v>0</v>
      </c>
      <c r="G136" s="119">
        <v>3</v>
      </c>
      <c r="H136" s="119">
        <v>0</v>
      </c>
      <c r="I136" s="119">
        <v>0</v>
      </c>
      <c r="J136" s="119"/>
      <c r="K136" s="119">
        <v>6</v>
      </c>
      <c r="L136" s="126">
        <v>35</v>
      </c>
      <c r="M136" s="21">
        <f t="shared" si="2"/>
        <v>12</v>
      </c>
    </row>
    <row r="137" spans="1:13" s="13" customFormat="1" ht="15.5" x14ac:dyDescent="0.35">
      <c r="A137" s="84" t="str">
        <f>'23MBA111 '!A137</f>
        <v>P18FW23M015122</v>
      </c>
      <c r="B137" s="84" t="str">
        <f>'23MBA111 '!B137</f>
        <v>SAUMYA SANCHITA</v>
      </c>
      <c r="C137" s="119">
        <v>3</v>
      </c>
      <c r="D137" s="119">
        <v>4</v>
      </c>
      <c r="E137" s="119"/>
      <c r="F137" s="119"/>
      <c r="G137" s="119">
        <v>5</v>
      </c>
      <c r="H137" s="119"/>
      <c r="I137" s="119">
        <v>0</v>
      </c>
      <c r="J137" s="119">
        <v>8</v>
      </c>
      <c r="K137" s="119">
        <v>5</v>
      </c>
      <c r="L137" s="126">
        <v>29</v>
      </c>
      <c r="M137" s="21">
        <f t="shared" si="2"/>
        <v>25</v>
      </c>
    </row>
    <row r="138" spans="1:13" s="13" customFormat="1" ht="15.5" x14ac:dyDescent="0.35">
      <c r="A138" s="84" t="str">
        <f>'23MBA111 '!A138</f>
        <v>P18FW23M015123</v>
      </c>
      <c r="B138" s="84" t="str">
        <f>'23MBA111 '!B138</f>
        <v>SAYED AWAISE</v>
      </c>
      <c r="C138" s="118">
        <v>2.5</v>
      </c>
      <c r="D138" s="124"/>
      <c r="E138" s="124"/>
      <c r="F138" s="119">
        <v>0</v>
      </c>
      <c r="G138" s="124">
        <v>2.5</v>
      </c>
      <c r="H138" s="119">
        <v>2</v>
      </c>
      <c r="I138" s="119">
        <v>4</v>
      </c>
      <c r="J138" s="119"/>
      <c r="K138" s="119">
        <v>7</v>
      </c>
      <c r="L138" s="126">
        <v>15</v>
      </c>
      <c r="M138" s="21">
        <f t="shared" si="2"/>
        <v>18</v>
      </c>
    </row>
    <row r="139" spans="1:13" s="13" customFormat="1" ht="15.5" x14ac:dyDescent="0.35">
      <c r="A139" s="84" t="str">
        <f>'23MBA111 '!A139</f>
        <v>P18FW23M015124</v>
      </c>
      <c r="B139" s="84" t="str">
        <f>'23MBA111 '!B139</f>
        <v>SHARATH K U</v>
      </c>
      <c r="C139" s="121">
        <v>1</v>
      </c>
      <c r="D139" s="119"/>
      <c r="E139" s="119"/>
      <c r="F139" s="121">
        <v>0</v>
      </c>
      <c r="G139" s="119">
        <v>0</v>
      </c>
      <c r="H139" s="119">
        <v>0</v>
      </c>
      <c r="I139" s="119">
        <v>0</v>
      </c>
      <c r="J139" s="119"/>
      <c r="K139" s="119">
        <v>15</v>
      </c>
      <c r="L139" s="126">
        <v>15</v>
      </c>
      <c r="M139" s="21">
        <f t="shared" si="2"/>
        <v>16</v>
      </c>
    </row>
    <row r="140" spans="1:13" s="13" customFormat="1" ht="15.5" x14ac:dyDescent="0.35">
      <c r="A140" s="84" t="str">
        <f>'23MBA111 '!A140</f>
        <v>P18FW23M015125</v>
      </c>
      <c r="B140" s="84" t="str">
        <f>'23MBA111 '!B140</f>
        <v>SHARATHKUMAR S</v>
      </c>
      <c r="C140" s="121"/>
      <c r="D140" s="121">
        <v>3</v>
      </c>
      <c r="E140" s="121">
        <v>5</v>
      </c>
      <c r="F140" s="121">
        <v>4</v>
      </c>
      <c r="G140" s="121"/>
      <c r="H140" s="119">
        <v>8</v>
      </c>
      <c r="I140" s="119">
        <v>0</v>
      </c>
      <c r="J140" s="119"/>
      <c r="K140" s="119">
        <v>7</v>
      </c>
      <c r="L140" s="126">
        <v>33</v>
      </c>
      <c r="M140" s="21">
        <f t="shared" si="2"/>
        <v>27</v>
      </c>
    </row>
    <row r="141" spans="1:13" s="13" customFormat="1" ht="15.5" x14ac:dyDescent="0.35">
      <c r="A141" s="84" t="str">
        <f>'23MBA111 '!A141</f>
        <v>P18FW23M015126</v>
      </c>
      <c r="B141" s="84" t="str">
        <f>'23MBA111 '!B141</f>
        <v>SHETTY SAJJAN SADASHIVA</v>
      </c>
      <c r="C141" s="119">
        <v>3</v>
      </c>
      <c r="D141" s="119">
        <v>5</v>
      </c>
      <c r="E141" s="119"/>
      <c r="F141" s="119"/>
      <c r="G141" s="119">
        <v>3</v>
      </c>
      <c r="H141" s="119">
        <v>5</v>
      </c>
      <c r="I141" s="119">
        <v>0</v>
      </c>
      <c r="J141" s="119"/>
      <c r="K141" s="119">
        <v>5</v>
      </c>
      <c r="L141" s="126">
        <v>38</v>
      </c>
      <c r="M141" s="21">
        <f t="shared" si="2"/>
        <v>21</v>
      </c>
    </row>
    <row r="142" spans="1:13" s="13" customFormat="1" ht="15.5" x14ac:dyDescent="0.35">
      <c r="A142" s="84" t="str">
        <f>'23MBA111 '!A142</f>
        <v>P18FW23M015127</v>
      </c>
      <c r="B142" s="84" t="str">
        <f>'23MBA111 '!B142</f>
        <v>SHILPA R</v>
      </c>
      <c r="C142" s="118">
        <v>2</v>
      </c>
      <c r="D142" s="119">
        <v>5</v>
      </c>
      <c r="E142" s="119"/>
      <c r="F142" s="119"/>
      <c r="G142" s="119">
        <v>3</v>
      </c>
      <c r="H142" s="119">
        <v>9</v>
      </c>
      <c r="I142" s="119">
        <v>4</v>
      </c>
      <c r="J142" s="119"/>
      <c r="K142" s="119">
        <v>7</v>
      </c>
      <c r="L142" s="126">
        <v>30</v>
      </c>
      <c r="M142" s="21">
        <f t="shared" si="2"/>
        <v>30</v>
      </c>
    </row>
    <row r="143" spans="1:13" s="13" customFormat="1" ht="15.5" x14ac:dyDescent="0.35">
      <c r="A143" s="84" t="str">
        <f>'23MBA111 '!A143</f>
        <v>P18FW23M015128</v>
      </c>
      <c r="B143" s="84" t="str">
        <f>'23MBA111 '!B143</f>
        <v>SHIVANI TN</v>
      </c>
      <c r="C143" s="119">
        <v>2</v>
      </c>
      <c r="D143" s="119"/>
      <c r="E143" s="119">
        <v>3</v>
      </c>
      <c r="F143" s="119"/>
      <c r="G143" s="119">
        <v>5</v>
      </c>
      <c r="H143" s="119">
        <v>8</v>
      </c>
      <c r="I143" s="119">
        <v>3</v>
      </c>
      <c r="J143" s="119"/>
      <c r="K143" s="119">
        <v>14</v>
      </c>
      <c r="L143" s="126">
        <v>27</v>
      </c>
      <c r="M143" s="21">
        <f t="shared" si="2"/>
        <v>35</v>
      </c>
    </row>
    <row r="144" spans="1:13" s="13" customFormat="1" ht="15.5" x14ac:dyDescent="0.35">
      <c r="A144" s="84" t="str">
        <f>'23MBA111 '!A144</f>
        <v>P18FW23M015129</v>
      </c>
      <c r="B144" s="84" t="str">
        <f>'23MBA111 '!B144</f>
        <v>SHIVARAJ MALLAPPA JAGAPUR</v>
      </c>
      <c r="C144" s="119">
        <v>1</v>
      </c>
      <c r="D144" s="119">
        <v>2</v>
      </c>
      <c r="E144" s="119"/>
      <c r="F144" s="119">
        <v>0</v>
      </c>
      <c r="G144" s="119"/>
      <c r="H144" s="119">
        <v>0</v>
      </c>
      <c r="I144" s="119"/>
      <c r="J144" s="119">
        <v>2</v>
      </c>
      <c r="K144" s="119">
        <v>12</v>
      </c>
      <c r="L144" s="126">
        <v>42</v>
      </c>
      <c r="M144" s="21">
        <f t="shared" si="2"/>
        <v>17</v>
      </c>
    </row>
    <row r="145" spans="1:13" s="13" customFormat="1" ht="15.5" x14ac:dyDescent="0.35">
      <c r="A145" s="84" t="str">
        <f>'23MBA111 '!A145</f>
        <v>P18FW23M015130</v>
      </c>
      <c r="B145" s="84" t="str">
        <f>'23MBA111 '!B145</f>
        <v>SHIVSHANKAR KAMBLE</v>
      </c>
      <c r="C145" s="119">
        <v>2</v>
      </c>
      <c r="D145" s="119">
        <v>5</v>
      </c>
      <c r="E145" s="119"/>
      <c r="F145" s="119"/>
      <c r="G145" s="119">
        <v>5</v>
      </c>
      <c r="H145" s="119">
        <v>9</v>
      </c>
      <c r="I145" s="119"/>
      <c r="J145" s="119">
        <v>9</v>
      </c>
      <c r="K145" s="119">
        <v>6</v>
      </c>
      <c r="L145" s="126">
        <v>22</v>
      </c>
      <c r="M145" s="21">
        <f t="shared" ref="M145:M195" si="3">SUM(C145:K145)</f>
        <v>36</v>
      </c>
    </row>
    <row r="146" spans="1:13" s="13" customFormat="1" ht="15.5" x14ac:dyDescent="0.35">
      <c r="A146" s="84" t="str">
        <f>'23MBA111 '!A146</f>
        <v>P18FW23M015131</v>
      </c>
      <c r="B146" s="84" t="str">
        <f>'23MBA111 '!B146</f>
        <v>SHREE PRASAD MULLUR</v>
      </c>
      <c r="C146" s="118">
        <v>3</v>
      </c>
      <c r="D146" s="119">
        <v>3</v>
      </c>
      <c r="E146" s="119"/>
      <c r="F146" s="119">
        <v>4</v>
      </c>
      <c r="G146" s="119"/>
      <c r="H146" s="119">
        <v>6</v>
      </c>
      <c r="I146" s="119"/>
      <c r="J146" s="119">
        <v>7</v>
      </c>
      <c r="K146" s="119">
        <v>6</v>
      </c>
      <c r="L146" s="126">
        <v>19</v>
      </c>
      <c r="M146" s="21">
        <f t="shared" si="3"/>
        <v>29</v>
      </c>
    </row>
    <row r="147" spans="1:13" s="13" customFormat="1" ht="15.5" x14ac:dyDescent="0.35">
      <c r="A147" s="84" t="str">
        <f>'23MBA111 '!A147</f>
        <v>P18FW23M015132</v>
      </c>
      <c r="B147" s="84" t="str">
        <f>'23MBA111 '!B147</f>
        <v>SHREYA.S.H</v>
      </c>
      <c r="C147" s="119">
        <v>4</v>
      </c>
      <c r="D147" s="119"/>
      <c r="E147" s="119"/>
      <c r="F147" s="119">
        <v>1</v>
      </c>
      <c r="G147" s="119">
        <v>2</v>
      </c>
      <c r="H147" s="119">
        <v>3</v>
      </c>
      <c r="I147" s="119">
        <v>1</v>
      </c>
      <c r="J147" s="119"/>
      <c r="K147" s="119">
        <v>0</v>
      </c>
      <c r="L147" s="126">
        <v>29</v>
      </c>
      <c r="M147" s="21">
        <f t="shared" si="3"/>
        <v>11</v>
      </c>
    </row>
    <row r="148" spans="1:13" s="13" customFormat="1" ht="15.5" x14ac:dyDescent="0.35">
      <c r="A148" s="84" t="str">
        <f>'23MBA111 '!A148</f>
        <v>P18FW23M015133</v>
      </c>
      <c r="B148" s="84" t="str">
        <f>'23MBA111 '!B148</f>
        <v>SHRINIDHI VENKATESH</v>
      </c>
      <c r="C148" s="119">
        <v>3</v>
      </c>
      <c r="D148" s="119">
        <v>4</v>
      </c>
      <c r="E148" s="119"/>
      <c r="F148" s="119">
        <v>3</v>
      </c>
      <c r="G148" s="119"/>
      <c r="H148" s="119"/>
      <c r="I148" s="119">
        <v>8</v>
      </c>
      <c r="J148" s="119">
        <v>9</v>
      </c>
      <c r="K148" s="119">
        <v>7</v>
      </c>
      <c r="L148" s="126">
        <v>37</v>
      </c>
      <c r="M148" s="21">
        <f t="shared" si="3"/>
        <v>34</v>
      </c>
    </row>
    <row r="149" spans="1:13" s="13" customFormat="1" ht="15.5" x14ac:dyDescent="0.35">
      <c r="A149" s="84" t="str">
        <f>'23MBA111 '!A149</f>
        <v>P18FW23M015134</v>
      </c>
      <c r="B149" s="84" t="str">
        <f>'23MBA111 '!B149</f>
        <v>SOMANATH A ITAGI</v>
      </c>
      <c r="C149" s="119"/>
      <c r="D149" s="119">
        <v>0</v>
      </c>
      <c r="E149" s="119">
        <v>0</v>
      </c>
      <c r="F149" s="119">
        <v>0</v>
      </c>
      <c r="G149" s="119"/>
      <c r="H149" s="119">
        <v>0</v>
      </c>
      <c r="I149" s="119">
        <v>0</v>
      </c>
      <c r="J149" s="119"/>
      <c r="K149" s="119">
        <v>7</v>
      </c>
      <c r="L149" s="126">
        <v>22</v>
      </c>
      <c r="M149" s="21">
        <f t="shared" si="3"/>
        <v>7</v>
      </c>
    </row>
    <row r="150" spans="1:13" s="13" customFormat="1" ht="15.5" x14ac:dyDescent="0.35">
      <c r="A150" s="84" t="str">
        <f>'23MBA111 '!A150</f>
        <v>P18FW23M015135</v>
      </c>
      <c r="B150" s="84" t="str">
        <f>'23MBA111 '!B150</f>
        <v>SOWJANYA</v>
      </c>
      <c r="C150" s="119"/>
      <c r="D150" s="119"/>
      <c r="E150" s="119">
        <v>5</v>
      </c>
      <c r="F150" s="119">
        <v>4</v>
      </c>
      <c r="G150" s="119">
        <v>5</v>
      </c>
      <c r="H150" s="119">
        <v>7</v>
      </c>
      <c r="I150" s="119">
        <v>0</v>
      </c>
      <c r="J150" s="119"/>
      <c r="K150" s="119">
        <v>14</v>
      </c>
      <c r="L150" s="126">
        <v>33</v>
      </c>
      <c r="M150" s="21">
        <f t="shared" si="3"/>
        <v>35</v>
      </c>
    </row>
    <row r="151" spans="1:13" s="13" customFormat="1" ht="15.5" x14ac:dyDescent="0.35">
      <c r="A151" s="84" t="str">
        <f>'23MBA111 '!A151</f>
        <v>P18FW23M015136</v>
      </c>
      <c r="B151" s="84" t="str">
        <f>'23MBA111 '!B151</f>
        <v>SPOORTI GANAPATI NAIK</v>
      </c>
      <c r="C151" s="118">
        <v>1</v>
      </c>
      <c r="D151" s="119"/>
      <c r="E151" s="119"/>
      <c r="F151" s="119">
        <v>0</v>
      </c>
      <c r="G151" s="119">
        <v>3</v>
      </c>
      <c r="H151" s="119">
        <v>0</v>
      </c>
      <c r="I151" s="119">
        <v>0</v>
      </c>
      <c r="J151" s="119"/>
      <c r="K151" s="119">
        <v>14</v>
      </c>
      <c r="L151" s="126">
        <v>18</v>
      </c>
      <c r="M151" s="21">
        <f t="shared" si="3"/>
        <v>18</v>
      </c>
    </row>
    <row r="152" spans="1:13" s="13" customFormat="1" ht="15.5" x14ac:dyDescent="0.35">
      <c r="A152" s="84" t="str">
        <f>'23MBA111 '!A152</f>
        <v>P18FW23M015137</v>
      </c>
      <c r="B152" s="84" t="str">
        <f>'23MBA111 '!B152</f>
        <v>STEFFI FATIMA DSOUZA</v>
      </c>
      <c r="C152" s="119">
        <v>4</v>
      </c>
      <c r="D152" s="119"/>
      <c r="E152" s="119">
        <v>3</v>
      </c>
      <c r="F152" s="119"/>
      <c r="G152" s="119">
        <v>5</v>
      </c>
      <c r="H152" s="119">
        <v>10</v>
      </c>
      <c r="I152" s="119">
        <v>9</v>
      </c>
      <c r="J152" s="119"/>
      <c r="K152" s="119">
        <v>15</v>
      </c>
      <c r="L152" s="126">
        <v>29</v>
      </c>
      <c r="M152" s="21">
        <f t="shared" si="3"/>
        <v>46</v>
      </c>
    </row>
    <row r="153" spans="1:13" s="13" customFormat="1" ht="15.5" x14ac:dyDescent="0.35">
      <c r="A153" s="84" t="str">
        <f>'23MBA111 '!A153</f>
        <v>P18FW23M015138</v>
      </c>
      <c r="B153" s="84" t="str">
        <f>'23MBA111 '!B153</f>
        <v>SUDEEP THOLAR</v>
      </c>
      <c r="C153" s="118">
        <v>3</v>
      </c>
      <c r="D153" s="119">
        <v>4</v>
      </c>
      <c r="E153" s="119">
        <v>2</v>
      </c>
      <c r="F153" s="119"/>
      <c r="G153" s="119"/>
      <c r="H153" s="119">
        <v>9</v>
      </c>
      <c r="I153" s="119">
        <v>0</v>
      </c>
      <c r="J153" s="119"/>
      <c r="K153" s="119">
        <v>5</v>
      </c>
      <c r="L153" s="126" t="s">
        <v>446</v>
      </c>
      <c r="M153" s="21">
        <f t="shared" si="3"/>
        <v>23</v>
      </c>
    </row>
    <row r="154" spans="1:13" s="13" customFormat="1" ht="15.5" x14ac:dyDescent="0.35">
      <c r="A154" s="84" t="str">
        <f>'23MBA111 '!A154</f>
        <v>P18FW23M015139</v>
      </c>
      <c r="B154" s="84" t="str">
        <f>'23MBA111 '!B154</f>
        <v>SUHAS K R</v>
      </c>
      <c r="C154" s="119">
        <v>3</v>
      </c>
      <c r="D154" s="119">
        <v>4</v>
      </c>
      <c r="E154" s="119"/>
      <c r="F154" s="119"/>
      <c r="G154" s="119">
        <v>5</v>
      </c>
      <c r="H154" s="119">
        <v>9</v>
      </c>
      <c r="I154" s="119">
        <v>8</v>
      </c>
      <c r="J154" s="119"/>
      <c r="K154" s="119">
        <v>15</v>
      </c>
      <c r="L154" s="126">
        <v>21</v>
      </c>
      <c r="M154" s="21">
        <f t="shared" si="3"/>
        <v>44</v>
      </c>
    </row>
    <row r="155" spans="1:13" s="13" customFormat="1" ht="15.5" x14ac:dyDescent="0.35">
      <c r="A155" s="84" t="str">
        <f>'23MBA111 '!A155</f>
        <v>P18FW23M015140</v>
      </c>
      <c r="B155" s="84" t="str">
        <f>'23MBA111 '!B155</f>
        <v>SUJAN J</v>
      </c>
      <c r="C155" s="118">
        <v>2</v>
      </c>
      <c r="D155" s="119">
        <v>1</v>
      </c>
      <c r="E155" s="119"/>
      <c r="F155" s="119"/>
      <c r="G155" s="119">
        <v>2</v>
      </c>
      <c r="H155" s="119">
        <v>8</v>
      </c>
      <c r="I155" s="119">
        <v>6</v>
      </c>
      <c r="J155" s="119"/>
      <c r="K155" s="119">
        <v>14</v>
      </c>
      <c r="L155" s="126">
        <v>23</v>
      </c>
      <c r="M155" s="21">
        <f t="shared" si="3"/>
        <v>33</v>
      </c>
    </row>
    <row r="156" spans="1:13" s="13" customFormat="1" ht="15.5" x14ac:dyDescent="0.35">
      <c r="A156" s="84" t="str">
        <f>'23MBA111 '!A156</f>
        <v>P18FW23M015141</v>
      </c>
      <c r="B156" s="84" t="str">
        <f>'23MBA111 '!B156</f>
        <v>SUJAY G N</v>
      </c>
      <c r="C156" s="118"/>
      <c r="D156" s="119">
        <v>1</v>
      </c>
      <c r="E156" s="119">
        <v>0</v>
      </c>
      <c r="F156" s="119">
        <v>0</v>
      </c>
      <c r="G156" s="119">
        <v>3</v>
      </c>
      <c r="H156" s="119">
        <v>8</v>
      </c>
      <c r="I156" s="119">
        <v>4</v>
      </c>
      <c r="J156" s="119"/>
      <c r="K156" s="119">
        <v>4</v>
      </c>
      <c r="L156" s="126">
        <v>12</v>
      </c>
      <c r="M156" s="21">
        <f t="shared" si="3"/>
        <v>20</v>
      </c>
    </row>
    <row r="157" spans="1:13" s="13" customFormat="1" ht="15.5" x14ac:dyDescent="0.35">
      <c r="A157" s="84" t="str">
        <f>'23MBA111 '!A157</f>
        <v>P18FW23M015142</v>
      </c>
      <c r="B157" s="84" t="str">
        <f>'23MBA111 '!B157</f>
        <v>SUMANTH S A</v>
      </c>
      <c r="C157" s="118">
        <v>3</v>
      </c>
      <c r="D157" s="119">
        <v>5</v>
      </c>
      <c r="E157" s="119"/>
      <c r="F157" s="119"/>
      <c r="G157" s="119">
        <v>5</v>
      </c>
      <c r="H157" s="119">
        <v>6</v>
      </c>
      <c r="I157" s="119"/>
      <c r="J157" s="119">
        <v>7</v>
      </c>
      <c r="K157" s="119">
        <v>14</v>
      </c>
      <c r="L157" s="126">
        <v>22</v>
      </c>
      <c r="M157" s="21">
        <f t="shared" si="3"/>
        <v>40</v>
      </c>
    </row>
    <row r="158" spans="1:13" s="13" customFormat="1" ht="15.5" x14ac:dyDescent="0.35">
      <c r="A158" s="84" t="str">
        <f>'23MBA111 '!A158</f>
        <v>P18FW23M015143</v>
      </c>
      <c r="B158" s="84" t="str">
        <f>'23MBA111 '!B158</f>
        <v>SURAJSING A JAYARAMANAVAR</v>
      </c>
      <c r="C158" s="118"/>
      <c r="D158" s="119"/>
      <c r="E158" s="119">
        <v>0</v>
      </c>
      <c r="F158" s="119">
        <v>0</v>
      </c>
      <c r="G158" s="119">
        <v>0</v>
      </c>
      <c r="H158" s="119">
        <v>0</v>
      </c>
      <c r="I158" s="119">
        <v>6</v>
      </c>
      <c r="J158" s="119"/>
      <c r="K158" s="119">
        <v>4</v>
      </c>
      <c r="L158" s="126">
        <v>41</v>
      </c>
      <c r="M158" s="21">
        <f t="shared" si="3"/>
        <v>10</v>
      </c>
    </row>
    <row r="159" spans="1:13" s="13" customFormat="1" ht="15.5" x14ac:dyDescent="0.35">
      <c r="A159" s="84" t="str">
        <f>'23MBA111 '!A159</f>
        <v>P18FW23M015144</v>
      </c>
      <c r="B159" s="84" t="str">
        <f>'23MBA111 '!B159</f>
        <v>SUSHANTHA SHETTY</v>
      </c>
      <c r="C159" s="119">
        <v>3</v>
      </c>
      <c r="D159" s="119"/>
      <c r="E159" s="119"/>
      <c r="F159" s="119">
        <v>2</v>
      </c>
      <c r="G159" s="119">
        <v>2</v>
      </c>
      <c r="H159" s="119"/>
      <c r="I159" s="119">
        <v>2</v>
      </c>
      <c r="J159" s="119">
        <v>0</v>
      </c>
      <c r="K159" s="119">
        <v>5</v>
      </c>
      <c r="L159" s="126">
        <v>23</v>
      </c>
      <c r="M159" s="21">
        <f t="shared" si="3"/>
        <v>14</v>
      </c>
    </row>
    <row r="160" spans="1:13" s="13" customFormat="1" ht="15.5" x14ac:dyDescent="0.35">
      <c r="A160" s="84" t="str">
        <f>'23MBA111 '!A160</f>
        <v>P18FW23M015145</v>
      </c>
      <c r="B160" s="84" t="str">
        <f>'23MBA111 '!B160</f>
        <v>SUSHMITHA</v>
      </c>
      <c r="C160" s="118">
        <v>4</v>
      </c>
      <c r="D160" s="119">
        <v>3</v>
      </c>
      <c r="E160" s="119"/>
      <c r="F160" s="119">
        <v>1</v>
      </c>
      <c r="G160" s="119"/>
      <c r="H160" s="119"/>
      <c r="I160" s="119">
        <v>6</v>
      </c>
      <c r="J160" s="119">
        <v>6</v>
      </c>
      <c r="K160" s="119">
        <v>5</v>
      </c>
      <c r="L160" s="126">
        <v>17</v>
      </c>
      <c r="M160" s="21">
        <f t="shared" si="3"/>
        <v>25</v>
      </c>
    </row>
    <row r="161" spans="1:13" s="13" customFormat="1" ht="15.5" x14ac:dyDescent="0.35">
      <c r="A161" s="84" t="str">
        <f>'23MBA111 '!A161</f>
        <v>P18FW23M015146</v>
      </c>
      <c r="B161" s="84" t="str">
        <f>'23MBA111 '!B161</f>
        <v>SUVIN V SUVARNA</v>
      </c>
      <c r="C161" s="119"/>
      <c r="D161" s="119">
        <v>4</v>
      </c>
      <c r="E161" s="119"/>
      <c r="F161" s="119">
        <v>2</v>
      </c>
      <c r="G161" s="119">
        <v>5</v>
      </c>
      <c r="H161" s="119"/>
      <c r="I161" s="119">
        <v>5</v>
      </c>
      <c r="J161" s="119">
        <v>7</v>
      </c>
      <c r="K161" s="119">
        <v>10</v>
      </c>
      <c r="L161" s="126">
        <v>22</v>
      </c>
      <c r="M161" s="21">
        <f t="shared" si="3"/>
        <v>33</v>
      </c>
    </row>
    <row r="162" spans="1:13" s="13" customFormat="1" ht="15.5" x14ac:dyDescent="0.35">
      <c r="A162" s="84" t="str">
        <f>'23MBA111 '!A162</f>
        <v>P18FW23M015147</v>
      </c>
      <c r="B162" s="84" t="str">
        <f>'23MBA111 '!B162</f>
        <v>SWATHI G</v>
      </c>
      <c r="C162" s="118">
        <v>3</v>
      </c>
      <c r="D162" s="119">
        <v>0</v>
      </c>
      <c r="E162" s="119"/>
      <c r="F162" s="119">
        <v>1</v>
      </c>
      <c r="G162" s="119">
        <v>2</v>
      </c>
      <c r="H162" s="119">
        <v>0</v>
      </c>
      <c r="I162" s="119">
        <v>0</v>
      </c>
      <c r="J162" s="119"/>
      <c r="K162" s="119">
        <v>10</v>
      </c>
      <c r="L162" s="126">
        <v>24</v>
      </c>
      <c r="M162" s="21">
        <f t="shared" si="3"/>
        <v>16</v>
      </c>
    </row>
    <row r="163" spans="1:13" s="13" customFormat="1" ht="15.5" x14ac:dyDescent="0.35">
      <c r="A163" s="84" t="str">
        <f>'23MBA111 '!A163</f>
        <v>P18FW23M015148</v>
      </c>
      <c r="B163" s="84" t="str">
        <f>'23MBA111 '!B163</f>
        <v>SYED MUZAMMIL ASFAN</v>
      </c>
      <c r="C163" s="119">
        <v>4</v>
      </c>
      <c r="D163" s="119">
        <v>5</v>
      </c>
      <c r="E163" s="119"/>
      <c r="F163" s="119"/>
      <c r="G163" s="119">
        <v>4</v>
      </c>
      <c r="H163" s="119">
        <v>9</v>
      </c>
      <c r="I163" s="119"/>
      <c r="J163" s="119">
        <v>10</v>
      </c>
      <c r="K163" s="119">
        <v>15</v>
      </c>
      <c r="L163" s="126">
        <v>6</v>
      </c>
      <c r="M163" s="21">
        <f t="shared" si="3"/>
        <v>47</v>
      </c>
    </row>
    <row r="164" spans="1:13" s="13" customFormat="1" ht="15.5" x14ac:dyDescent="0.35">
      <c r="A164" s="84" t="str">
        <f>'23MBA111 '!A164</f>
        <v>P18FW23M015149</v>
      </c>
      <c r="B164" s="84" t="str">
        <f>'23MBA111 '!B164</f>
        <v>THANUJ A MURTHY</v>
      </c>
      <c r="C164" s="119">
        <v>4</v>
      </c>
      <c r="D164" s="119">
        <v>3</v>
      </c>
      <c r="E164" s="119"/>
      <c r="F164" s="119"/>
      <c r="G164" s="119">
        <v>4</v>
      </c>
      <c r="H164" s="119">
        <v>6</v>
      </c>
      <c r="I164" s="119">
        <v>6</v>
      </c>
      <c r="J164" s="119"/>
      <c r="K164" s="119">
        <v>0</v>
      </c>
      <c r="L164" s="126">
        <v>21</v>
      </c>
      <c r="M164" s="21">
        <f t="shared" si="3"/>
        <v>23</v>
      </c>
    </row>
    <row r="165" spans="1:13" s="13" customFormat="1" ht="15.5" x14ac:dyDescent="0.35">
      <c r="A165" s="84" t="str">
        <f>'23MBA111 '!A165</f>
        <v>P18FW23M015150</v>
      </c>
      <c r="B165" s="84" t="str">
        <f>'23MBA111 '!B165</f>
        <v>TULSI R KORADIYA</v>
      </c>
      <c r="C165" s="119"/>
      <c r="D165" s="119">
        <v>3</v>
      </c>
      <c r="E165" s="119">
        <v>5</v>
      </c>
      <c r="F165" s="119"/>
      <c r="G165" s="119">
        <v>2</v>
      </c>
      <c r="H165" s="119">
        <v>2</v>
      </c>
      <c r="I165" s="119">
        <v>7</v>
      </c>
      <c r="J165" s="119"/>
      <c r="K165" s="119">
        <v>15</v>
      </c>
      <c r="L165" s="126">
        <v>21</v>
      </c>
      <c r="M165" s="21">
        <f t="shared" si="3"/>
        <v>34</v>
      </c>
    </row>
    <row r="166" spans="1:13" s="13" customFormat="1" ht="15.5" x14ac:dyDescent="0.35">
      <c r="A166" s="84" t="str">
        <f>'23MBA111 '!A166</f>
        <v>P18FW23M015151</v>
      </c>
      <c r="B166" s="84" t="str">
        <f>'23MBA111 '!B166</f>
        <v>V RASHMI</v>
      </c>
      <c r="C166" s="119"/>
      <c r="D166" s="119">
        <v>5</v>
      </c>
      <c r="E166" s="119">
        <v>5</v>
      </c>
      <c r="F166" s="119">
        <v>1</v>
      </c>
      <c r="G166" s="119"/>
      <c r="H166" s="119">
        <v>9</v>
      </c>
      <c r="I166" s="119"/>
      <c r="J166" s="119">
        <v>10</v>
      </c>
      <c r="K166" s="119">
        <v>14</v>
      </c>
      <c r="L166" s="126">
        <v>20</v>
      </c>
      <c r="M166" s="21">
        <f t="shared" si="3"/>
        <v>44</v>
      </c>
    </row>
    <row r="167" spans="1:13" s="13" customFormat="1" ht="15.5" x14ac:dyDescent="0.35">
      <c r="A167" s="84" t="str">
        <f>'23MBA111 '!A167</f>
        <v>P18FW23M015152</v>
      </c>
      <c r="B167" s="84" t="str">
        <f>'23MBA111 '!B167</f>
        <v>V VARAPRASAD</v>
      </c>
      <c r="C167" s="118">
        <v>4</v>
      </c>
      <c r="D167" s="119">
        <v>4</v>
      </c>
      <c r="E167" s="119"/>
      <c r="F167" s="119"/>
      <c r="G167" s="119">
        <v>4</v>
      </c>
      <c r="H167" s="119">
        <v>0</v>
      </c>
      <c r="I167" s="119">
        <v>5</v>
      </c>
      <c r="J167" s="119"/>
      <c r="K167" s="119">
        <v>10</v>
      </c>
      <c r="L167" s="126">
        <v>12</v>
      </c>
      <c r="M167" s="21">
        <f t="shared" si="3"/>
        <v>27</v>
      </c>
    </row>
    <row r="168" spans="1:13" s="13" customFormat="1" ht="15.5" x14ac:dyDescent="0.35">
      <c r="A168" s="84" t="str">
        <f>'23MBA111 '!A168</f>
        <v>P18FW23M015153</v>
      </c>
      <c r="B168" s="84" t="str">
        <f>'23MBA111 '!B168</f>
        <v>VAISHNAVI N DIXITH</v>
      </c>
      <c r="C168" s="119"/>
      <c r="D168" s="119">
        <v>2</v>
      </c>
      <c r="E168" s="119"/>
      <c r="F168" s="119">
        <v>0</v>
      </c>
      <c r="G168" s="119">
        <v>4</v>
      </c>
      <c r="H168" s="119">
        <v>6</v>
      </c>
      <c r="I168" s="119">
        <v>0</v>
      </c>
      <c r="J168" s="119"/>
      <c r="K168" s="119">
        <v>14</v>
      </c>
      <c r="L168" s="126">
        <v>13</v>
      </c>
      <c r="M168" s="21">
        <f t="shared" si="3"/>
        <v>26</v>
      </c>
    </row>
    <row r="169" spans="1:13" s="13" customFormat="1" ht="15.5" x14ac:dyDescent="0.35">
      <c r="A169" s="84" t="str">
        <f>'23MBA111 '!A169</f>
        <v>P18FW23M015154</v>
      </c>
      <c r="B169" s="84" t="str">
        <f>'23MBA111 '!B169</f>
        <v>VARSHA SHARADA Y</v>
      </c>
      <c r="C169" s="119">
        <v>4</v>
      </c>
      <c r="D169" s="119">
        <v>2</v>
      </c>
      <c r="E169" s="119"/>
      <c r="F169" s="119"/>
      <c r="G169" s="119">
        <v>4</v>
      </c>
      <c r="H169" s="119">
        <v>6</v>
      </c>
      <c r="I169" s="119">
        <v>5</v>
      </c>
      <c r="J169" s="119"/>
      <c r="K169" s="119">
        <v>15</v>
      </c>
      <c r="L169" s="126">
        <v>22</v>
      </c>
      <c r="M169" s="21">
        <f t="shared" si="3"/>
        <v>36</v>
      </c>
    </row>
    <row r="170" spans="1:13" s="13" customFormat="1" ht="15.5" x14ac:dyDescent="0.35">
      <c r="A170" s="84" t="str">
        <f>'23MBA111 '!A170</f>
        <v>P18FW23M015155</v>
      </c>
      <c r="B170" s="84" t="str">
        <f>'23MBA111 '!B170</f>
        <v>VARUN R</v>
      </c>
      <c r="C170" s="118">
        <v>3</v>
      </c>
      <c r="D170" s="119">
        <v>1</v>
      </c>
      <c r="E170" s="119"/>
      <c r="F170" s="119"/>
      <c r="G170" s="119">
        <v>4</v>
      </c>
      <c r="H170" s="119">
        <v>7</v>
      </c>
      <c r="I170" s="119">
        <v>4</v>
      </c>
      <c r="J170" s="119"/>
      <c r="K170" s="119">
        <v>8</v>
      </c>
      <c r="L170" s="126">
        <v>19</v>
      </c>
      <c r="M170" s="21">
        <f t="shared" si="3"/>
        <v>27</v>
      </c>
    </row>
    <row r="171" spans="1:13" s="13" customFormat="1" ht="15.5" x14ac:dyDescent="0.35">
      <c r="A171" s="84" t="str">
        <f>'23MBA111 '!A171</f>
        <v>P18FW23M015156</v>
      </c>
      <c r="B171" s="84" t="str">
        <f>'23MBA111 '!B171</f>
        <v>VEERESH GORAWAR</v>
      </c>
      <c r="C171" s="118"/>
      <c r="D171" s="119">
        <v>5</v>
      </c>
      <c r="E171" s="119">
        <v>5</v>
      </c>
      <c r="F171" s="119"/>
      <c r="G171" s="119">
        <v>4</v>
      </c>
      <c r="H171" s="119">
        <v>9</v>
      </c>
      <c r="I171" s="119">
        <v>9</v>
      </c>
      <c r="J171" s="119"/>
      <c r="K171" s="119">
        <v>14</v>
      </c>
      <c r="L171" s="126">
        <v>23</v>
      </c>
      <c r="M171" s="21">
        <f t="shared" si="3"/>
        <v>46</v>
      </c>
    </row>
    <row r="172" spans="1:13" s="13" customFormat="1" ht="15.5" x14ac:dyDescent="0.35">
      <c r="A172" s="84" t="str">
        <f>'23MBA111 '!A172</f>
        <v>P18FW23M015157</v>
      </c>
      <c r="B172" s="84" t="str">
        <f>'23MBA111 '!B172</f>
        <v>VENKATESH GOURIPUR</v>
      </c>
      <c r="C172" s="118"/>
      <c r="D172" s="119">
        <v>0</v>
      </c>
      <c r="E172" s="119">
        <v>5</v>
      </c>
      <c r="F172" s="119"/>
      <c r="G172" s="119">
        <v>5</v>
      </c>
      <c r="H172" s="119"/>
      <c r="I172" s="119">
        <v>8</v>
      </c>
      <c r="J172" s="119">
        <v>8</v>
      </c>
      <c r="K172" s="119">
        <v>12</v>
      </c>
      <c r="L172" s="126">
        <v>21</v>
      </c>
      <c r="M172" s="21">
        <f t="shared" si="3"/>
        <v>38</v>
      </c>
    </row>
    <row r="173" spans="1:13" s="13" customFormat="1" ht="15.5" x14ac:dyDescent="0.35">
      <c r="A173" s="84" t="str">
        <f>'23MBA111 '!A173</f>
        <v>P18FW23M015158</v>
      </c>
      <c r="B173" s="84" t="str">
        <f>'23MBA111 '!B173</f>
        <v>VINAY R</v>
      </c>
      <c r="C173" s="118">
        <v>3</v>
      </c>
      <c r="D173" s="119">
        <v>2</v>
      </c>
      <c r="E173" s="119"/>
      <c r="F173" s="119">
        <v>0</v>
      </c>
      <c r="G173" s="119">
        <v>3</v>
      </c>
      <c r="H173" s="119">
        <v>0</v>
      </c>
      <c r="I173" s="119">
        <v>0</v>
      </c>
      <c r="J173" s="119"/>
      <c r="K173" s="119">
        <v>12</v>
      </c>
      <c r="L173" s="126">
        <v>30</v>
      </c>
      <c r="M173" s="21">
        <f t="shared" si="3"/>
        <v>20</v>
      </c>
    </row>
    <row r="174" spans="1:13" s="13" customFormat="1" ht="15.5" x14ac:dyDescent="0.35">
      <c r="A174" s="84" t="str">
        <f>'23MBA111 '!A174</f>
        <v>P18FW23M015159</v>
      </c>
      <c r="B174" s="84" t="str">
        <f>'23MBA111 '!B174</f>
        <v>VINDHYA RAJENDRA HEGDE</v>
      </c>
      <c r="C174" s="118"/>
      <c r="D174" s="119">
        <v>4</v>
      </c>
      <c r="E174" s="119"/>
      <c r="F174" s="119">
        <v>4</v>
      </c>
      <c r="G174" s="119">
        <v>3</v>
      </c>
      <c r="H174" s="119">
        <v>5</v>
      </c>
      <c r="I174" s="119"/>
      <c r="J174" s="119">
        <v>9</v>
      </c>
      <c r="K174" s="119">
        <v>15</v>
      </c>
      <c r="L174" s="126">
        <v>39</v>
      </c>
      <c r="M174" s="21">
        <f t="shared" si="3"/>
        <v>40</v>
      </c>
    </row>
    <row r="175" spans="1:13" s="13" customFormat="1" ht="15.5" x14ac:dyDescent="0.35">
      <c r="A175" s="84" t="str">
        <f>'23MBA111 '!A175</f>
        <v>P18FW23M015160</v>
      </c>
      <c r="B175" s="84" t="str">
        <f>'23MBA111 '!B175</f>
        <v>VISHAL HANUMANTH DHAGE</v>
      </c>
      <c r="C175" s="118"/>
      <c r="D175" s="119"/>
      <c r="E175" s="119">
        <v>2</v>
      </c>
      <c r="F175" s="119">
        <v>0</v>
      </c>
      <c r="G175" s="119">
        <v>0</v>
      </c>
      <c r="H175" s="119">
        <v>2</v>
      </c>
      <c r="I175" s="119">
        <v>0</v>
      </c>
      <c r="J175" s="119"/>
      <c r="K175" s="119">
        <v>5</v>
      </c>
      <c r="L175" s="126">
        <v>30</v>
      </c>
      <c r="M175" s="21">
        <f t="shared" si="3"/>
        <v>9</v>
      </c>
    </row>
    <row r="176" spans="1:13" s="13" customFormat="1" ht="15.5" x14ac:dyDescent="0.35">
      <c r="A176" s="84" t="str">
        <f>'23MBA111 '!A176</f>
        <v>P18FW23M015161</v>
      </c>
      <c r="B176" s="84" t="str">
        <f>'23MBA111 '!B176</f>
        <v>VITHESH S SUVARNA</v>
      </c>
      <c r="C176" s="118">
        <v>3</v>
      </c>
      <c r="D176" s="119">
        <v>2</v>
      </c>
      <c r="E176" s="119"/>
      <c r="F176" s="119"/>
      <c r="G176" s="119">
        <v>4</v>
      </c>
      <c r="H176" s="119">
        <v>0</v>
      </c>
      <c r="I176" s="119">
        <v>0</v>
      </c>
      <c r="J176" s="119"/>
      <c r="K176" s="119">
        <v>14</v>
      </c>
      <c r="L176" s="126">
        <v>29</v>
      </c>
      <c r="M176" s="21">
        <f t="shared" si="3"/>
        <v>23</v>
      </c>
    </row>
    <row r="177" spans="1:13" s="13" customFormat="1" ht="15.5" x14ac:dyDescent="0.35">
      <c r="A177" s="84" t="str">
        <f>'23MBA111 '!A177</f>
        <v>P18FW23M015162</v>
      </c>
      <c r="B177" s="84" t="str">
        <f>'23MBA111 '!B177</f>
        <v>Y VEDA REDDY</v>
      </c>
      <c r="C177" s="118"/>
      <c r="D177" s="119">
        <v>2</v>
      </c>
      <c r="E177" s="119">
        <v>0</v>
      </c>
      <c r="F177" s="119"/>
      <c r="G177" s="119">
        <v>2</v>
      </c>
      <c r="H177" s="119">
        <v>0</v>
      </c>
      <c r="I177" s="119"/>
      <c r="J177" s="119">
        <v>6</v>
      </c>
      <c r="K177" s="119">
        <v>15</v>
      </c>
      <c r="L177" s="126">
        <v>23</v>
      </c>
      <c r="M177" s="21">
        <f t="shared" si="3"/>
        <v>25</v>
      </c>
    </row>
    <row r="178" spans="1:13" s="13" customFormat="1" ht="15.5" x14ac:dyDescent="0.35">
      <c r="A178" s="84" t="str">
        <f>'23MBA111 '!A178</f>
        <v>P18FW23M015163</v>
      </c>
      <c r="B178" s="84" t="str">
        <f>'23MBA111 '!B178</f>
        <v>YASHWANTH GOWDA B A</v>
      </c>
      <c r="C178" s="118"/>
      <c r="D178" s="119">
        <v>4</v>
      </c>
      <c r="E178" s="119">
        <v>5</v>
      </c>
      <c r="F178" s="119"/>
      <c r="G178" s="119">
        <v>4</v>
      </c>
      <c r="H178" s="119">
        <v>9</v>
      </c>
      <c r="I178" s="119"/>
      <c r="J178" s="119">
        <v>8</v>
      </c>
      <c r="K178" s="119">
        <v>15</v>
      </c>
      <c r="L178" s="126">
        <v>27</v>
      </c>
      <c r="M178" s="21">
        <f t="shared" si="3"/>
        <v>45</v>
      </c>
    </row>
    <row r="179" spans="1:13" s="13" customFormat="1" ht="15.5" x14ac:dyDescent="0.35">
      <c r="A179" s="84" t="str">
        <f>'23MBA111 '!A179</f>
        <v>P18FW23M015164</v>
      </c>
      <c r="B179" s="84" t="str">
        <f>'23MBA111 '!B179</f>
        <v>YATHISH R</v>
      </c>
      <c r="C179" s="118">
        <v>0</v>
      </c>
      <c r="D179" s="119"/>
      <c r="E179" s="119">
        <v>5</v>
      </c>
      <c r="F179" s="119"/>
      <c r="G179" s="119">
        <v>0</v>
      </c>
      <c r="H179" s="119">
        <v>9</v>
      </c>
      <c r="I179" s="119">
        <v>0</v>
      </c>
      <c r="J179" s="119"/>
      <c r="K179" s="119">
        <v>15</v>
      </c>
      <c r="L179" s="126">
        <v>10</v>
      </c>
      <c r="M179" s="21">
        <f t="shared" si="3"/>
        <v>29</v>
      </c>
    </row>
    <row r="180" spans="1:13" s="13" customFormat="1" ht="15.5" x14ac:dyDescent="0.35">
      <c r="A180" s="84" t="str">
        <f>'23MBA111 '!A180</f>
        <v>P18FW23M015165</v>
      </c>
      <c r="B180" s="84" t="str">
        <f>'23MBA111 '!B180</f>
        <v>P.V.YASWANTH REDDY</v>
      </c>
      <c r="C180" s="118">
        <v>4</v>
      </c>
      <c r="D180" s="119"/>
      <c r="E180" s="119"/>
      <c r="F180" s="119">
        <v>1</v>
      </c>
      <c r="G180" s="119">
        <v>5</v>
      </c>
      <c r="H180" s="119"/>
      <c r="I180" s="119">
        <v>0</v>
      </c>
      <c r="J180" s="119">
        <v>0</v>
      </c>
      <c r="K180" s="119">
        <v>6</v>
      </c>
      <c r="L180" s="126">
        <v>19</v>
      </c>
      <c r="M180" s="21">
        <f t="shared" si="3"/>
        <v>16</v>
      </c>
    </row>
    <row r="181" spans="1:13" s="13" customFormat="1" ht="15.5" x14ac:dyDescent="0.35">
      <c r="A181" s="84" t="str">
        <f>'23MBA111 '!A181</f>
        <v>P18FW23M015166</v>
      </c>
      <c r="B181" s="84" t="str">
        <f>'23MBA111 '!B181</f>
        <v>SHIVANAND MEDAR</v>
      </c>
      <c r="C181" s="118"/>
      <c r="D181" s="119">
        <v>4</v>
      </c>
      <c r="E181" s="119"/>
      <c r="F181" s="119">
        <v>0</v>
      </c>
      <c r="G181" s="119">
        <v>1</v>
      </c>
      <c r="H181" s="119">
        <v>6</v>
      </c>
      <c r="I181" s="119">
        <v>5</v>
      </c>
      <c r="J181" s="119"/>
      <c r="K181" s="119">
        <v>12</v>
      </c>
      <c r="L181" s="126">
        <v>26</v>
      </c>
      <c r="M181" s="21">
        <f t="shared" si="3"/>
        <v>28</v>
      </c>
    </row>
    <row r="182" spans="1:13" s="13" customFormat="1" ht="15.5" x14ac:dyDescent="0.35">
      <c r="A182" s="84" t="str">
        <f>'23MBA111 '!A182</f>
        <v>P18FW23M015167</v>
      </c>
      <c r="B182" s="84" t="str">
        <f>'23MBA111 '!B182</f>
        <v>SUJAY DUTTA</v>
      </c>
      <c r="C182" s="118">
        <v>2</v>
      </c>
      <c r="D182" s="119"/>
      <c r="E182" s="119">
        <v>0</v>
      </c>
      <c r="F182" s="119"/>
      <c r="G182" s="119">
        <v>4</v>
      </c>
      <c r="H182" s="119">
        <v>7</v>
      </c>
      <c r="I182" s="119">
        <v>0</v>
      </c>
      <c r="J182" s="119"/>
      <c r="K182" s="119">
        <v>14</v>
      </c>
      <c r="L182" s="126">
        <v>18</v>
      </c>
      <c r="M182" s="21">
        <f t="shared" si="3"/>
        <v>27</v>
      </c>
    </row>
    <row r="183" spans="1:13" s="13" customFormat="1" ht="15.5" x14ac:dyDescent="0.35">
      <c r="A183" s="84" t="str">
        <f>'23MBA111 '!A183</f>
        <v>P18FW23M015168</v>
      </c>
      <c r="B183" s="84" t="str">
        <f>'23MBA111 '!B183</f>
        <v>CHAITRA M S</v>
      </c>
      <c r="C183" s="119">
        <v>2</v>
      </c>
      <c r="D183" s="119">
        <v>2</v>
      </c>
      <c r="E183" s="119"/>
      <c r="F183" s="119"/>
      <c r="G183" s="119">
        <v>3</v>
      </c>
      <c r="H183" s="119">
        <v>7</v>
      </c>
      <c r="I183" s="119">
        <v>4</v>
      </c>
      <c r="J183" s="119"/>
      <c r="K183" s="119">
        <v>15</v>
      </c>
      <c r="L183" s="126">
        <v>41</v>
      </c>
      <c r="M183" s="21">
        <f t="shared" si="3"/>
        <v>33</v>
      </c>
    </row>
    <row r="184" spans="1:13" s="13" customFormat="1" ht="15.5" x14ac:dyDescent="0.35">
      <c r="A184" s="84" t="str">
        <f>'23MBA111 '!A184</f>
        <v>P18FW23M015169</v>
      </c>
      <c r="B184" s="84" t="str">
        <f>'23MBA111 '!B184</f>
        <v>SYED USMAN GHANI</v>
      </c>
      <c r="C184" s="119"/>
      <c r="D184" s="119">
        <v>3</v>
      </c>
      <c r="E184" s="119"/>
      <c r="F184" s="119">
        <v>0</v>
      </c>
      <c r="G184" s="119">
        <v>2</v>
      </c>
      <c r="H184" s="119"/>
      <c r="I184" s="119">
        <v>6</v>
      </c>
      <c r="J184" s="119">
        <v>0</v>
      </c>
      <c r="K184" s="119">
        <v>15</v>
      </c>
      <c r="L184" s="126">
        <v>37</v>
      </c>
      <c r="M184" s="21">
        <f t="shared" si="3"/>
        <v>26</v>
      </c>
    </row>
    <row r="185" spans="1:13" s="13" customFormat="1" ht="15.5" x14ac:dyDescent="0.35">
      <c r="A185" s="84" t="str">
        <f>'23MBA111 '!A185</f>
        <v>P18FW23M015170</v>
      </c>
      <c r="B185" s="84" t="str">
        <f>'23MBA111 '!B185</f>
        <v>SHIVKUMAR.S</v>
      </c>
      <c r="C185" s="118"/>
      <c r="D185" s="119"/>
      <c r="E185" s="119">
        <v>1</v>
      </c>
      <c r="F185" s="119">
        <v>0</v>
      </c>
      <c r="G185" s="119">
        <v>5</v>
      </c>
      <c r="H185" s="119">
        <v>5</v>
      </c>
      <c r="I185" s="119"/>
      <c r="J185" s="119">
        <v>0</v>
      </c>
      <c r="K185" s="119">
        <v>5</v>
      </c>
      <c r="L185" s="126">
        <v>15</v>
      </c>
      <c r="M185" s="21">
        <f t="shared" si="3"/>
        <v>16</v>
      </c>
    </row>
    <row r="186" spans="1:13" s="13" customFormat="1" ht="15.5" x14ac:dyDescent="0.35">
      <c r="A186" s="84" t="str">
        <f>'23MBA111 '!A186</f>
        <v>P18FW23M015171</v>
      </c>
      <c r="B186" s="84" t="str">
        <f>'23MBA111 '!B186</f>
        <v>SAMMED CHOUGALE</v>
      </c>
      <c r="C186" s="118">
        <v>4</v>
      </c>
      <c r="D186" s="119">
        <v>5</v>
      </c>
      <c r="E186" s="119"/>
      <c r="F186" s="119"/>
      <c r="G186" s="119">
        <v>4</v>
      </c>
      <c r="H186" s="119"/>
      <c r="I186" s="119">
        <v>8</v>
      </c>
      <c r="J186" s="119">
        <v>1</v>
      </c>
      <c r="K186" s="119">
        <v>15</v>
      </c>
      <c r="L186" s="126">
        <v>18</v>
      </c>
      <c r="M186" s="21">
        <f t="shared" si="3"/>
        <v>37</v>
      </c>
    </row>
    <row r="187" spans="1:13" s="13" customFormat="1" ht="15.5" x14ac:dyDescent="0.35">
      <c r="A187" s="84" t="str">
        <f>'23MBA111 '!A187</f>
        <v>P18FW23M015172</v>
      </c>
      <c r="B187" s="84" t="str">
        <f>'23MBA111 '!B187</f>
        <v>SUPRITHA T</v>
      </c>
      <c r="C187" s="118">
        <v>3</v>
      </c>
      <c r="D187" s="119"/>
      <c r="E187" s="119"/>
      <c r="F187" s="119">
        <v>0</v>
      </c>
      <c r="G187" s="119">
        <v>2</v>
      </c>
      <c r="H187" s="119">
        <v>8</v>
      </c>
      <c r="I187" s="119"/>
      <c r="J187" s="119">
        <v>8</v>
      </c>
      <c r="K187" s="119">
        <v>12</v>
      </c>
      <c r="L187" s="126">
        <v>34</v>
      </c>
      <c r="M187" s="21">
        <f t="shared" si="3"/>
        <v>33</v>
      </c>
    </row>
    <row r="188" spans="1:13" s="13" customFormat="1" ht="15.5" x14ac:dyDescent="0.35">
      <c r="A188" s="84" t="str">
        <f>'23MBA111 '!A188</f>
        <v>P18FW23M015173</v>
      </c>
      <c r="B188" s="84" t="str">
        <f>'23MBA111 '!B188</f>
        <v>PAGIREDDY GARI ASHRITHA</v>
      </c>
      <c r="C188" s="119"/>
      <c r="D188" s="119">
        <v>1</v>
      </c>
      <c r="E188" s="119"/>
      <c r="F188" s="119">
        <v>0</v>
      </c>
      <c r="G188" s="119">
        <v>2</v>
      </c>
      <c r="H188" s="119"/>
      <c r="I188" s="119">
        <v>4</v>
      </c>
      <c r="J188" s="119">
        <v>0</v>
      </c>
      <c r="K188" s="119">
        <v>5</v>
      </c>
      <c r="L188" s="126">
        <v>30</v>
      </c>
      <c r="M188" s="21">
        <f t="shared" si="3"/>
        <v>12</v>
      </c>
    </row>
    <row r="189" spans="1:13" s="13" customFormat="1" ht="15.5" x14ac:dyDescent="0.35">
      <c r="A189" s="84" t="str">
        <f>'23MBA111 '!A189</f>
        <v>P18FW23M015174</v>
      </c>
      <c r="B189" s="84" t="str">
        <f>'23MBA111 '!B189</f>
        <v>CHANDAN A N</v>
      </c>
      <c r="C189" s="118"/>
      <c r="D189" s="119">
        <v>2</v>
      </c>
      <c r="E189" s="119">
        <v>5</v>
      </c>
      <c r="F189" s="119"/>
      <c r="G189" s="119">
        <v>5</v>
      </c>
      <c r="H189" s="119">
        <v>7</v>
      </c>
      <c r="I189" s="119"/>
      <c r="J189" s="119">
        <v>7</v>
      </c>
      <c r="K189" s="119">
        <v>12</v>
      </c>
      <c r="L189" s="126">
        <v>12</v>
      </c>
      <c r="M189" s="21">
        <f t="shared" si="3"/>
        <v>38</v>
      </c>
    </row>
    <row r="190" spans="1:13" s="13" customFormat="1" ht="15.5" x14ac:dyDescent="0.35">
      <c r="A190" s="84" t="str">
        <f>'23MBA111 '!A190</f>
        <v>P18FW23M015175</v>
      </c>
      <c r="B190" s="84" t="str">
        <f>'23MBA111 '!B190</f>
        <v>SUJAYEENDRA VITTAL</v>
      </c>
      <c r="C190" s="119">
        <v>4</v>
      </c>
      <c r="D190" s="119">
        <v>3</v>
      </c>
      <c r="E190" s="119"/>
      <c r="F190" s="119"/>
      <c r="G190" s="119">
        <v>4</v>
      </c>
      <c r="H190" s="119">
        <v>8</v>
      </c>
      <c r="I190" s="119">
        <v>2</v>
      </c>
      <c r="J190" s="119"/>
      <c r="K190" s="119">
        <v>6</v>
      </c>
      <c r="L190" s="126">
        <v>25</v>
      </c>
      <c r="M190" s="21">
        <f t="shared" si="3"/>
        <v>27</v>
      </c>
    </row>
    <row r="191" spans="1:13" s="13" customFormat="1" ht="15.5" x14ac:dyDescent="0.35">
      <c r="A191" s="84" t="str">
        <f>'23MBA111 '!A191</f>
        <v>P18FW23M015176</v>
      </c>
      <c r="B191" s="84" t="str">
        <f>'23MBA111 '!B191</f>
        <v>KEERTHI SABOO</v>
      </c>
      <c r="C191" s="119"/>
      <c r="D191" s="119">
        <v>4</v>
      </c>
      <c r="E191" s="119"/>
      <c r="F191" s="119">
        <v>4</v>
      </c>
      <c r="G191" s="119">
        <v>5</v>
      </c>
      <c r="H191" s="119">
        <v>6</v>
      </c>
      <c r="I191" s="119"/>
      <c r="J191" s="119">
        <v>0</v>
      </c>
      <c r="K191" s="119">
        <v>9</v>
      </c>
      <c r="L191" s="126">
        <v>27</v>
      </c>
      <c r="M191" s="21">
        <f t="shared" si="3"/>
        <v>28</v>
      </c>
    </row>
    <row r="192" spans="1:13" s="13" customFormat="1" ht="15.5" x14ac:dyDescent="0.35">
      <c r="A192" s="84" t="str">
        <f>'23MBA111 '!A192</f>
        <v>P18FW23M015177</v>
      </c>
      <c r="B192" s="84" t="str">
        <f>'23MBA111 '!B192</f>
        <v>SAMARTH GANAPATI AITHAL</v>
      </c>
      <c r="C192" s="118">
        <v>2</v>
      </c>
      <c r="D192" s="119">
        <v>3</v>
      </c>
      <c r="E192" s="119"/>
      <c r="F192" s="119"/>
      <c r="G192" s="119">
        <v>4</v>
      </c>
      <c r="H192" s="119">
        <v>6</v>
      </c>
      <c r="I192" s="119">
        <v>3</v>
      </c>
      <c r="J192" s="119"/>
      <c r="K192" s="119">
        <v>6</v>
      </c>
      <c r="L192" s="126">
        <v>21</v>
      </c>
      <c r="M192" s="21">
        <f t="shared" si="3"/>
        <v>24</v>
      </c>
    </row>
    <row r="193" spans="1:13" s="13" customFormat="1" ht="15.5" x14ac:dyDescent="0.35">
      <c r="A193" s="84" t="str">
        <f>'23MBA111 '!A193</f>
        <v>P18FW23M015178</v>
      </c>
      <c r="B193" s="84" t="str">
        <f>'23MBA111 '!B193</f>
        <v>AMOGH G</v>
      </c>
      <c r="C193" s="118"/>
      <c r="D193" s="119">
        <v>2</v>
      </c>
      <c r="E193" s="119"/>
      <c r="F193" s="119">
        <v>0</v>
      </c>
      <c r="G193" s="119">
        <v>1</v>
      </c>
      <c r="H193" s="119">
        <v>0</v>
      </c>
      <c r="I193" s="119"/>
      <c r="J193" s="119">
        <v>0</v>
      </c>
      <c r="K193" s="119">
        <v>14</v>
      </c>
      <c r="L193" s="126">
        <v>13</v>
      </c>
      <c r="M193" s="21">
        <f t="shared" si="3"/>
        <v>17</v>
      </c>
    </row>
    <row r="194" spans="1:13" s="13" customFormat="1" ht="15.5" x14ac:dyDescent="0.35">
      <c r="A194" s="84" t="str">
        <f>'23MBA111 '!A194</f>
        <v>P18FW23M015179</v>
      </c>
      <c r="B194" s="84" t="str">
        <f>'23MBA111 '!B194</f>
        <v>SHASHANK S M</v>
      </c>
      <c r="C194" s="118">
        <v>4</v>
      </c>
      <c r="D194" s="119">
        <v>3</v>
      </c>
      <c r="E194" s="119"/>
      <c r="F194" s="119"/>
      <c r="G194" s="119">
        <v>0</v>
      </c>
      <c r="H194" s="119">
        <v>3</v>
      </c>
      <c r="I194" s="119">
        <v>5</v>
      </c>
      <c r="J194" s="119"/>
      <c r="K194" s="119">
        <v>14</v>
      </c>
      <c r="L194" s="126">
        <v>24</v>
      </c>
      <c r="M194" s="21">
        <f t="shared" si="3"/>
        <v>29</v>
      </c>
    </row>
    <row r="195" spans="1:13" s="13" customFormat="1" ht="15.5" x14ac:dyDescent="0.35">
      <c r="A195" s="84" t="str">
        <f>'23MBA111 '!A195</f>
        <v>P18FW23M015180</v>
      </c>
      <c r="B195" s="84" t="str">
        <f>'23MBA111 '!B195</f>
        <v>MOHAN D K</v>
      </c>
      <c r="C195" s="119">
        <v>0</v>
      </c>
      <c r="D195" s="119">
        <v>0</v>
      </c>
      <c r="E195" s="119">
        <v>0</v>
      </c>
      <c r="F195" s="119"/>
      <c r="G195" s="119"/>
      <c r="H195" s="119">
        <v>0</v>
      </c>
      <c r="I195" s="119"/>
      <c r="J195" s="119">
        <v>5</v>
      </c>
      <c r="K195" s="119">
        <v>11</v>
      </c>
      <c r="L195" s="126">
        <v>17</v>
      </c>
      <c r="M195" s="21">
        <f t="shared" si="3"/>
        <v>16</v>
      </c>
    </row>
    <row r="196" spans="1:13" s="13" customFormat="1" ht="15.5" x14ac:dyDescent="0.35">
      <c r="A196" s="135" t="s">
        <v>43</v>
      </c>
      <c r="B196" s="136"/>
      <c r="C196" s="28">
        <f t="shared" ref="C196:K196" si="4">COUNTA(C16:C195)</f>
        <v>114</v>
      </c>
      <c r="D196" s="29">
        <f t="shared" si="4"/>
        <v>109</v>
      </c>
      <c r="E196" s="29">
        <f t="shared" si="4"/>
        <v>104</v>
      </c>
      <c r="F196" s="29">
        <f t="shared" si="4"/>
        <v>68</v>
      </c>
      <c r="G196" s="29">
        <f t="shared" si="4"/>
        <v>148</v>
      </c>
      <c r="H196" s="29">
        <f t="shared" si="4"/>
        <v>132</v>
      </c>
      <c r="I196" s="29">
        <f t="shared" si="4"/>
        <v>125</v>
      </c>
      <c r="J196" s="29">
        <f t="shared" si="4"/>
        <v>103</v>
      </c>
      <c r="K196" s="29">
        <f t="shared" si="4"/>
        <v>179</v>
      </c>
      <c r="L196" s="30">
        <f>COUNT(L16:L195)</f>
        <v>179</v>
      </c>
      <c r="M196" s="103"/>
    </row>
    <row r="197" spans="1:13" s="13" customFormat="1" ht="15.5" x14ac:dyDescent="0.35">
      <c r="A197" s="135" t="s">
        <v>4</v>
      </c>
      <c r="B197" s="136"/>
      <c r="C197" s="37">
        <f t="shared" ref="C197:L197" si="5">COUNTIF(C16:C195,"&gt;"&amp;C15)</f>
        <v>90</v>
      </c>
      <c r="D197" s="38">
        <f t="shared" si="5"/>
        <v>75</v>
      </c>
      <c r="E197" s="38">
        <f t="shared" si="5"/>
        <v>80</v>
      </c>
      <c r="F197" s="38">
        <f t="shared" si="5"/>
        <v>26</v>
      </c>
      <c r="G197" s="38">
        <f t="shared" si="5"/>
        <v>103</v>
      </c>
      <c r="H197" s="38">
        <f t="shared" si="5"/>
        <v>80</v>
      </c>
      <c r="I197" s="38">
        <f t="shared" si="5"/>
        <v>28</v>
      </c>
      <c r="J197" s="38">
        <f t="shared" si="5"/>
        <v>65</v>
      </c>
      <c r="K197" s="38">
        <f t="shared" si="5"/>
        <v>126</v>
      </c>
      <c r="L197" s="22">
        <f t="shared" si="5"/>
        <v>93</v>
      </c>
      <c r="M197" s="103"/>
    </row>
    <row r="198" spans="1:13" s="13" customFormat="1" ht="15.5" x14ac:dyDescent="0.35">
      <c r="A198" s="135" t="s">
        <v>47</v>
      </c>
      <c r="B198" s="136"/>
      <c r="C198" s="37">
        <f t="shared" ref="C198:K198" si="6">ROUND(C197*100/C196,0)</f>
        <v>79</v>
      </c>
      <c r="D198" s="37">
        <f t="shared" si="6"/>
        <v>69</v>
      </c>
      <c r="E198" s="38">
        <f t="shared" si="6"/>
        <v>77</v>
      </c>
      <c r="F198" s="38">
        <f t="shared" si="6"/>
        <v>38</v>
      </c>
      <c r="G198" s="38">
        <f t="shared" si="6"/>
        <v>70</v>
      </c>
      <c r="H198" s="38">
        <f t="shared" si="6"/>
        <v>61</v>
      </c>
      <c r="I198" s="38">
        <f t="shared" si="6"/>
        <v>22</v>
      </c>
      <c r="J198" s="38">
        <f t="shared" si="6"/>
        <v>63</v>
      </c>
      <c r="K198" s="38">
        <f t="shared" si="6"/>
        <v>70</v>
      </c>
      <c r="L198" s="22">
        <f>ROUND(L197*100/L196,0)</f>
        <v>52</v>
      </c>
      <c r="M198" s="103"/>
    </row>
    <row r="199" spans="1:13" x14ac:dyDescent="0.35">
      <c r="A199" s="139" t="s">
        <v>14</v>
      </c>
      <c r="B199" s="140"/>
      <c r="C199" s="37" t="str">
        <f>IF(C198&gt;=70,"3",IF(C198&gt;=60,"2",IF(C198&gt;=50,"1","-")))</f>
        <v>3</v>
      </c>
      <c r="D199" s="113" t="str">
        <f t="shared" ref="D199:L199" si="7">IF(D198&gt;=70,"3",IF(D198&gt;=60,"2",IF(D198&gt;=50,"1","-")))</f>
        <v>2</v>
      </c>
      <c r="E199" s="113" t="str">
        <f t="shared" si="7"/>
        <v>3</v>
      </c>
      <c r="F199" s="113" t="str">
        <f t="shared" si="7"/>
        <v>-</v>
      </c>
      <c r="G199" s="113" t="str">
        <f t="shared" si="7"/>
        <v>3</v>
      </c>
      <c r="H199" s="113" t="str">
        <f t="shared" si="7"/>
        <v>2</v>
      </c>
      <c r="I199" s="113" t="str">
        <f t="shared" si="7"/>
        <v>-</v>
      </c>
      <c r="J199" s="113" t="str">
        <f t="shared" si="7"/>
        <v>2</v>
      </c>
      <c r="K199" s="113" t="str">
        <f t="shared" si="7"/>
        <v>3</v>
      </c>
      <c r="L199" s="113" t="str">
        <f t="shared" si="7"/>
        <v>1</v>
      </c>
      <c r="M199" s="104"/>
    </row>
    <row r="200" spans="1:13" x14ac:dyDescent="0.35">
      <c r="A200" s="9"/>
      <c r="B200" s="9"/>
      <c r="C200" s="18" t="s">
        <v>0</v>
      </c>
      <c r="D200" s="18" t="s">
        <v>0</v>
      </c>
      <c r="E200" s="18" t="s">
        <v>1</v>
      </c>
      <c r="F200" s="18" t="s">
        <v>0</v>
      </c>
      <c r="G200" s="18" t="s">
        <v>0</v>
      </c>
      <c r="H200" s="18" t="s">
        <v>1</v>
      </c>
      <c r="I200" s="18" t="s">
        <v>0</v>
      </c>
      <c r="J200" s="18" t="s">
        <v>0</v>
      </c>
      <c r="K200" s="18" t="s">
        <v>0</v>
      </c>
      <c r="L200" s="13"/>
      <c r="M200" s="105"/>
    </row>
    <row r="201" spans="1:13" ht="17.5" x14ac:dyDescent="0.35">
      <c r="A201" s="9"/>
      <c r="B201" s="9"/>
      <c r="C201" s="10"/>
      <c r="D201" s="10"/>
      <c r="E201" s="11"/>
      <c r="F201" s="141"/>
      <c r="G201" s="142"/>
      <c r="H201" s="131" t="s">
        <v>15</v>
      </c>
      <c r="I201" s="132"/>
      <c r="J201" s="14" t="s">
        <v>18</v>
      </c>
      <c r="K201" s="14"/>
      <c r="L201" s="13"/>
      <c r="M201" s="105"/>
    </row>
    <row r="202" spans="1:13" ht="20" x14ac:dyDescent="0.4">
      <c r="A202" s="9"/>
      <c r="B202" s="9"/>
      <c r="C202" s="15"/>
      <c r="D202" s="16"/>
      <c r="E202" s="12"/>
      <c r="F202" s="129" t="s">
        <v>16</v>
      </c>
      <c r="G202" s="130"/>
      <c r="H202" s="17" t="s">
        <v>35</v>
      </c>
      <c r="I202" s="17" t="s">
        <v>14</v>
      </c>
      <c r="J202" s="17" t="s">
        <v>35</v>
      </c>
      <c r="K202" s="17" t="s">
        <v>14</v>
      </c>
      <c r="L202" s="13"/>
      <c r="M202" s="105"/>
    </row>
    <row r="203" spans="1:13" ht="20" x14ac:dyDescent="0.4">
      <c r="A203" s="9"/>
      <c r="B203" s="9"/>
      <c r="C203" s="15"/>
      <c r="D203" s="15"/>
      <c r="E203" s="12"/>
      <c r="F203" s="129" t="s">
        <v>31</v>
      </c>
      <c r="G203" s="130"/>
      <c r="H203" s="40">
        <f>AVERAGE(C198,D198,G198,J198,K198)</f>
        <v>70.2</v>
      </c>
      <c r="I203" s="38" t="str">
        <f>IF(H203&gt;=70,"3",IF(H203&gt;=60,"2",IF(H203&gt;=50,"1",IF(H203&lt;=49,"-"))))</f>
        <v>3</v>
      </c>
      <c r="J203" s="38">
        <f>(H203*0.5)+($L$198*0.5)</f>
        <v>61.1</v>
      </c>
      <c r="K203" s="38" t="str">
        <f>IF(J203&gt;=70,"3",IF(J203&gt;=60,"2",IF(J203&gt;=50,"1",IF(J203&lt;49,"-"))))</f>
        <v>2</v>
      </c>
      <c r="L203" s="13"/>
      <c r="M203" s="105"/>
    </row>
    <row r="204" spans="1:13" ht="20" x14ac:dyDescent="0.4">
      <c r="A204" s="9"/>
      <c r="B204" s="9"/>
      <c r="C204" s="10"/>
      <c r="D204" s="10"/>
      <c r="E204" s="11"/>
      <c r="F204" s="129" t="s">
        <v>32</v>
      </c>
      <c r="G204" s="130"/>
      <c r="H204" s="117">
        <f>AVERAGE(E198,H198)</f>
        <v>69</v>
      </c>
      <c r="I204" s="40" t="str">
        <f t="shared" ref="I204:I207" si="8">IF(H204&gt;=70,"3",IF(H204&gt;=60,"2",IF(H204&gt;=50,"1",IF(H204&lt;=49,"-"))))</f>
        <v>2</v>
      </c>
      <c r="J204" s="40">
        <f t="shared" ref="J204:J205" si="9">(H204*0.5)+($L$198*0.5)</f>
        <v>60.5</v>
      </c>
      <c r="K204" s="40" t="str">
        <f t="shared" ref="K204:K207" si="10">IF(J204&gt;=70,"3",IF(J204&gt;=60,"2",IF(J204&gt;=50,"1",IF(J204&lt;49,"-"))))</f>
        <v>2</v>
      </c>
      <c r="L204" s="13"/>
      <c r="M204" s="105"/>
    </row>
    <row r="205" spans="1:13" ht="20" x14ac:dyDescent="0.4">
      <c r="A205" s="9"/>
      <c r="B205" s="9"/>
      <c r="C205" s="10"/>
      <c r="D205" s="10"/>
      <c r="E205" s="11"/>
      <c r="F205" s="129" t="s">
        <v>33</v>
      </c>
      <c r="G205" s="130"/>
      <c r="H205" s="40"/>
      <c r="I205" s="40" t="str">
        <f t="shared" si="8"/>
        <v>-</v>
      </c>
      <c r="J205" s="40">
        <f t="shared" si="9"/>
        <v>26</v>
      </c>
      <c r="K205" s="40" t="str">
        <f t="shared" si="10"/>
        <v>-</v>
      </c>
      <c r="L205" s="13"/>
      <c r="M205" s="105"/>
    </row>
    <row r="206" spans="1:13" ht="20" x14ac:dyDescent="0.4">
      <c r="A206" s="9"/>
      <c r="B206" s="9"/>
      <c r="C206" s="10"/>
      <c r="D206" s="10"/>
      <c r="E206" s="11"/>
      <c r="F206" s="129" t="s">
        <v>34</v>
      </c>
      <c r="G206" s="130"/>
      <c r="H206" s="40"/>
      <c r="I206" s="40" t="str">
        <f t="shared" si="8"/>
        <v>-</v>
      </c>
      <c r="J206" s="40">
        <f>(H206*0)+($L$198*1)</f>
        <v>52</v>
      </c>
      <c r="K206" s="40" t="str">
        <f t="shared" si="10"/>
        <v>1</v>
      </c>
      <c r="L206" s="13"/>
      <c r="M206" s="10"/>
    </row>
    <row r="207" spans="1:13" ht="20" x14ac:dyDescent="0.4">
      <c r="A207" s="9"/>
      <c r="B207" s="9"/>
      <c r="C207" s="10"/>
      <c r="D207" s="10"/>
      <c r="E207" s="10"/>
      <c r="F207" s="129" t="s">
        <v>54</v>
      </c>
      <c r="G207" s="130"/>
      <c r="H207" s="40"/>
      <c r="I207" s="40" t="str">
        <f t="shared" si="8"/>
        <v>-</v>
      </c>
      <c r="J207" s="40">
        <f>(H207*0)+($L$198*1)</f>
        <v>52</v>
      </c>
      <c r="K207" s="40" t="str">
        <f t="shared" si="10"/>
        <v>1</v>
      </c>
      <c r="L207" s="13"/>
      <c r="M207" s="10"/>
    </row>
  </sheetData>
  <mergeCells count="28">
    <mergeCell ref="F203:G203"/>
    <mergeCell ref="F204:G204"/>
    <mergeCell ref="A199:B199"/>
    <mergeCell ref="F201:G201"/>
    <mergeCell ref="C11:G11"/>
    <mergeCell ref="H11:J11"/>
    <mergeCell ref="F202:G202"/>
    <mergeCell ref="A13:B13"/>
    <mergeCell ref="A14:B14"/>
    <mergeCell ref="A196:B196"/>
    <mergeCell ref="A197:B197"/>
    <mergeCell ref="A198:B198"/>
    <mergeCell ref="F207:G207"/>
    <mergeCell ref="F205:G205"/>
    <mergeCell ref="A1:M1"/>
    <mergeCell ref="A2:M2"/>
    <mergeCell ref="A3:M3"/>
    <mergeCell ref="D8:I8"/>
    <mergeCell ref="D9:I9"/>
    <mergeCell ref="A4:M4"/>
    <mergeCell ref="A5:M5"/>
    <mergeCell ref="A6:B6"/>
    <mergeCell ref="I6:K6"/>
    <mergeCell ref="A7:D7"/>
    <mergeCell ref="F206:G206"/>
    <mergeCell ref="H201:I201"/>
    <mergeCell ref="A11:B11"/>
    <mergeCell ref="A12:B12"/>
  </mergeCells>
  <dataValidations count="3">
    <dataValidation type="decimal" allowBlank="1" showInputMessage="1" showErrorMessage="1" sqref="C16:G135 C136:C195 D136:E137 D139:E195 F136:F195 G139:G195 G136:G137">
      <formula1>0</formula1>
      <formula2>5.01</formula2>
    </dataValidation>
    <dataValidation type="decimal" allowBlank="1" showInputMessage="1" showErrorMessage="1" sqref="H16:J195">
      <formula1>0</formula1>
      <formula2>10.01</formula2>
    </dataValidation>
    <dataValidation type="decimal" allowBlank="1" showInputMessage="1" showErrorMessage="1" sqref="K16:K195">
      <formula1>0</formula1>
      <formula2>15.01</formula2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K4" sqref="K4"/>
    </sheetView>
  </sheetViews>
  <sheetFormatPr defaultColWidth="9.1796875" defaultRowHeight="14" x14ac:dyDescent="0.3"/>
  <cols>
    <col min="1" max="1" width="9.1796875" style="5"/>
    <col min="2" max="2" width="11.26953125" style="5" customWidth="1"/>
    <col min="3" max="3" width="8" style="5" customWidth="1"/>
    <col min="4" max="4" width="13.1796875" style="5" bestFit="1" customWidth="1"/>
    <col min="5" max="5" width="10.453125" style="5" customWidth="1"/>
    <col min="6" max="6" width="10.81640625" style="5" customWidth="1"/>
    <col min="7" max="7" width="18.453125" style="5" customWidth="1"/>
    <col min="8" max="16384" width="9.1796875" style="5"/>
  </cols>
  <sheetData>
    <row r="1" spans="1:10" ht="28.5" customHeight="1" x14ac:dyDescent="0.45">
      <c r="A1" s="86" t="str">
        <f>'23MBA212'!A5:M5</f>
        <v xml:space="preserve"> Economics for Managers </v>
      </c>
      <c r="B1" s="86"/>
      <c r="C1" s="86"/>
      <c r="D1" s="86"/>
      <c r="E1" s="86"/>
      <c r="F1" s="86"/>
      <c r="G1" s="86"/>
      <c r="H1" s="86"/>
      <c r="I1" s="86"/>
      <c r="J1" s="86"/>
    </row>
    <row r="3" spans="1:10" x14ac:dyDescent="0.3">
      <c r="C3" s="50"/>
      <c r="D3" s="50" t="s">
        <v>15</v>
      </c>
      <c r="E3" s="50"/>
      <c r="F3" s="50" t="s">
        <v>18</v>
      </c>
      <c r="G3" s="50"/>
    </row>
    <row r="4" spans="1:10" x14ac:dyDescent="0.3">
      <c r="C4" s="51" t="s">
        <v>16</v>
      </c>
      <c r="D4" s="50" t="s">
        <v>17</v>
      </c>
      <c r="E4" s="50" t="s">
        <v>14</v>
      </c>
      <c r="F4" s="50" t="s">
        <v>17</v>
      </c>
      <c r="G4" s="50" t="s">
        <v>14</v>
      </c>
    </row>
    <row r="5" spans="1:10" x14ac:dyDescent="0.3">
      <c r="C5" s="51" t="s">
        <v>0</v>
      </c>
      <c r="D5" s="23">
        <f>'23MBA212'!H203</f>
        <v>70.2</v>
      </c>
      <c r="E5" s="23" t="str">
        <f>'23MBA212'!I203</f>
        <v>3</v>
      </c>
      <c r="F5" s="23">
        <f>'23MBA212'!J203</f>
        <v>61.1</v>
      </c>
      <c r="G5" s="23" t="str">
        <f>'23MBA212'!K203</f>
        <v>2</v>
      </c>
    </row>
    <row r="6" spans="1:10" x14ac:dyDescent="0.3">
      <c r="C6" s="51" t="s">
        <v>1</v>
      </c>
      <c r="D6" s="23">
        <f>'23MBA212'!H204</f>
        <v>69</v>
      </c>
      <c r="E6" s="23" t="str">
        <f>'23MBA212'!I204</f>
        <v>2</v>
      </c>
      <c r="F6" s="23">
        <f>'23MBA212'!J204</f>
        <v>60.5</v>
      </c>
      <c r="G6" s="23" t="str">
        <f>'23MBA212'!K204</f>
        <v>2</v>
      </c>
    </row>
    <row r="7" spans="1:10" x14ac:dyDescent="0.3">
      <c r="C7" s="51" t="s">
        <v>2</v>
      </c>
      <c r="D7" s="23">
        <f>'23MBA212'!H205</f>
        <v>0</v>
      </c>
      <c r="E7" s="23" t="str">
        <f>'23MBA212'!I205</f>
        <v>-</v>
      </c>
      <c r="F7" s="23">
        <f>'23MBA212'!J205</f>
        <v>26</v>
      </c>
      <c r="G7" s="23" t="str">
        <f>'23MBA212'!K205</f>
        <v>-</v>
      </c>
    </row>
    <row r="8" spans="1:10" x14ac:dyDescent="0.3">
      <c r="C8" s="51" t="s">
        <v>3</v>
      </c>
      <c r="D8" s="23">
        <f>'23MBA212'!H206</f>
        <v>0</v>
      </c>
      <c r="E8" s="23" t="str">
        <f>'23MBA212'!I206</f>
        <v>-</v>
      </c>
      <c r="F8" s="23">
        <f>'23MBA212'!J206</f>
        <v>52</v>
      </c>
      <c r="G8" s="23" t="str">
        <f>'23MBA212'!K206</f>
        <v>1</v>
      </c>
    </row>
    <row r="9" spans="1:10" x14ac:dyDescent="0.3">
      <c r="C9" s="51" t="s">
        <v>53</v>
      </c>
      <c r="D9" s="23">
        <f>'23MBA212'!H207</f>
        <v>0</v>
      </c>
      <c r="E9" s="23" t="str">
        <f>'23MBA212'!I207</f>
        <v>-</v>
      </c>
      <c r="F9" s="23">
        <f>'23MBA212'!J207</f>
        <v>52</v>
      </c>
      <c r="G9" s="23" t="str">
        <f>'23MBA212'!K207</f>
        <v>1</v>
      </c>
    </row>
    <row r="12" spans="1:10" ht="14.5" thickBot="1" x14ac:dyDescent="0.35">
      <c r="B12" s="52"/>
      <c r="C12" s="53" t="s">
        <v>6</v>
      </c>
      <c r="D12" s="53" t="s">
        <v>7</v>
      </c>
      <c r="E12" s="53" t="s">
        <v>5</v>
      </c>
      <c r="F12" s="53" t="s">
        <v>12</v>
      </c>
      <c r="G12" s="53" t="s">
        <v>13</v>
      </c>
      <c r="H12" s="53" t="s">
        <v>44</v>
      </c>
      <c r="I12" s="53" t="s">
        <v>45</v>
      </c>
      <c r="J12" s="53" t="s">
        <v>46</v>
      </c>
    </row>
    <row r="13" spans="1:10" ht="14.5" thickBot="1" x14ac:dyDescent="0.35">
      <c r="B13" s="53" t="s">
        <v>8</v>
      </c>
      <c r="C13" s="99">
        <v>2</v>
      </c>
      <c r="D13" s="100">
        <v>3</v>
      </c>
      <c r="E13" s="100"/>
      <c r="F13" s="100">
        <v>2</v>
      </c>
      <c r="G13" s="100">
        <v>2</v>
      </c>
      <c r="H13" s="100">
        <v>2</v>
      </c>
      <c r="I13" s="100">
        <v>2</v>
      </c>
      <c r="J13" s="100"/>
    </row>
    <row r="14" spans="1:10" ht="14.5" thickBot="1" x14ac:dyDescent="0.35">
      <c r="B14" s="53" t="s">
        <v>9</v>
      </c>
      <c r="C14" s="101">
        <v>2</v>
      </c>
      <c r="D14" s="102">
        <v>2</v>
      </c>
      <c r="E14" s="102"/>
      <c r="F14" s="102"/>
      <c r="G14" s="102"/>
      <c r="H14" s="102">
        <v>2</v>
      </c>
      <c r="I14" s="102"/>
      <c r="J14" s="102"/>
    </row>
    <row r="15" spans="1:10" ht="14.5" thickBot="1" x14ac:dyDescent="0.35">
      <c r="B15" s="53" t="s">
        <v>10</v>
      </c>
      <c r="C15" s="101">
        <v>3</v>
      </c>
      <c r="D15" s="102">
        <v>3</v>
      </c>
      <c r="E15" s="102"/>
      <c r="F15" s="102"/>
      <c r="G15" s="102"/>
      <c r="H15" s="102">
        <v>1</v>
      </c>
      <c r="I15" s="102">
        <v>1</v>
      </c>
      <c r="J15" s="102"/>
    </row>
    <row r="16" spans="1:10" ht="14.5" thickBot="1" x14ac:dyDescent="0.35">
      <c r="B16" s="92" t="s">
        <v>11</v>
      </c>
      <c r="C16" s="101">
        <v>1</v>
      </c>
      <c r="D16" s="102">
        <v>2</v>
      </c>
      <c r="E16" s="102"/>
      <c r="F16" s="102"/>
      <c r="G16" s="102"/>
      <c r="H16" s="102"/>
      <c r="I16" s="102"/>
      <c r="J16" s="102"/>
    </row>
    <row r="17" spans="1:10" ht="14.5" thickBot="1" x14ac:dyDescent="0.35">
      <c r="B17" s="92" t="s">
        <v>52</v>
      </c>
      <c r="C17" s="101">
        <v>1</v>
      </c>
      <c r="D17" s="102">
        <v>2</v>
      </c>
      <c r="E17" s="102"/>
      <c r="F17" s="102"/>
      <c r="G17" s="102"/>
      <c r="H17" s="102"/>
      <c r="I17" s="102"/>
      <c r="J17" s="102"/>
    </row>
    <row r="18" spans="1:10" x14ac:dyDescent="0.3">
      <c r="B18" s="6"/>
      <c r="C18" s="7" t="s">
        <v>23</v>
      </c>
      <c r="D18" s="7" t="s">
        <v>24</v>
      </c>
      <c r="E18" s="7" t="s">
        <v>25</v>
      </c>
      <c r="F18" s="7" t="s">
        <v>26</v>
      </c>
      <c r="G18" s="8" t="s">
        <v>27</v>
      </c>
    </row>
    <row r="19" spans="1:10" x14ac:dyDescent="0.3">
      <c r="B19" s="32"/>
      <c r="C19" s="32"/>
      <c r="D19" s="32"/>
      <c r="E19" s="32"/>
      <c r="F19" s="32"/>
      <c r="G19" s="32"/>
    </row>
    <row r="20" spans="1:10" x14ac:dyDescent="0.3">
      <c r="B20" s="32"/>
      <c r="C20" s="32"/>
      <c r="D20" s="32"/>
      <c r="E20" s="32"/>
      <c r="F20" s="32"/>
      <c r="G20" s="32"/>
    </row>
    <row r="21" spans="1:10" x14ac:dyDescent="0.3">
      <c r="A21" s="153" t="s">
        <v>29</v>
      </c>
      <c r="B21" s="153"/>
      <c r="C21" s="150" t="s">
        <v>6</v>
      </c>
      <c r="D21" s="150" t="s">
        <v>7</v>
      </c>
      <c r="E21" s="150" t="s">
        <v>5</v>
      </c>
      <c r="F21" s="150" t="s">
        <v>12</v>
      </c>
      <c r="G21" s="150" t="s">
        <v>13</v>
      </c>
      <c r="H21" s="150" t="s">
        <v>44</v>
      </c>
      <c r="I21" s="150" t="s">
        <v>45</v>
      </c>
      <c r="J21" s="150" t="s">
        <v>46</v>
      </c>
    </row>
    <row r="22" spans="1:10" ht="14" customHeight="1" x14ac:dyDescent="0.3">
      <c r="A22" s="152" t="s">
        <v>28</v>
      </c>
      <c r="B22" s="152"/>
      <c r="C22" s="151"/>
      <c r="D22" s="151"/>
      <c r="E22" s="151"/>
      <c r="F22" s="151"/>
      <c r="G22" s="151"/>
      <c r="H22" s="151"/>
      <c r="I22" s="151"/>
      <c r="J22" s="151"/>
    </row>
    <row r="23" spans="1:10" x14ac:dyDescent="0.3">
      <c r="A23" s="53" t="s">
        <v>8</v>
      </c>
      <c r="B23" s="19">
        <f>F5</f>
        <v>61.1</v>
      </c>
      <c r="C23" s="57">
        <f t="shared" ref="C23:J23" si="0">C13*$B$23/3</f>
        <v>40.733333333333334</v>
      </c>
      <c r="D23" s="57">
        <f t="shared" si="0"/>
        <v>61.1</v>
      </c>
      <c r="E23" s="57">
        <f t="shared" si="0"/>
        <v>0</v>
      </c>
      <c r="F23" s="57">
        <f t="shared" si="0"/>
        <v>40.733333333333334</v>
      </c>
      <c r="G23" s="57">
        <f t="shared" si="0"/>
        <v>40.733333333333334</v>
      </c>
      <c r="H23" s="57">
        <f t="shared" si="0"/>
        <v>40.733333333333334</v>
      </c>
      <c r="I23" s="57">
        <f t="shared" si="0"/>
        <v>40.733333333333334</v>
      </c>
      <c r="J23" s="57">
        <f t="shared" si="0"/>
        <v>0</v>
      </c>
    </row>
    <row r="24" spans="1:10" x14ac:dyDescent="0.3">
      <c r="A24" s="53" t="s">
        <v>9</v>
      </c>
      <c r="B24" s="19">
        <f>F6</f>
        <v>60.5</v>
      </c>
      <c r="C24" s="57">
        <f t="shared" ref="C24:J24" si="1">C14*$B$24/3</f>
        <v>40.333333333333336</v>
      </c>
      <c r="D24" s="57">
        <f t="shared" si="1"/>
        <v>40.333333333333336</v>
      </c>
      <c r="E24" s="57">
        <f t="shared" si="1"/>
        <v>0</v>
      </c>
      <c r="F24" s="57">
        <f t="shared" si="1"/>
        <v>0</v>
      </c>
      <c r="G24" s="57">
        <f t="shared" si="1"/>
        <v>0</v>
      </c>
      <c r="H24" s="57">
        <f t="shared" si="1"/>
        <v>40.333333333333336</v>
      </c>
      <c r="I24" s="57">
        <f t="shared" si="1"/>
        <v>0</v>
      </c>
      <c r="J24" s="57">
        <f t="shared" si="1"/>
        <v>0</v>
      </c>
    </row>
    <row r="25" spans="1:10" x14ac:dyDescent="0.3">
      <c r="A25" s="53" t="s">
        <v>10</v>
      </c>
      <c r="B25" s="19">
        <f>F7</f>
        <v>26</v>
      </c>
      <c r="C25" s="57">
        <f t="shared" ref="C25:J25" si="2">C15*$B$25/3</f>
        <v>26</v>
      </c>
      <c r="D25" s="57">
        <f t="shared" si="2"/>
        <v>26</v>
      </c>
      <c r="E25" s="57">
        <f t="shared" si="2"/>
        <v>0</v>
      </c>
      <c r="F25" s="57">
        <f t="shared" si="2"/>
        <v>0</v>
      </c>
      <c r="G25" s="57">
        <f t="shared" si="2"/>
        <v>0</v>
      </c>
      <c r="H25" s="57">
        <f t="shared" si="2"/>
        <v>8.6666666666666661</v>
      </c>
      <c r="I25" s="57">
        <f t="shared" si="2"/>
        <v>8.6666666666666661</v>
      </c>
      <c r="J25" s="57">
        <f t="shared" si="2"/>
        <v>0</v>
      </c>
    </row>
    <row r="26" spans="1:10" x14ac:dyDescent="0.3">
      <c r="A26" s="53" t="s">
        <v>11</v>
      </c>
      <c r="B26" s="19">
        <f>F8</f>
        <v>52</v>
      </c>
      <c r="C26" s="57">
        <f t="shared" ref="C26:J26" si="3">C17*$B$26/3</f>
        <v>17.333333333333332</v>
      </c>
      <c r="D26" s="57">
        <f t="shared" si="3"/>
        <v>34.666666666666664</v>
      </c>
      <c r="E26" s="57">
        <f t="shared" si="3"/>
        <v>0</v>
      </c>
      <c r="F26" s="57">
        <f t="shared" si="3"/>
        <v>0</v>
      </c>
      <c r="G26" s="57">
        <f t="shared" si="3"/>
        <v>0</v>
      </c>
      <c r="H26" s="57">
        <f t="shared" si="3"/>
        <v>0</v>
      </c>
      <c r="I26" s="57">
        <f t="shared" si="3"/>
        <v>0</v>
      </c>
      <c r="J26" s="57">
        <f t="shared" si="3"/>
        <v>0</v>
      </c>
    </row>
    <row r="27" spans="1:10" x14ac:dyDescent="0.3">
      <c r="A27" s="92" t="s">
        <v>52</v>
      </c>
      <c r="B27" s="19">
        <f>F9</f>
        <v>52</v>
      </c>
      <c r="C27" s="57">
        <f>C17*$B$27/3</f>
        <v>17.333333333333332</v>
      </c>
      <c r="D27" s="57">
        <f t="shared" ref="D27:J27" si="4">D17*$B$27/3</f>
        <v>34.666666666666664</v>
      </c>
      <c r="E27" s="57">
        <f t="shared" si="4"/>
        <v>0</v>
      </c>
      <c r="F27" s="57">
        <f t="shared" si="4"/>
        <v>0</v>
      </c>
      <c r="G27" s="57">
        <f t="shared" si="4"/>
        <v>0</v>
      </c>
      <c r="H27" s="57">
        <f t="shared" si="4"/>
        <v>0</v>
      </c>
      <c r="I27" s="57">
        <f t="shared" si="4"/>
        <v>0</v>
      </c>
      <c r="J27" s="57">
        <f t="shared" si="4"/>
        <v>0</v>
      </c>
    </row>
    <row r="28" spans="1:10" x14ac:dyDescent="0.3">
      <c r="A28" s="53" t="s">
        <v>30</v>
      </c>
      <c r="B28" s="59">
        <f>AVERAGE(B23:B27)</f>
        <v>50.32</v>
      </c>
      <c r="C28" s="59">
        <f t="shared" ref="C28:J28" si="5">AVERAGE(C23:C27)</f>
        <v>28.346666666666664</v>
      </c>
      <c r="D28" s="59">
        <f t="shared" si="5"/>
        <v>39.353333333333332</v>
      </c>
      <c r="E28" s="59">
        <f t="shared" si="5"/>
        <v>0</v>
      </c>
      <c r="F28" s="59">
        <f t="shared" si="5"/>
        <v>8.1466666666666665</v>
      </c>
      <c r="G28" s="59">
        <f t="shared" si="5"/>
        <v>8.1466666666666665</v>
      </c>
      <c r="H28" s="59">
        <f t="shared" si="5"/>
        <v>17.946666666666665</v>
      </c>
      <c r="I28" s="59">
        <f t="shared" si="5"/>
        <v>9.879999999999999</v>
      </c>
      <c r="J28" s="59">
        <f t="shared" si="5"/>
        <v>0</v>
      </c>
    </row>
    <row r="29" spans="1:10" x14ac:dyDescent="0.3">
      <c r="B29" s="32"/>
      <c r="C29" s="32"/>
      <c r="D29" s="32"/>
      <c r="E29" s="32"/>
      <c r="F29" s="32"/>
      <c r="G29" s="32"/>
    </row>
    <row r="30" spans="1:10" x14ac:dyDescent="0.3">
      <c r="D30" s="32"/>
      <c r="E30" s="6"/>
      <c r="F30" s="6"/>
      <c r="G30" s="6"/>
      <c r="H30" s="6"/>
      <c r="I30" s="6"/>
    </row>
    <row r="31" spans="1:10" x14ac:dyDescent="0.3">
      <c r="D31" s="32"/>
      <c r="E31" s="32"/>
      <c r="F31" s="32"/>
      <c r="G31" s="32"/>
    </row>
  </sheetData>
  <mergeCells count="10">
    <mergeCell ref="H21:H22"/>
    <mergeCell ref="I21:I22"/>
    <mergeCell ref="J21:J22"/>
    <mergeCell ref="F21:F22"/>
    <mergeCell ref="G21:G22"/>
    <mergeCell ref="A22:B22"/>
    <mergeCell ref="A21:B21"/>
    <mergeCell ref="C21:C22"/>
    <mergeCell ref="D21:D22"/>
    <mergeCell ref="E21:E22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7"/>
  <sheetViews>
    <sheetView topLeftCell="A26" zoomScale="80" zoomScaleNormal="80" workbookViewId="0">
      <selection activeCell="C16" sqref="C16:L195"/>
    </sheetView>
  </sheetViews>
  <sheetFormatPr defaultColWidth="9.1796875" defaultRowHeight="14.5" x14ac:dyDescent="0.35"/>
  <cols>
    <col min="1" max="1" width="25.453125" style="1" customWidth="1"/>
    <col min="2" max="2" width="41.1796875" style="1" bestFit="1" customWidth="1"/>
    <col min="3" max="11" width="8.54296875" style="2" customWidth="1"/>
    <col min="12" max="12" width="15.7265625" style="33" bestFit="1" customWidth="1"/>
    <col min="13" max="13" width="24.453125" style="2" bestFit="1" customWidth="1"/>
    <col min="14" max="16384" width="9.1796875" style="33"/>
  </cols>
  <sheetData>
    <row r="1" spans="1:13" ht="27.5" x14ac:dyDescent="0.55000000000000004">
      <c r="A1" s="147" t="s">
        <v>56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17.5" x14ac:dyDescent="0.35">
      <c r="A2" s="145" t="s">
        <v>57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ht="17.5" x14ac:dyDescent="0.35">
      <c r="A3" s="145" t="s">
        <v>64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3" ht="17.5" x14ac:dyDescent="0.35">
      <c r="A4" s="148" t="s">
        <v>51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</row>
    <row r="5" spans="1:13" ht="22.5" x14ac:dyDescent="0.45">
      <c r="A5" s="149" t="s">
        <v>437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3" ht="17.5" x14ac:dyDescent="0.35">
      <c r="A6" s="145" t="s">
        <v>50</v>
      </c>
      <c r="B6" s="145"/>
      <c r="C6" s="91"/>
      <c r="D6" s="91"/>
      <c r="E6" s="91"/>
      <c r="F6" s="91"/>
      <c r="G6" s="91"/>
      <c r="H6" s="91"/>
      <c r="I6" s="145" t="s">
        <v>59</v>
      </c>
      <c r="J6" s="145"/>
      <c r="K6" s="145"/>
      <c r="L6" s="91" t="s">
        <v>436</v>
      </c>
      <c r="M6" s="91"/>
    </row>
    <row r="7" spans="1:13" ht="17.5" x14ac:dyDescent="0.35">
      <c r="A7" s="145" t="s">
        <v>438</v>
      </c>
      <c r="B7" s="145"/>
      <c r="C7" s="145"/>
      <c r="D7" s="145"/>
      <c r="E7" s="91"/>
      <c r="F7" s="91"/>
      <c r="G7" s="91"/>
      <c r="H7" s="91"/>
      <c r="I7" s="91"/>
      <c r="J7" s="91" t="s">
        <v>60</v>
      </c>
      <c r="K7" s="91"/>
      <c r="L7" s="91" t="s">
        <v>61</v>
      </c>
      <c r="M7" s="91"/>
    </row>
    <row r="8" spans="1:13" ht="17.5" x14ac:dyDescent="0.35">
      <c r="A8" s="91"/>
      <c r="B8" s="91"/>
      <c r="C8" s="91"/>
      <c r="D8" s="145" t="s">
        <v>426</v>
      </c>
      <c r="E8" s="145"/>
      <c r="F8" s="145"/>
      <c r="G8" s="145"/>
      <c r="H8" s="145"/>
      <c r="I8" s="145"/>
      <c r="J8" s="91"/>
      <c r="K8" s="91"/>
      <c r="L8" s="91"/>
      <c r="M8" s="91"/>
    </row>
    <row r="9" spans="1:13" ht="25.5" customHeight="1" x14ac:dyDescent="0.35">
      <c r="A9" s="91"/>
      <c r="B9" s="91"/>
      <c r="C9" s="91"/>
      <c r="D9" s="145" t="s">
        <v>185</v>
      </c>
      <c r="E9" s="145"/>
      <c r="F9" s="145"/>
      <c r="G9" s="145"/>
      <c r="H9" s="145"/>
      <c r="I9" s="145"/>
      <c r="J9" s="91"/>
      <c r="K9" s="91"/>
      <c r="L9" s="91"/>
      <c r="M9" s="91"/>
    </row>
    <row r="10" spans="1:13" ht="17.5" x14ac:dyDescent="0.35">
      <c r="A10" s="46"/>
      <c r="B10" s="46"/>
      <c r="C10" s="146"/>
      <c r="D10" s="146"/>
      <c r="E10" s="146"/>
      <c r="F10" s="146"/>
      <c r="G10" s="146"/>
      <c r="H10" s="146"/>
      <c r="I10" s="146"/>
      <c r="J10" s="146"/>
      <c r="K10" s="146"/>
      <c r="L10" s="44"/>
      <c r="M10" s="61"/>
    </row>
    <row r="11" spans="1:13" ht="17.5" x14ac:dyDescent="0.35">
      <c r="A11" s="133"/>
      <c r="B11" s="134"/>
      <c r="C11" s="143" t="s">
        <v>36</v>
      </c>
      <c r="D11" s="144"/>
      <c r="E11" s="144"/>
      <c r="F11" s="144"/>
      <c r="G11" s="144"/>
      <c r="H11" s="144" t="s">
        <v>37</v>
      </c>
      <c r="I11" s="144"/>
      <c r="J11" s="144"/>
      <c r="K11" s="85" t="s">
        <v>38</v>
      </c>
      <c r="L11" s="54"/>
      <c r="M11" s="45"/>
    </row>
    <row r="12" spans="1:13" s="13" customFormat="1" ht="15.5" x14ac:dyDescent="0.35">
      <c r="A12" s="135" t="s">
        <v>20</v>
      </c>
      <c r="B12" s="136"/>
      <c r="C12" s="38">
        <v>1</v>
      </c>
      <c r="D12" s="38">
        <v>2</v>
      </c>
      <c r="E12" s="38">
        <v>3</v>
      </c>
      <c r="F12" s="38">
        <v>4</v>
      </c>
      <c r="G12" s="38">
        <v>5</v>
      </c>
      <c r="H12" s="38">
        <v>6</v>
      </c>
      <c r="I12" s="38">
        <v>7</v>
      </c>
      <c r="J12" s="38">
        <v>8</v>
      </c>
      <c r="K12" s="38">
        <v>9</v>
      </c>
      <c r="L12" s="40" t="s">
        <v>39</v>
      </c>
      <c r="M12" s="40" t="s">
        <v>63</v>
      </c>
    </row>
    <row r="13" spans="1:13" s="13" customFormat="1" ht="15.5" x14ac:dyDescent="0.35">
      <c r="A13" s="137" t="s">
        <v>21</v>
      </c>
      <c r="B13" s="138"/>
      <c r="C13" s="18" t="s">
        <v>0</v>
      </c>
      <c r="D13" s="18" t="s">
        <v>0</v>
      </c>
      <c r="E13" s="18" t="s">
        <v>2</v>
      </c>
      <c r="F13" s="18" t="s">
        <v>1</v>
      </c>
      <c r="G13" s="18" t="s">
        <v>0</v>
      </c>
      <c r="H13" s="18" t="s">
        <v>0</v>
      </c>
      <c r="I13" s="18" t="s">
        <v>1</v>
      </c>
      <c r="J13" s="18" t="s">
        <v>0</v>
      </c>
      <c r="K13" s="18" t="s">
        <v>2</v>
      </c>
      <c r="L13" s="40" t="s">
        <v>19</v>
      </c>
      <c r="M13" s="40" t="s">
        <v>19</v>
      </c>
    </row>
    <row r="14" spans="1:13" s="13" customFormat="1" ht="15.5" x14ac:dyDescent="0.35">
      <c r="A14" s="135" t="s">
        <v>22</v>
      </c>
      <c r="B14" s="136"/>
      <c r="C14" s="38">
        <v>5</v>
      </c>
      <c r="D14" s="38">
        <v>5</v>
      </c>
      <c r="E14" s="38">
        <v>5</v>
      </c>
      <c r="F14" s="38">
        <v>5</v>
      </c>
      <c r="G14" s="38">
        <v>5</v>
      </c>
      <c r="H14" s="38">
        <v>10</v>
      </c>
      <c r="I14" s="38">
        <v>10</v>
      </c>
      <c r="J14" s="38">
        <v>10</v>
      </c>
      <c r="K14" s="38">
        <v>15</v>
      </c>
      <c r="L14" s="40">
        <v>50</v>
      </c>
      <c r="M14" s="40">
        <v>50</v>
      </c>
    </row>
    <row r="15" spans="1:13" s="13" customFormat="1" ht="22.5" customHeight="1" x14ac:dyDescent="0.35">
      <c r="A15" s="24" t="s">
        <v>48</v>
      </c>
      <c r="B15" s="24" t="s">
        <v>49</v>
      </c>
      <c r="C15" s="25">
        <f t="shared" ref="C15:L15" si="0">C14*0.5</f>
        <v>2.5</v>
      </c>
      <c r="D15" s="25">
        <f t="shared" si="0"/>
        <v>2.5</v>
      </c>
      <c r="E15" s="25">
        <f t="shared" si="0"/>
        <v>2.5</v>
      </c>
      <c r="F15" s="25">
        <f t="shared" si="0"/>
        <v>2.5</v>
      </c>
      <c r="G15" s="25">
        <f t="shared" si="0"/>
        <v>2.5</v>
      </c>
      <c r="H15" s="25">
        <f t="shared" si="0"/>
        <v>5</v>
      </c>
      <c r="I15" s="25">
        <f t="shared" si="0"/>
        <v>5</v>
      </c>
      <c r="J15" s="25">
        <f t="shared" si="0"/>
        <v>5</v>
      </c>
      <c r="K15" s="25">
        <f t="shared" si="0"/>
        <v>7.5</v>
      </c>
      <c r="L15" s="26">
        <f t="shared" si="0"/>
        <v>25</v>
      </c>
      <c r="M15" s="27"/>
    </row>
    <row r="16" spans="1:13" s="13" customFormat="1" ht="15.5" x14ac:dyDescent="0.35">
      <c r="A16" s="84" t="str">
        <f>'23MBA111 '!A16</f>
        <v>P18FW23M015001</v>
      </c>
      <c r="B16" s="84" t="str">
        <f>'23MBA111 '!B16</f>
        <v>A C HARSHA</v>
      </c>
      <c r="C16" s="118">
        <v>3</v>
      </c>
      <c r="D16" s="119">
        <v>3</v>
      </c>
      <c r="E16" s="119">
        <v>0</v>
      </c>
      <c r="F16" s="119">
        <v>0</v>
      </c>
      <c r="G16" s="119">
        <v>1</v>
      </c>
      <c r="H16" s="119">
        <v>4</v>
      </c>
      <c r="I16" s="119">
        <v>0</v>
      </c>
      <c r="J16" s="119">
        <v>6</v>
      </c>
      <c r="K16" s="119">
        <v>7</v>
      </c>
      <c r="L16" s="120">
        <v>24</v>
      </c>
      <c r="M16" s="21">
        <f>SUM(C16:K16)</f>
        <v>24</v>
      </c>
    </row>
    <row r="17" spans="1:13" s="13" customFormat="1" ht="15.5" x14ac:dyDescent="0.35">
      <c r="A17" s="84" t="str">
        <f>'23MBA111 '!A17</f>
        <v>P18FW23M015002</v>
      </c>
      <c r="B17" s="84" t="str">
        <f>'23MBA111 '!B17</f>
        <v>ABHISHEK GANESH SHETTI</v>
      </c>
      <c r="C17" s="119">
        <v>0</v>
      </c>
      <c r="D17" s="119">
        <v>3</v>
      </c>
      <c r="E17" s="119">
        <v>4</v>
      </c>
      <c r="F17" s="119">
        <v>0</v>
      </c>
      <c r="G17" s="119">
        <v>5</v>
      </c>
      <c r="H17" s="119">
        <v>7</v>
      </c>
      <c r="I17" s="119">
        <v>0</v>
      </c>
      <c r="J17" s="119">
        <v>8</v>
      </c>
      <c r="K17" s="119">
        <v>10</v>
      </c>
      <c r="L17" s="120">
        <v>20</v>
      </c>
      <c r="M17" s="21">
        <f t="shared" ref="M17:M80" si="1">SUM(C17:K17)</f>
        <v>37</v>
      </c>
    </row>
    <row r="18" spans="1:13" s="13" customFormat="1" ht="15.5" x14ac:dyDescent="0.35">
      <c r="A18" s="84" t="str">
        <f>'23MBA111 '!A18</f>
        <v>P18FW23M015003</v>
      </c>
      <c r="B18" s="84" t="str">
        <f>'23MBA111 '!B18</f>
        <v>ABHISHEK S HOSMANI</v>
      </c>
      <c r="C18" s="118">
        <v>3</v>
      </c>
      <c r="D18" s="119">
        <v>4</v>
      </c>
      <c r="E18" s="119">
        <v>2</v>
      </c>
      <c r="F18" s="119">
        <v>0</v>
      </c>
      <c r="G18" s="119">
        <v>0</v>
      </c>
      <c r="H18" s="119">
        <v>7</v>
      </c>
      <c r="I18" s="119">
        <v>0</v>
      </c>
      <c r="J18" s="119">
        <v>7</v>
      </c>
      <c r="K18" s="119">
        <v>10</v>
      </c>
      <c r="L18" s="120">
        <v>28</v>
      </c>
      <c r="M18" s="21">
        <f t="shared" si="1"/>
        <v>33</v>
      </c>
    </row>
    <row r="19" spans="1:13" s="13" customFormat="1" ht="15.5" x14ac:dyDescent="0.35">
      <c r="A19" s="84" t="str">
        <f>'23MBA111 '!A19</f>
        <v>P18FW23M015004</v>
      </c>
      <c r="B19" s="84" t="str">
        <f>'23MBA111 '!B19</f>
        <v>ABHISHEK SK</v>
      </c>
      <c r="C19" s="121">
        <v>2</v>
      </c>
      <c r="D19" s="121">
        <v>4</v>
      </c>
      <c r="E19" s="121">
        <v>3</v>
      </c>
      <c r="F19" s="121">
        <v>0</v>
      </c>
      <c r="G19" s="121">
        <v>0</v>
      </c>
      <c r="H19" s="119">
        <v>6</v>
      </c>
      <c r="I19" s="119">
        <v>0</v>
      </c>
      <c r="J19" s="119">
        <v>7</v>
      </c>
      <c r="K19" s="119">
        <v>12</v>
      </c>
      <c r="L19" s="120">
        <v>36</v>
      </c>
      <c r="M19" s="21">
        <f t="shared" si="1"/>
        <v>34</v>
      </c>
    </row>
    <row r="20" spans="1:13" s="13" customFormat="1" ht="15.5" x14ac:dyDescent="0.35">
      <c r="A20" s="84" t="str">
        <f>'23MBA111 '!A20</f>
        <v>P18FW23M015005</v>
      </c>
      <c r="B20" s="84" t="str">
        <f>'23MBA111 '!B20</f>
        <v>ADHVI S U</v>
      </c>
      <c r="C20" s="121">
        <v>3</v>
      </c>
      <c r="D20" s="121">
        <v>3</v>
      </c>
      <c r="E20" s="121">
        <v>4</v>
      </c>
      <c r="F20" s="121">
        <v>0</v>
      </c>
      <c r="G20" s="121">
        <v>0</v>
      </c>
      <c r="H20" s="119"/>
      <c r="I20" s="119">
        <v>5</v>
      </c>
      <c r="J20" s="119">
        <v>5</v>
      </c>
      <c r="K20" s="119">
        <v>10</v>
      </c>
      <c r="L20" s="120">
        <v>31</v>
      </c>
      <c r="M20" s="21">
        <f t="shared" si="1"/>
        <v>30</v>
      </c>
    </row>
    <row r="21" spans="1:13" s="13" customFormat="1" ht="15.5" x14ac:dyDescent="0.35">
      <c r="A21" s="84" t="str">
        <f>'23MBA111 '!A21</f>
        <v>P18FW23M015006</v>
      </c>
      <c r="B21" s="84" t="str">
        <f>'23MBA111 '!B21</f>
        <v>ADITHYA N SHETTY</v>
      </c>
      <c r="C21" s="119">
        <v>2</v>
      </c>
      <c r="D21" s="119">
        <v>3</v>
      </c>
      <c r="E21" s="119">
        <v>3</v>
      </c>
      <c r="F21" s="119">
        <v>0</v>
      </c>
      <c r="G21" s="119">
        <v>0</v>
      </c>
      <c r="H21" s="119">
        <v>1</v>
      </c>
      <c r="I21" s="119">
        <v>0</v>
      </c>
      <c r="J21" s="119">
        <v>0</v>
      </c>
      <c r="K21" s="119">
        <v>8</v>
      </c>
      <c r="L21" s="120">
        <v>23</v>
      </c>
      <c r="M21" s="21">
        <f t="shared" si="1"/>
        <v>17</v>
      </c>
    </row>
    <row r="22" spans="1:13" s="13" customFormat="1" ht="15.5" x14ac:dyDescent="0.35">
      <c r="A22" s="84" t="str">
        <f>'23MBA111 '!A22</f>
        <v>P18FW23M015007</v>
      </c>
      <c r="B22" s="84" t="str">
        <f>'23MBA111 '!B22</f>
        <v>AISHWARYA D WARKAR</v>
      </c>
      <c r="C22" s="118">
        <v>3</v>
      </c>
      <c r="D22" s="119">
        <v>4</v>
      </c>
      <c r="E22" s="119">
        <v>3</v>
      </c>
      <c r="F22" s="119">
        <v>0</v>
      </c>
      <c r="G22" s="119">
        <v>0</v>
      </c>
      <c r="H22" s="119">
        <v>5</v>
      </c>
      <c r="I22" s="119">
        <v>0</v>
      </c>
      <c r="J22" s="119">
        <v>7</v>
      </c>
      <c r="K22" s="119">
        <v>7</v>
      </c>
      <c r="L22" s="120">
        <v>31</v>
      </c>
      <c r="M22" s="21">
        <f t="shared" si="1"/>
        <v>29</v>
      </c>
    </row>
    <row r="23" spans="1:13" s="13" customFormat="1" ht="15.5" x14ac:dyDescent="0.35">
      <c r="A23" s="84" t="str">
        <f>'23MBA111 '!A23</f>
        <v>P18FW23M015008</v>
      </c>
      <c r="B23" s="84" t="str">
        <f>'23MBA111 '!B23</f>
        <v>AISHWARYA NARAYANAN</v>
      </c>
      <c r="C23" s="119">
        <v>2</v>
      </c>
      <c r="D23" s="119">
        <v>4</v>
      </c>
      <c r="E23" s="119">
        <v>3</v>
      </c>
      <c r="F23" s="119">
        <v>0</v>
      </c>
      <c r="G23" s="119">
        <v>0</v>
      </c>
      <c r="H23" s="119">
        <v>0</v>
      </c>
      <c r="I23" s="119">
        <v>7</v>
      </c>
      <c r="J23" s="119">
        <v>7</v>
      </c>
      <c r="K23" s="119">
        <v>9</v>
      </c>
      <c r="L23" s="120">
        <v>41</v>
      </c>
      <c r="M23" s="21">
        <f t="shared" si="1"/>
        <v>32</v>
      </c>
    </row>
    <row r="24" spans="1:13" s="13" customFormat="1" ht="15.5" x14ac:dyDescent="0.35">
      <c r="A24" s="84" t="str">
        <f>'23MBA111 '!A24</f>
        <v>P18FW23M015009</v>
      </c>
      <c r="B24" s="84" t="str">
        <f>'23MBA111 '!B24</f>
        <v>AISHWARYA T S</v>
      </c>
      <c r="C24" s="119">
        <v>3</v>
      </c>
      <c r="D24" s="119">
        <v>4</v>
      </c>
      <c r="E24" s="119">
        <v>4</v>
      </c>
      <c r="F24" s="119">
        <v>0</v>
      </c>
      <c r="G24" s="119">
        <v>0</v>
      </c>
      <c r="H24" s="119">
        <v>7</v>
      </c>
      <c r="I24" s="119">
        <v>0</v>
      </c>
      <c r="J24" s="119">
        <v>8</v>
      </c>
      <c r="K24" s="119">
        <v>12</v>
      </c>
      <c r="L24" s="120">
        <v>32</v>
      </c>
      <c r="M24" s="21">
        <f t="shared" si="1"/>
        <v>38</v>
      </c>
    </row>
    <row r="25" spans="1:13" s="13" customFormat="1" ht="15.5" x14ac:dyDescent="0.35">
      <c r="A25" s="84" t="str">
        <f>'23MBA111 '!A25</f>
        <v>P18FW23M015010</v>
      </c>
      <c r="B25" s="84" t="str">
        <f>'23MBA111 '!B25</f>
        <v>AJEYA K</v>
      </c>
      <c r="C25" s="119">
        <v>2</v>
      </c>
      <c r="D25" s="119">
        <v>4</v>
      </c>
      <c r="E25" s="119">
        <v>0</v>
      </c>
      <c r="F25" s="119">
        <v>0</v>
      </c>
      <c r="G25" s="119">
        <v>1</v>
      </c>
      <c r="H25" s="119">
        <v>6</v>
      </c>
      <c r="I25" s="119">
        <v>2</v>
      </c>
      <c r="J25" s="119">
        <v>0</v>
      </c>
      <c r="K25" s="119">
        <v>7</v>
      </c>
      <c r="L25" s="120">
        <v>32</v>
      </c>
      <c r="M25" s="21">
        <f t="shared" si="1"/>
        <v>22</v>
      </c>
    </row>
    <row r="26" spans="1:13" s="13" customFormat="1" ht="15.5" x14ac:dyDescent="0.35">
      <c r="A26" s="84" t="str">
        <f>'23MBA111 '!A26</f>
        <v>P18FW23M015011</v>
      </c>
      <c r="B26" s="84" t="str">
        <f>'23MBA111 '!B26</f>
        <v>AKSHATA S KALBURGI</v>
      </c>
      <c r="C26" s="118">
        <v>2</v>
      </c>
      <c r="D26" s="119">
        <v>4</v>
      </c>
      <c r="E26" s="119">
        <v>3</v>
      </c>
      <c r="F26" s="119">
        <v>0</v>
      </c>
      <c r="G26" s="119">
        <v>0</v>
      </c>
      <c r="H26" s="119">
        <v>7</v>
      </c>
      <c r="I26" s="119">
        <v>0</v>
      </c>
      <c r="J26" s="119">
        <v>8</v>
      </c>
      <c r="K26" s="119">
        <v>10</v>
      </c>
      <c r="L26" s="120">
        <v>33</v>
      </c>
      <c r="M26" s="21">
        <f t="shared" si="1"/>
        <v>34</v>
      </c>
    </row>
    <row r="27" spans="1:13" s="13" customFormat="1" ht="15.5" x14ac:dyDescent="0.35">
      <c r="A27" s="84" t="str">
        <f>'23MBA111 '!A27</f>
        <v>P18FW23M015012</v>
      </c>
      <c r="B27" s="84" t="str">
        <f>'23MBA111 '!B27</f>
        <v>AKSHAY KUMAR S</v>
      </c>
      <c r="C27" s="119">
        <v>4</v>
      </c>
      <c r="D27" s="119">
        <v>3</v>
      </c>
      <c r="E27" s="119">
        <v>3</v>
      </c>
      <c r="F27" s="119">
        <v>0</v>
      </c>
      <c r="G27" s="119">
        <v>0</v>
      </c>
      <c r="H27" s="119">
        <v>0</v>
      </c>
      <c r="I27" s="119">
        <v>6</v>
      </c>
      <c r="J27" s="119">
        <v>7</v>
      </c>
      <c r="K27" s="119">
        <v>11</v>
      </c>
      <c r="L27" s="120">
        <v>32</v>
      </c>
      <c r="M27" s="21">
        <f t="shared" si="1"/>
        <v>34</v>
      </c>
    </row>
    <row r="28" spans="1:13" s="13" customFormat="1" ht="15.5" x14ac:dyDescent="0.35">
      <c r="A28" s="84" t="str">
        <f>'23MBA111 '!A28</f>
        <v>P18FW23M015013</v>
      </c>
      <c r="B28" s="84" t="str">
        <f>'23MBA111 '!B28</f>
        <v>AKSHAYKUMAR SUNIL POL</v>
      </c>
      <c r="C28" s="119">
        <v>2</v>
      </c>
      <c r="D28" s="119">
        <v>3</v>
      </c>
      <c r="E28" s="119">
        <v>3</v>
      </c>
      <c r="F28" s="119">
        <v>0</v>
      </c>
      <c r="G28" s="119">
        <v>0</v>
      </c>
      <c r="H28" s="119">
        <v>0</v>
      </c>
      <c r="I28" s="119">
        <v>0</v>
      </c>
      <c r="J28" s="119">
        <v>5</v>
      </c>
      <c r="K28" s="119">
        <v>10</v>
      </c>
      <c r="L28" s="120">
        <v>26</v>
      </c>
      <c r="M28" s="21">
        <f t="shared" si="1"/>
        <v>23</v>
      </c>
    </row>
    <row r="29" spans="1:13" s="13" customFormat="1" ht="15.5" x14ac:dyDescent="0.35">
      <c r="A29" s="84" t="str">
        <f>'23MBA111 '!A29</f>
        <v>P18FW23M015014</v>
      </c>
      <c r="B29" s="84" t="str">
        <f>'23MBA111 '!B29</f>
        <v>AMOGHARAJ KULKARNI</v>
      </c>
      <c r="C29" s="119">
        <v>3</v>
      </c>
      <c r="D29" s="119">
        <v>3</v>
      </c>
      <c r="E29" s="119">
        <v>4</v>
      </c>
      <c r="F29" s="119">
        <v>0</v>
      </c>
      <c r="G29" s="119">
        <v>0</v>
      </c>
      <c r="H29" s="119">
        <v>0</v>
      </c>
      <c r="I29" s="119">
        <v>2</v>
      </c>
      <c r="J29" s="119">
        <v>6</v>
      </c>
      <c r="K29" s="119">
        <v>2</v>
      </c>
      <c r="L29" s="120">
        <v>35</v>
      </c>
      <c r="M29" s="21">
        <f t="shared" si="1"/>
        <v>20</v>
      </c>
    </row>
    <row r="30" spans="1:13" s="13" customFormat="1" ht="15.5" x14ac:dyDescent="0.35">
      <c r="A30" s="84" t="str">
        <f>'23MBA111 '!A30</f>
        <v>P18FW23M015015</v>
      </c>
      <c r="B30" s="84" t="str">
        <f>'23MBA111 '!B30</f>
        <v>AMRUTHA B G</v>
      </c>
      <c r="C30" s="119">
        <v>0</v>
      </c>
      <c r="D30" s="119">
        <v>3</v>
      </c>
      <c r="E30" s="119">
        <v>2</v>
      </c>
      <c r="F30" s="119">
        <v>4</v>
      </c>
      <c r="G30" s="119">
        <v>0</v>
      </c>
      <c r="H30" s="119">
        <v>7</v>
      </c>
      <c r="I30" s="119">
        <v>0</v>
      </c>
      <c r="J30" s="119">
        <v>6</v>
      </c>
      <c r="K30" s="119">
        <v>9</v>
      </c>
      <c r="L30" s="120">
        <v>36</v>
      </c>
      <c r="M30" s="21">
        <f t="shared" si="1"/>
        <v>31</v>
      </c>
    </row>
    <row r="31" spans="1:13" s="13" customFormat="1" ht="15.5" x14ac:dyDescent="0.35">
      <c r="A31" s="84" t="str">
        <f>'23MBA111 '!A31</f>
        <v>P18FW23M015016</v>
      </c>
      <c r="B31" s="84" t="str">
        <f>'23MBA111 '!B31</f>
        <v>ANJALI</v>
      </c>
      <c r="C31" s="118">
        <v>0</v>
      </c>
      <c r="D31" s="119">
        <v>4</v>
      </c>
      <c r="E31" s="119">
        <v>3</v>
      </c>
      <c r="F31" s="119">
        <v>0</v>
      </c>
      <c r="G31" s="119">
        <v>4</v>
      </c>
      <c r="H31" s="119">
        <v>7</v>
      </c>
      <c r="I31" s="119">
        <v>0</v>
      </c>
      <c r="J31" s="119">
        <v>7</v>
      </c>
      <c r="K31" s="119">
        <v>8</v>
      </c>
      <c r="L31" s="120">
        <v>24</v>
      </c>
      <c r="M31" s="21">
        <f t="shared" si="1"/>
        <v>33</v>
      </c>
    </row>
    <row r="32" spans="1:13" s="13" customFormat="1" ht="15.5" x14ac:dyDescent="0.35">
      <c r="A32" s="84" t="str">
        <f>'23MBA111 '!A32</f>
        <v>P18FW23M015017</v>
      </c>
      <c r="B32" s="84" t="str">
        <f>'23MBA111 '!B32</f>
        <v>APEKSHA SIDDANNAVAR</v>
      </c>
      <c r="C32" s="119">
        <v>0</v>
      </c>
      <c r="D32" s="119">
        <v>3</v>
      </c>
      <c r="E32" s="119">
        <v>2</v>
      </c>
      <c r="F32" s="119">
        <v>0</v>
      </c>
      <c r="G32" s="119">
        <v>4</v>
      </c>
      <c r="H32" s="119">
        <v>3</v>
      </c>
      <c r="I32" s="119">
        <v>0</v>
      </c>
      <c r="J32" s="119">
        <v>7</v>
      </c>
      <c r="K32" s="119">
        <v>8</v>
      </c>
      <c r="L32" s="120">
        <v>34</v>
      </c>
      <c r="M32" s="21">
        <f t="shared" si="1"/>
        <v>27</v>
      </c>
    </row>
    <row r="33" spans="1:13" s="13" customFormat="1" ht="15.5" x14ac:dyDescent="0.35">
      <c r="A33" s="84" t="str">
        <f>'23MBA111 '!A33</f>
        <v>P18FW23M015018</v>
      </c>
      <c r="B33" s="84" t="str">
        <f>'23MBA111 '!B33</f>
        <v>ARPITA DESHPANDE</v>
      </c>
      <c r="C33" s="118">
        <v>1</v>
      </c>
      <c r="D33" s="119">
        <v>3</v>
      </c>
      <c r="E33" s="119">
        <v>0</v>
      </c>
      <c r="F33" s="119">
        <v>0</v>
      </c>
      <c r="G33" s="119">
        <v>1</v>
      </c>
      <c r="H33" s="119">
        <v>2</v>
      </c>
      <c r="I33" s="119">
        <v>0</v>
      </c>
      <c r="J33" s="119">
        <v>4</v>
      </c>
      <c r="K33" s="119">
        <v>4</v>
      </c>
      <c r="L33" s="120">
        <v>29</v>
      </c>
      <c r="M33" s="21">
        <f t="shared" si="1"/>
        <v>15</v>
      </c>
    </row>
    <row r="34" spans="1:13" s="13" customFormat="1" ht="15.5" x14ac:dyDescent="0.35">
      <c r="A34" s="84" t="str">
        <f>'23MBA111 '!A34</f>
        <v>P18FW23M015019</v>
      </c>
      <c r="B34" s="84" t="str">
        <f>'23MBA111 '!B34</f>
        <v>ARUN MADEV BIRADAR</v>
      </c>
      <c r="C34" s="119">
        <v>3</v>
      </c>
      <c r="D34" s="119">
        <v>3</v>
      </c>
      <c r="E34" s="119">
        <v>3</v>
      </c>
      <c r="F34" s="119">
        <v>0</v>
      </c>
      <c r="G34" s="119">
        <v>0</v>
      </c>
      <c r="H34" s="119">
        <v>0</v>
      </c>
      <c r="I34" s="119">
        <v>0</v>
      </c>
      <c r="J34" s="119">
        <v>6</v>
      </c>
      <c r="K34" s="119">
        <v>6</v>
      </c>
      <c r="L34" s="120">
        <v>26</v>
      </c>
      <c r="M34" s="21">
        <f t="shared" si="1"/>
        <v>21</v>
      </c>
    </row>
    <row r="35" spans="1:13" s="13" customFormat="1" ht="15.5" x14ac:dyDescent="0.35">
      <c r="A35" s="84" t="str">
        <f>'23MBA111 '!A35</f>
        <v>P18FW23M015020</v>
      </c>
      <c r="B35" s="84" t="str">
        <f>'23MBA111 '!B35</f>
        <v>ARUNKUMAR M</v>
      </c>
      <c r="C35" s="118">
        <v>3</v>
      </c>
      <c r="D35" s="119">
        <v>0</v>
      </c>
      <c r="E35" s="119">
        <v>3</v>
      </c>
      <c r="F35" s="119">
        <v>0</v>
      </c>
      <c r="G35" s="119">
        <v>1</v>
      </c>
      <c r="H35" s="119">
        <v>2</v>
      </c>
      <c r="I35" s="119">
        <v>0</v>
      </c>
      <c r="J35" s="119">
        <v>5</v>
      </c>
      <c r="K35" s="119">
        <v>7</v>
      </c>
      <c r="L35" s="120">
        <v>31</v>
      </c>
      <c r="M35" s="21">
        <f t="shared" si="1"/>
        <v>21</v>
      </c>
    </row>
    <row r="36" spans="1:13" s="13" customFormat="1" ht="15.5" x14ac:dyDescent="0.35">
      <c r="A36" s="84" t="str">
        <f>'23MBA111 '!A36</f>
        <v>P18FW23M015021</v>
      </c>
      <c r="B36" s="84" t="str">
        <f>'23MBA111 '!B36</f>
        <v>B N SATYAPRANEETH</v>
      </c>
      <c r="C36" s="118">
        <v>3</v>
      </c>
      <c r="D36" s="119">
        <v>1</v>
      </c>
      <c r="E36" s="119">
        <v>3</v>
      </c>
      <c r="F36" s="119">
        <v>0</v>
      </c>
      <c r="G36" s="119">
        <v>0</v>
      </c>
      <c r="H36" s="119">
        <v>0</v>
      </c>
      <c r="I36" s="119">
        <v>6</v>
      </c>
      <c r="J36" s="119">
        <v>6</v>
      </c>
      <c r="K36" s="119">
        <v>11</v>
      </c>
      <c r="L36" s="120">
        <v>22</v>
      </c>
      <c r="M36" s="21">
        <f t="shared" si="1"/>
        <v>30</v>
      </c>
    </row>
    <row r="37" spans="1:13" s="13" customFormat="1" ht="15.5" x14ac:dyDescent="0.35">
      <c r="A37" s="84" t="str">
        <f>'23MBA111 '!A37</f>
        <v>P18FW23M015022</v>
      </c>
      <c r="B37" s="84" t="str">
        <f>'23MBA111 '!B37</f>
        <v>B R GAGAN</v>
      </c>
      <c r="C37" s="118">
        <v>2</v>
      </c>
      <c r="D37" s="119">
        <v>3</v>
      </c>
      <c r="E37" s="119">
        <v>2</v>
      </c>
      <c r="F37" s="119">
        <v>0</v>
      </c>
      <c r="G37" s="119">
        <v>0</v>
      </c>
      <c r="H37" s="119">
        <v>0</v>
      </c>
      <c r="I37" s="119">
        <v>5</v>
      </c>
      <c r="J37" s="119">
        <v>7</v>
      </c>
      <c r="K37" s="119">
        <v>10</v>
      </c>
      <c r="L37" s="120">
        <v>24</v>
      </c>
      <c r="M37" s="21">
        <f t="shared" si="1"/>
        <v>29</v>
      </c>
    </row>
    <row r="38" spans="1:13" s="13" customFormat="1" ht="15.5" x14ac:dyDescent="0.35">
      <c r="A38" s="84" t="str">
        <f>'23MBA111 '!A38</f>
        <v>P18FW23M015023</v>
      </c>
      <c r="B38" s="84" t="str">
        <f>'23MBA111 '!B38</f>
        <v>BELLARY GAYATHRI</v>
      </c>
      <c r="C38" s="118">
        <v>4</v>
      </c>
      <c r="D38" s="119">
        <v>4</v>
      </c>
      <c r="E38" s="119">
        <v>3</v>
      </c>
      <c r="F38" s="119">
        <v>0</v>
      </c>
      <c r="G38" s="119">
        <v>0</v>
      </c>
      <c r="H38" s="119">
        <v>0</v>
      </c>
      <c r="I38" s="119">
        <v>0</v>
      </c>
      <c r="J38" s="119">
        <v>7</v>
      </c>
      <c r="K38" s="119">
        <v>8</v>
      </c>
      <c r="L38" s="120">
        <v>27</v>
      </c>
      <c r="M38" s="21">
        <f t="shared" si="1"/>
        <v>26</v>
      </c>
    </row>
    <row r="39" spans="1:13" s="13" customFormat="1" ht="15.5" x14ac:dyDescent="0.35">
      <c r="A39" s="84" t="str">
        <f>'23MBA111 '!A39</f>
        <v>P18FW23M015024</v>
      </c>
      <c r="B39" s="84" t="str">
        <f>'23MBA111 '!B39</f>
        <v>BGS MAYUR SHANKAR</v>
      </c>
      <c r="C39" s="119">
        <v>0</v>
      </c>
      <c r="D39" s="119">
        <v>0</v>
      </c>
      <c r="E39" s="119">
        <v>0</v>
      </c>
      <c r="F39" s="119">
        <v>0</v>
      </c>
      <c r="G39" s="119">
        <v>0</v>
      </c>
      <c r="H39" s="119">
        <v>2</v>
      </c>
      <c r="I39" s="119">
        <v>3</v>
      </c>
      <c r="J39" s="119">
        <v>5</v>
      </c>
      <c r="K39" s="119">
        <v>10</v>
      </c>
      <c r="L39" s="120">
        <v>27</v>
      </c>
      <c r="M39" s="21">
        <f t="shared" si="1"/>
        <v>20</v>
      </c>
    </row>
    <row r="40" spans="1:13" s="13" customFormat="1" ht="15.5" x14ac:dyDescent="0.35">
      <c r="A40" s="84" t="str">
        <f>'23MBA111 '!A40</f>
        <v>P18FW23M015025</v>
      </c>
      <c r="B40" s="84" t="str">
        <f>'23MBA111 '!B40</f>
        <v>BHAGYALAKSHMI  P R</v>
      </c>
      <c r="C40" s="118">
        <v>2</v>
      </c>
      <c r="D40" s="119">
        <v>2</v>
      </c>
      <c r="E40" s="119">
        <v>3</v>
      </c>
      <c r="F40" s="119">
        <v>0</v>
      </c>
      <c r="G40" s="119">
        <v>0</v>
      </c>
      <c r="H40" s="119">
        <v>0</v>
      </c>
      <c r="I40" s="119">
        <v>3</v>
      </c>
      <c r="J40" s="119">
        <v>5</v>
      </c>
      <c r="K40" s="119">
        <v>7</v>
      </c>
      <c r="L40" s="120">
        <v>33</v>
      </c>
      <c r="M40" s="21">
        <f t="shared" si="1"/>
        <v>22</v>
      </c>
    </row>
    <row r="41" spans="1:13" s="13" customFormat="1" ht="15.5" x14ac:dyDescent="0.35">
      <c r="A41" s="84" t="str">
        <f>'23MBA111 '!A41</f>
        <v>P18FW23M015026</v>
      </c>
      <c r="B41" s="84" t="str">
        <f>'23MBA111 '!B41</f>
        <v>BISHAN BOPANNA K B</v>
      </c>
      <c r="C41" s="119">
        <v>2</v>
      </c>
      <c r="D41" s="119">
        <v>3</v>
      </c>
      <c r="E41" s="119">
        <v>0</v>
      </c>
      <c r="F41" s="119">
        <v>0</v>
      </c>
      <c r="G41" s="119">
        <v>2</v>
      </c>
      <c r="H41" s="119">
        <v>7</v>
      </c>
      <c r="I41" s="119">
        <v>0</v>
      </c>
      <c r="J41" s="119">
        <v>6</v>
      </c>
      <c r="K41" s="119">
        <v>11</v>
      </c>
      <c r="L41" s="120">
        <v>26</v>
      </c>
      <c r="M41" s="21">
        <f t="shared" si="1"/>
        <v>31</v>
      </c>
    </row>
    <row r="42" spans="1:13" s="13" customFormat="1" ht="15.5" x14ac:dyDescent="0.35">
      <c r="A42" s="84" t="str">
        <f>'23MBA111 '!A42</f>
        <v>P18FW23M015027</v>
      </c>
      <c r="B42" s="84" t="str">
        <f>'23MBA111 '!B42</f>
        <v>C BHARGAVI</v>
      </c>
      <c r="C42" s="118">
        <v>2</v>
      </c>
      <c r="D42" s="119">
        <v>3</v>
      </c>
      <c r="E42" s="119">
        <v>3</v>
      </c>
      <c r="F42" s="119">
        <v>0</v>
      </c>
      <c r="G42" s="119">
        <v>0</v>
      </c>
      <c r="H42" s="119">
        <v>7</v>
      </c>
      <c r="I42" s="119">
        <v>0</v>
      </c>
      <c r="J42" s="119">
        <v>8</v>
      </c>
      <c r="K42" s="119">
        <v>9</v>
      </c>
      <c r="L42" s="120">
        <v>35</v>
      </c>
      <c r="M42" s="21">
        <f t="shared" si="1"/>
        <v>32</v>
      </c>
    </row>
    <row r="43" spans="1:13" s="13" customFormat="1" ht="15.5" x14ac:dyDescent="0.35">
      <c r="A43" s="84" t="str">
        <f>'23MBA111 '!A43</f>
        <v>P18FW23M015028</v>
      </c>
      <c r="B43" s="84" t="str">
        <f>'23MBA111 '!B43</f>
        <v>CHAITANYA S</v>
      </c>
      <c r="C43" s="119">
        <v>4</v>
      </c>
      <c r="D43" s="119">
        <v>4</v>
      </c>
      <c r="E43" s="119">
        <v>3</v>
      </c>
      <c r="F43" s="119">
        <v>0</v>
      </c>
      <c r="G43" s="119">
        <v>0</v>
      </c>
      <c r="H43" s="119">
        <v>3</v>
      </c>
      <c r="I43" s="119">
        <v>0</v>
      </c>
      <c r="J43" s="119">
        <v>7</v>
      </c>
      <c r="K43" s="119">
        <v>6</v>
      </c>
      <c r="L43" s="120">
        <v>35</v>
      </c>
      <c r="M43" s="21">
        <f t="shared" si="1"/>
        <v>27</v>
      </c>
    </row>
    <row r="44" spans="1:13" s="13" customFormat="1" ht="15.5" x14ac:dyDescent="0.35">
      <c r="A44" s="84" t="str">
        <f>'23MBA111 '!A44</f>
        <v>P18FW23M015029</v>
      </c>
      <c r="B44" s="84" t="str">
        <f>'23MBA111 '!B44</f>
        <v>CHARUPRIYA C</v>
      </c>
      <c r="C44" s="119">
        <v>3</v>
      </c>
      <c r="D44" s="119">
        <v>4</v>
      </c>
      <c r="E44" s="119">
        <v>0</v>
      </c>
      <c r="F44" s="119">
        <v>0</v>
      </c>
      <c r="G44" s="119">
        <v>4</v>
      </c>
      <c r="H44" s="119">
        <v>3</v>
      </c>
      <c r="I44" s="119">
        <v>0</v>
      </c>
      <c r="J44" s="119">
        <v>8</v>
      </c>
      <c r="K44" s="119">
        <v>8</v>
      </c>
      <c r="L44" s="120">
        <v>25</v>
      </c>
      <c r="M44" s="21">
        <f t="shared" si="1"/>
        <v>30</v>
      </c>
    </row>
    <row r="45" spans="1:13" s="13" customFormat="1" ht="15.5" x14ac:dyDescent="0.35">
      <c r="A45" s="84" t="str">
        <f>'23MBA111 '!A45</f>
        <v>P18FW23M015030</v>
      </c>
      <c r="B45" s="84" t="str">
        <f>'23MBA111 '!B45</f>
        <v>CHIRAG S M</v>
      </c>
      <c r="C45" s="119">
        <v>2</v>
      </c>
      <c r="D45" s="119">
        <v>3</v>
      </c>
      <c r="E45" s="119">
        <v>3</v>
      </c>
      <c r="F45" s="119">
        <v>0</v>
      </c>
      <c r="G45" s="119">
        <v>0</v>
      </c>
      <c r="H45" s="119">
        <v>5</v>
      </c>
      <c r="I45" s="119">
        <v>0</v>
      </c>
      <c r="J45" s="119">
        <v>6</v>
      </c>
      <c r="K45" s="119">
        <v>6</v>
      </c>
      <c r="L45" s="120">
        <v>32</v>
      </c>
      <c r="M45" s="21">
        <f t="shared" si="1"/>
        <v>25</v>
      </c>
    </row>
    <row r="46" spans="1:13" s="13" customFormat="1" ht="15.5" x14ac:dyDescent="0.35">
      <c r="A46" s="84" t="str">
        <f>'23MBA111 '!A46</f>
        <v>P18FW23M015031</v>
      </c>
      <c r="B46" s="84" t="str">
        <f>'23MBA111 '!B46</f>
        <v>DHRUTHI BALAJI</v>
      </c>
      <c r="C46" s="119">
        <v>2</v>
      </c>
      <c r="D46" s="119">
        <v>3</v>
      </c>
      <c r="E46" s="119">
        <v>1</v>
      </c>
      <c r="F46" s="119">
        <v>0</v>
      </c>
      <c r="G46" s="119">
        <v>0</v>
      </c>
      <c r="H46" s="119">
        <v>8</v>
      </c>
      <c r="I46" s="119">
        <v>0</v>
      </c>
      <c r="J46" s="119">
        <v>8</v>
      </c>
      <c r="K46" s="119">
        <v>7</v>
      </c>
      <c r="L46" s="120">
        <v>26</v>
      </c>
      <c r="M46" s="21">
        <f t="shared" si="1"/>
        <v>29</v>
      </c>
    </row>
    <row r="47" spans="1:13" s="13" customFormat="1" ht="15.5" x14ac:dyDescent="0.35">
      <c r="A47" s="84" t="str">
        <f>'23MBA111 '!A47</f>
        <v>P18FW23M015032</v>
      </c>
      <c r="B47" s="84" t="str">
        <f>'23MBA111 '!B47</f>
        <v>DINESH M</v>
      </c>
      <c r="C47" s="118">
        <v>2</v>
      </c>
      <c r="D47" s="119">
        <v>3</v>
      </c>
      <c r="E47" s="119">
        <v>3</v>
      </c>
      <c r="F47" s="119">
        <v>0</v>
      </c>
      <c r="G47" s="119">
        <v>0</v>
      </c>
      <c r="H47" s="119">
        <v>4</v>
      </c>
      <c r="I47" s="119">
        <v>0</v>
      </c>
      <c r="J47" s="119">
        <v>6</v>
      </c>
      <c r="K47" s="119">
        <v>7</v>
      </c>
      <c r="L47" s="120">
        <v>17</v>
      </c>
      <c r="M47" s="21">
        <f t="shared" si="1"/>
        <v>25</v>
      </c>
    </row>
    <row r="48" spans="1:13" s="13" customFormat="1" ht="15.5" x14ac:dyDescent="0.35">
      <c r="A48" s="84" t="str">
        <f>'23MBA111 '!A48</f>
        <v>P18FW23M015033</v>
      </c>
      <c r="B48" s="84" t="str">
        <f>'23MBA111 '!B48</f>
        <v>DUSHYANTH N</v>
      </c>
      <c r="C48" s="119">
        <v>4</v>
      </c>
      <c r="D48" s="119">
        <v>3</v>
      </c>
      <c r="E48" s="119">
        <v>4</v>
      </c>
      <c r="F48" s="119">
        <v>0</v>
      </c>
      <c r="G48" s="119">
        <v>0</v>
      </c>
      <c r="H48" s="119">
        <v>7</v>
      </c>
      <c r="I48" s="119">
        <v>0</v>
      </c>
      <c r="J48" s="119">
        <v>7</v>
      </c>
      <c r="K48" s="119">
        <v>8</v>
      </c>
      <c r="L48" s="120">
        <v>26</v>
      </c>
      <c r="M48" s="21">
        <f t="shared" si="1"/>
        <v>33</v>
      </c>
    </row>
    <row r="49" spans="1:13" s="13" customFormat="1" ht="15.5" x14ac:dyDescent="0.35">
      <c r="A49" s="84" t="str">
        <f>'23MBA111 '!A49</f>
        <v>P18FW23M015034</v>
      </c>
      <c r="B49" s="84" t="str">
        <f>'23MBA111 '!B49</f>
        <v>FAIZAN KHAN</v>
      </c>
      <c r="C49" s="119">
        <v>3</v>
      </c>
      <c r="D49" s="119">
        <v>3</v>
      </c>
      <c r="E49" s="119">
        <v>3</v>
      </c>
      <c r="F49" s="119"/>
      <c r="G49" s="119"/>
      <c r="H49" s="119">
        <v>5</v>
      </c>
      <c r="I49" s="119">
        <v>5</v>
      </c>
      <c r="J49" s="119"/>
      <c r="K49" s="119">
        <v>6</v>
      </c>
      <c r="L49" s="120">
        <v>31</v>
      </c>
      <c r="M49" s="21">
        <f t="shared" si="1"/>
        <v>25</v>
      </c>
    </row>
    <row r="50" spans="1:13" s="13" customFormat="1" ht="15.5" x14ac:dyDescent="0.35">
      <c r="A50" s="84" t="str">
        <f>'23MBA111 '!A50</f>
        <v>P18FW23M015035</v>
      </c>
      <c r="B50" s="84" t="str">
        <f>'23MBA111 '!B50</f>
        <v>FOUZIYA BANU</v>
      </c>
      <c r="C50" s="118">
        <v>3</v>
      </c>
      <c r="D50" s="119">
        <v>3</v>
      </c>
      <c r="E50" s="119">
        <v>0</v>
      </c>
      <c r="F50" s="119">
        <v>0</v>
      </c>
      <c r="G50" s="119">
        <v>2</v>
      </c>
      <c r="H50" s="119">
        <v>0</v>
      </c>
      <c r="I50" s="119">
        <v>0</v>
      </c>
      <c r="J50" s="119">
        <v>7</v>
      </c>
      <c r="K50" s="119">
        <v>8</v>
      </c>
      <c r="L50" s="120">
        <v>18</v>
      </c>
      <c r="M50" s="21">
        <f t="shared" si="1"/>
        <v>23</v>
      </c>
    </row>
    <row r="51" spans="1:13" s="13" customFormat="1" ht="15.5" x14ac:dyDescent="0.35">
      <c r="A51" s="84" t="str">
        <f>'23MBA111 '!A51</f>
        <v>P18FW23M015036</v>
      </c>
      <c r="B51" s="84" t="str">
        <f>'23MBA111 '!B51</f>
        <v>G.P TEJISHREE</v>
      </c>
      <c r="C51" s="118">
        <v>2</v>
      </c>
      <c r="D51" s="119">
        <v>4</v>
      </c>
      <c r="E51" s="119">
        <v>0</v>
      </c>
      <c r="F51" s="119">
        <v>0</v>
      </c>
      <c r="G51" s="119">
        <v>4</v>
      </c>
      <c r="H51" s="119">
        <v>6</v>
      </c>
      <c r="I51" s="119">
        <v>0</v>
      </c>
      <c r="J51" s="119">
        <v>8</v>
      </c>
      <c r="K51" s="119">
        <v>5</v>
      </c>
      <c r="L51" s="120">
        <v>35</v>
      </c>
      <c r="M51" s="21">
        <f t="shared" si="1"/>
        <v>29</v>
      </c>
    </row>
    <row r="52" spans="1:13" s="13" customFormat="1" ht="15.5" x14ac:dyDescent="0.35">
      <c r="A52" s="84" t="str">
        <f>'23MBA111 '!A52</f>
        <v>P18FW23M015037</v>
      </c>
      <c r="B52" s="84" t="str">
        <f>'23MBA111 '!B52</f>
        <v>GAJENDRA G S</v>
      </c>
      <c r="C52" s="118">
        <v>3</v>
      </c>
      <c r="D52" s="119">
        <v>4</v>
      </c>
      <c r="E52" s="119">
        <v>3</v>
      </c>
      <c r="F52" s="119">
        <v>0</v>
      </c>
      <c r="G52" s="119">
        <v>0</v>
      </c>
      <c r="H52" s="119">
        <v>6</v>
      </c>
      <c r="I52" s="119">
        <v>0</v>
      </c>
      <c r="J52" s="119">
        <v>6</v>
      </c>
      <c r="K52" s="119">
        <v>4</v>
      </c>
      <c r="L52" s="120">
        <v>30</v>
      </c>
      <c r="M52" s="21">
        <f t="shared" si="1"/>
        <v>26</v>
      </c>
    </row>
    <row r="53" spans="1:13" s="13" customFormat="1" ht="15.5" x14ac:dyDescent="0.35">
      <c r="A53" s="84" t="str">
        <f>'23MBA111 '!A53</f>
        <v>P18FW23M015038</v>
      </c>
      <c r="B53" s="84" t="str">
        <f>'23MBA111 '!B53</f>
        <v>HARSHAD NARAYANA M.S</v>
      </c>
      <c r="C53" s="118">
        <v>2</v>
      </c>
      <c r="D53" s="119">
        <v>2</v>
      </c>
      <c r="E53" s="119">
        <v>3</v>
      </c>
      <c r="F53" s="119">
        <v>0</v>
      </c>
      <c r="G53" s="119">
        <v>0</v>
      </c>
      <c r="H53" s="119">
        <v>0</v>
      </c>
      <c r="I53" s="119">
        <v>3</v>
      </c>
      <c r="J53" s="119">
        <v>7</v>
      </c>
      <c r="K53" s="119">
        <v>8</v>
      </c>
      <c r="L53" s="120">
        <v>31</v>
      </c>
      <c r="M53" s="21">
        <f t="shared" si="1"/>
        <v>25</v>
      </c>
    </row>
    <row r="54" spans="1:13" s="13" customFormat="1" ht="15.5" x14ac:dyDescent="0.35">
      <c r="A54" s="84" t="str">
        <f>'23MBA111 '!A54</f>
        <v>P18FW23M015039</v>
      </c>
      <c r="B54" s="84" t="str">
        <f>'23MBA111 '!B54</f>
        <v>HARSHITH G</v>
      </c>
      <c r="C54" s="118">
        <v>2</v>
      </c>
      <c r="D54" s="119">
        <v>3</v>
      </c>
      <c r="E54" s="119">
        <v>0</v>
      </c>
      <c r="F54" s="119">
        <v>0</v>
      </c>
      <c r="G54" s="119">
        <v>0</v>
      </c>
      <c r="H54" s="119">
        <v>7</v>
      </c>
      <c r="I54" s="119">
        <v>0</v>
      </c>
      <c r="J54" s="119">
        <v>8</v>
      </c>
      <c r="K54" s="119">
        <v>12</v>
      </c>
      <c r="L54" s="120">
        <v>34</v>
      </c>
      <c r="M54" s="21">
        <f t="shared" si="1"/>
        <v>32</v>
      </c>
    </row>
    <row r="55" spans="1:13" s="13" customFormat="1" ht="15.5" x14ac:dyDescent="0.35">
      <c r="A55" s="84" t="str">
        <f>'23MBA111 '!A55</f>
        <v>P18FW23M015040</v>
      </c>
      <c r="B55" s="84" t="str">
        <f>'23MBA111 '!B55</f>
        <v>HARSHITH P</v>
      </c>
      <c r="C55" s="118">
        <v>4</v>
      </c>
      <c r="D55" s="119">
        <v>3</v>
      </c>
      <c r="E55" s="119">
        <v>4</v>
      </c>
      <c r="F55" s="119">
        <v>0</v>
      </c>
      <c r="G55" s="119">
        <v>0</v>
      </c>
      <c r="H55" s="119">
        <v>7</v>
      </c>
      <c r="I55" s="119">
        <v>0</v>
      </c>
      <c r="J55" s="119">
        <v>8</v>
      </c>
      <c r="K55" s="119">
        <v>10</v>
      </c>
      <c r="L55" s="120">
        <v>12</v>
      </c>
      <c r="M55" s="21">
        <f t="shared" si="1"/>
        <v>36</v>
      </c>
    </row>
    <row r="56" spans="1:13" s="13" customFormat="1" ht="15.5" x14ac:dyDescent="0.35">
      <c r="A56" s="84" t="str">
        <f>'23MBA111 '!A56</f>
        <v>P18FW23M015041</v>
      </c>
      <c r="B56" s="84" t="str">
        <f>'23MBA111 '!B56</f>
        <v>HITHEN A S</v>
      </c>
      <c r="C56" s="118">
        <v>2</v>
      </c>
      <c r="D56" s="119">
        <v>2</v>
      </c>
      <c r="E56" s="119">
        <v>0</v>
      </c>
      <c r="F56" s="119">
        <v>0</v>
      </c>
      <c r="G56" s="119">
        <v>1</v>
      </c>
      <c r="H56" s="119">
        <v>2</v>
      </c>
      <c r="I56" s="119">
        <v>0</v>
      </c>
      <c r="J56" s="119">
        <v>2</v>
      </c>
      <c r="K56" s="119">
        <v>6</v>
      </c>
      <c r="L56" s="120">
        <v>32</v>
      </c>
      <c r="M56" s="21">
        <f t="shared" si="1"/>
        <v>15</v>
      </c>
    </row>
    <row r="57" spans="1:13" s="13" customFormat="1" ht="15.5" x14ac:dyDescent="0.35">
      <c r="A57" s="84" t="str">
        <f>'23MBA111 '!A57</f>
        <v>P18FW23M015042</v>
      </c>
      <c r="B57" s="84" t="str">
        <f>'23MBA111 '!B57</f>
        <v>HRISHIKESH ASHOK DABADE</v>
      </c>
      <c r="C57" s="118">
        <v>3</v>
      </c>
      <c r="D57" s="119">
        <v>4</v>
      </c>
      <c r="E57" s="119">
        <v>0</v>
      </c>
      <c r="F57" s="119">
        <v>0</v>
      </c>
      <c r="G57" s="119">
        <v>4</v>
      </c>
      <c r="H57" s="119">
        <v>6</v>
      </c>
      <c r="I57" s="119">
        <v>0</v>
      </c>
      <c r="J57" s="119">
        <v>7</v>
      </c>
      <c r="K57" s="119">
        <v>8</v>
      </c>
      <c r="L57" s="120">
        <v>21</v>
      </c>
      <c r="M57" s="21">
        <f t="shared" si="1"/>
        <v>32</v>
      </c>
    </row>
    <row r="58" spans="1:13" s="13" customFormat="1" ht="15.5" x14ac:dyDescent="0.35">
      <c r="A58" s="84" t="str">
        <f>'23MBA111 '!A58</f>
        <v>P18FW23M015043</v>
      </c>
      <c r="B58" s="84" t="str">
        <f>'23MBA111 '!B58</f>
        <v>HRITHIK N</v>
      </c>
      <c r="C58" s="118">
        <v>2</v>
      </c>
      <c r="D58" s="119">
        <v>2</v>
      </c>
      <c r="E58" s="119">
        <v>0</v>
      </c>
      <c r="F58" s="119">
        <v>0</v>
      </c>
      <c r="G58" s="119">
        <v>4</v>
      </c>
      <c r="H58" s="119">
        <v>6</v>
      </c>
      <c r="I58" s="119">
        <v>0</v>
      </c>
      <c r="J58" s="119">
        <v>7</v>
      </c>
      <c r="K58" s="119">
        <v>9</v>
      </c>
      <c r="L58" s="120">
        <v>30</v>
      </c>
      <c r="M58" s="21">
        <f t="shared" si="1"/>
        <v>30</v>
      </c>
    </row>
    <row r="59" spans="1:13" s="13" customFormat="1" ht="15.5" x14ac:dyDescent="0.35">
      <c r="A59" s="84" t="str">
        <f>'23MBA111 '!A59</f>
        <v>P18FW23M015044</v>
      </c>
      <c r="B59" s="84" t="str">
        <f>'23MBA111 '!B59</f>
        <v>INDRESH N</v>
      </c>
      <c r="C59" s="118">
        <v>0</v>
      </c>
      <c r="D59" s="119">
        <v>2</v>
      </c>
      <c r="E59" s="119">
        <v>0</v>
      </c>
      <c r="F59" s="119">
        <v>1</v>
      </c>
      <c r="G59" s="119">
        <v>4</v>
      </c>
      <c r="H59" s="119">
        <v>6</v>
      </c>
      <c r="I59" s="119">
        <v>0</v>
      </c>
      <c r="J59" s="119">
        <v>7</v>
      </c>
      <c r="K59" s="119">
        <v>11</v>
      </c>
      <c r="L59" s="120">
        <v>23</v>
      </c>
      <c r="M59" s="21">
        <f t="shared" si="1"/>
        <v>31</v>
      </c>
    </row>
    <row r="60" spans="1:13" s="13" customFormat="1" ht="15.5" x14ac:dyDescent="0.35">
      <c r="A60" s="84" t="str">
        <f>'23MBA111 '!A60</f>
        <v>P18FW23M015045</v>
      </c>
      <c r="B60" s="84" t="str">
        <f>'23MBA111 '!B60</f>
        <v>KAMATH KARTHIK</v>
      </c>
      <c r="C60" s="118">
        <v>3</v>
      </c>
      <c r="D60" s="119">
        <v>2</v>
      </c>
      <c r="E60" s="119">
        <v>3</v>
      </c>
      <c r="F60" s="119">
        <v>0</v>
      </c>
      <c r="G60" s="119">
        <v>0</v>
      </c>
      <c r="H60" s="119">
        <v>2</v>
      </c>
      <c r="I60" s="119">
        <v>1</v>
      </c>
      <c r="J60" s="119">
        <v>7</v>
      </c>
      <c r="K60" s="119">
        <v>10</v>
      </c>
      <c r="L60" s="120">
        <v>16</v>
      </c>
      <c r="M60" s="21">
        <f t="shared" si="1"/>
        <v>28</v>
      </c>
    </row>
    <row r="61" spans="1:13" s="13" customFormat="1" ht="15.5" x14ac:dyDescent="0.35">
      <c r="A61" s="84" t="str">
        <f>'23MBA111 '!A61</f>
        <v>P18FW23M015046</v>
      </c>
      <c r="B61" s="84" t="str">
        <f>'23MBA111 '!B61</f>
        <v>KARTHIK G R</v>
      </c>
      <c r="C61" s="118">
        <v>1</v>
      </c>
      <c r="D61" s="119">
        <v>1</v>
      </c>
      <c r="E61" s="119">
        <v>0</v>
      </c>
      <c r="F61" s="119">
        <v>0</v>
      </c>
      <c r="G61" s="119">
        <v>2</v>
      </c>
      <c r="H61" s="119">
        <v>3</v>
      </c>
      <c r="I61" s="119">
        <v>0</v>
      </c>
      <c r="J61" s="119">
        <v>0</v>
      </c>
      <c r="K61" s="119">
        <v>7</v>
      </c>
      <c r="L61" s="120">
        <v>30</v>
      </c>
      <c r="M61" s="21">
        <f t="shared" si="1"/>
        <v>14</v>
      </c>
    </row>
    <row r="62" spans="1:13" s="13" customFormat="1" ht="15.5" x14ac:dyDescent="0.35">
      <c r="A62" s="84" t="str">
        <f>'23MBA111 '!A62</f>
        <v>P18FW23M015047</v>
      </c>
      <c r="B62" s="84" t="str">
        <f>'23MBA111 '!B62</f>
        <v>KARTHIK H N</v>
      </c>
      <c r="C62" s="118">
        <v>2</v>
      </c>
      <c r="D62" s="119">
        <v>3</v>
      </c>
      <c r="E62" s="119">
        <v>0</v>
      </c>
      <c r="F62" s="119">
        <v>0</v>
      </c>
      <c r="G62" s="119">
        <v>1</v>
      </c>
      <c r="H62" s="119">
        <v>3</v>
      </c>
      <c r="I62" s="119">
        <v>0</v>
      </c>
      <c r="J62" s="119">
        <v>6</v>
      </c>
      <c r="K62" s="119">
        <v>3</v>
      </c>
      <c r="L62" s="120">
        <v>27</v>
      </c>
      <c r="M62" s="21">
        <f t="shared" si="1"/>
        <v>18</v>
      </c>
    </row>
    <row r="63" spans="1:13" s="13" customFormat="1" ht="15.5" x14ac:dyDescent="0.35">
      <c r="A63" s="84" t="str">
        <f>'23MBA111 '!A63</f>
        <v>P18FW23M015048</v>
      </c>
      <c r="B63" s="84" t="str">
        <f>'23MBA111 '!B63</f>
        <v>KARTHIK HATWAR G</v>
      </c>
      <c r="C63" s="119">
        <v>2</v>
      </c>
      <c r="D63" s="119">
        <v>2</v>
      </c>
      <c r="E63" s="119">
        <v>2</v>
      </c>
      <c r="F63" s="119">
        <v>0</v>
      </c>
      <c r="G63" s="119">
        <v>0</v>
      </c>
      <c r="H63" s="119">
        <v>7</v>
      </c>
      <c r="I63" s="119">
        <v>0</v>
      </c>
      <c r="J63" s="119">
        <v>6</v>
      </c>
      <c r="K63" s="119">
        <v>3</v>
      </c>
      <c r="L63" s="120">
        <v>18</v>
      </c>
      <c r="M63" s="21">
        <f t="shared" si="1"/>
        <v>22</v>
      </c>
    </row>
    <row r="64" spans="1:13" s="13" customFormat="1" ht="15.5" x14ac:dyDescent="0.35">
      <c r="A64" s="84" t="str">
        <f>'23MBA111 '!A64</f>
        <v>P18FW23M015049</v>
      </c>
      <c r="B64" s="84" t="str">
        <f>'23MBA111 '!B64</f>
        <v>KARTHIK N P</v>
      </c>
      <c r="C64" s="119">
        <v>3</v>
      </c>
      <c r="D64" s="119">
        <v>4</v>
      </c>
      <c r="E64" s="119">
        <v>3</v>
      </c>
      <c r="F64" s="119">
        <v>0</v>
      </c>
      <c r="G64" s="119">
        <v>0</v>
      </c>
      <c r="H64" s="119">
        <v>8</v>
      </c>
      <c r="I64" s="119">
        <v>0</v>
      </c>
      <c r="J64" s="119">
        <v>6</v>
      </c>
      <c r="K64" s="119">
        <v>8</v>
      </c>
      <c r="L64" s="120">
        <v>22</v>
      </c>
      <c r="M64" s="21">
        <f t="shared" si="1"/>
        <v>32</v>
      </c>
    </row>
    <row r="65" spans="1:13" s="13" customFormat="1" ht="15.5" x14ac:dyDescent="0.35">
      <c r="A65" s="84" t="str">
        <f>'23MBA111 '!A65</f>
        <v>P18FW23M015050</v>
      </c>
      <c r="B65" s="84" t="str">
        <f>'23MBA111 '!B65</f>
        <v>KARTHIK S</v>
      </c>
      <c r="C65" s="118">
        <v>2</v>
      </c>
      <c r="D65" s="119">
        <v>2</v>
      </c>
      <c r="E65" s="119">
        <v>0</v>
      </c>
      <c r="F65" s="119">
        <v>0</v>
      </c>
      <c r="G65" s="119">
        <v>2</v>
      </c>
      <c r="H65" s="119">
        <v>6</v>
      </c>
      <c r="I65" s="119">
        <v>0</v>
      </c>
      <c r="J65" s="119">
        <v>6</v>
      </c>
      <c r="K65" s="119">
        <v>6</v>
      </c>
      <c r="L65" s="120">
        <v>28</v>
      </c>
      <c r="M65" s="21">
        <f t="shared" si="1"/>
        <v>24</v>
      </c>
    </row>
    <row r="66" spans="1:13" s="13" customFormat="1" ht="15.5" x14ac:dyDescent="0.35">
      <c r="A66" s="84" t="str">
        <f>'23MBA111 '!A66</f>
        <v>P18FW23M015051</v>
      </c>
      <c r="B66" s="84" t="str">
        <f>'23MBA111 '!B66</f>
        <v>KAVYA D</v>
      </c>
      <c r="C66" s="118">
        <v>3</v>
      </c>
      <c r="D66" s="119">
        <v>2</v>
      </c>
      <c r="E66" s="119">
        <v>0</v>
      </c>
      <c r="F66" s="119">
        <v>0</v>
      </c>
      <c r="G66" s="119">
        <v>2</v>
      </c>
      <c r="H66" s="119">
        <v>2</v>
      </c>
      <c r="I66" s="119">
        <v>0</v>
      </c>
      <c r="J66" s="119">
        <v>7</v>
      </c>
      <c r="K66" s="119">
        <v>7</v>
      </c>
      <c r="L66" s="120">
        <v>36</v>
      </c>
      <c r="M66" s="21">
        <f t="shared" si="1"/>
        <v>23</v>
      </c>
    </row>
    <row r="67" spans="1:13" s="13" customFormat="1" ht="15.5" x14ac:dyDescent="0.35">
      <c r="A67" s="84" t="str">
        <f>'23MBA111 '!A67</f>
        <v>P18FW23M015052</v>
      </c>
      <c r="B67" s="84" t="str">
        <f>'23MBA111 '!B67</f>
        <v>KAVYA M P</v>
      </c>
      <c r="C67" s="118">
        <v>3</v>
      </c>
      <c r="D67" s="119">
        <v>2</v>
      </c>
      <c r="E67" s="119">
        <v>3</v>
      </c>
      <c r="F67" s="119">
        <v>0</v>
      </c>
      <c r="G67" s="119">
        <v>0</v>
      </c>
      <c r="H67" s="119">
        <v>2</v>
      </c>
      <c r="I67" s="119">
        <v>0</v>
      </c>
      <c r="J67" s="119">
        <v>6</v>
      </c>
      <c r="K67" s="119">
        <v>9</v>
      </c>
      <c r="L67" s="120">
        <v>36</v>
      </c>
      <c r="M67" s="21">
        <f t="shared" si="1"/>
        <v>25</v>
      </c>
    </row>
    <row r="68" spans="1:13" s="13" customFormat="1" ht="15.5" x14ac:dyDescent="0.35">
      <c r="A68" s="84" t="str">
        <f>'23MBA111 '!A68</f>
        <v>P18FW23M015053</v>
      </c>
      <c r="B68" s="84" t="str">
        <f>'23MBA111 '!B68</f>
        <v>KEERTHANA PRABHU B</v>
      </c>
      <c r="C68" s="119">
        <v>2</v>
      </c>
      <c r="D68" s="119">
        <v>4</v>
      </c>
      <c r="E68" s="119">
        <v>3</v>
      </c>
      <c r="F68" s="119">
        <v>0</v>
      </c>
      <c r="G68" s="119">
        <v>0</v>
      </c>
      <c r="H68" s="119">
        <v>3</v>
      </c>
      <c r="I68" s="119">
        <v>0</v>
      </c>
      <c r="J68" s="119">
        <v>8</v>
      </c>
      <c r="K68" s="119">
        <v>12</v>
      </c>
      <c r="L68" s="120">
        <v>23</v>
      </c>
      <c r="M68" s="21">
        <f t="shared" si="1"/>
        <v>32</v>
      </c>
    </row>
    <row r="69" spans="1:13" s="13" customFormat="1" ht="15.5" x14ac:dyDescent="0.35">
      <c r="A69" s="84" t="str">
        <f>'23MBA111 '!A69</f>
        <v>P18FW23M015054</v>
      </c>
      <c r="B69" s="84" t="str">
        <f>'23MBA111 '!B69</f>
        <v>KISHOR</v>
      </c>
      <c r="C69" s="118">
        <v>3</v>
      </c>
      <c r="D69" s="119">
        <v>2</v>
      </c>
      <c r="E69" s="119">
        <v>3</v>
      </c>
      <c r="F69" s="119">
        <v>0</v>
      </c>
      <c r="G69" s="119">
        <v>0</v>
      </c>
      <c r="H69" s="119">
        <v>0</v>
      </c>
      <c r="I69" s="119">
        <v>1</v>
      </c>
      <c r="J69" s="119">
        <v>5</v>
      </c>
      <c r="K69" s="119">
        <v>11</v>
      </c>
      <c r="L69" s="120">
        <v>28</v>
      </c>
      <c r="M69" s="21">
        <f t="shared" si="1"/>
        <v>25</v>
      </c>
    </row>
    <row r="70" spans="1:13" s="13" customFormat="1" ht="15.5" x14ac:dyDescent="0.35">
      <c r="A70" s="84" t="str">
        <f>'23MBA111 '!A70</f>
        <v>P18FW23M015055</v>
      </c>
      <c r="B70" s="84" t="str">
        <f>'23MBA111 '!B70</f>
        <v>KUSHAL VEDANANDAGOUDA PATIL</v>
      </c>
      <c r="C70" s="119">
        <v>3</v>
      </c>
      <c r="D70" s="119">
        <v>3</v>
      </c>
      <c r="E70" s="119">
        <v>3</v>
      </c>
      <c r="F70" s="119">
        <v>0</v>
      </c>
      <c r="G70" s="119">
        <v>0</v>
      </c>
      <c r="H70" s="119">
        <v>2</v>
      </c>
      <c r="I70" s="119">
        <v>2</v>
      </c>
      <c r="J70" s="119">
        <v>0</v>
      </c>
      <c r="K70" s="119">
        <v>8</v>
      </c>
      <c r="L70" s="120">
        <v>2</v>
      </c>
      <c r="M70" s="21">
        <f t="shared" si="1"/>
        <v>21</v>
      </c>
    </row>
    <row r="71" spans="1:13" s="13" customFormat="1" ht="15.5" x14ac:dyDescent="0.35">
      <c r="A71" s="84" t="str">
        <f>'23MBA111 '!A71</f>
        <v>P18FW23M015056</v>
      </c>
      <c r="B71" s="84" t="str">
        <f>'23MBA111 '!B71</f>
        <v>LAKSHMI MUVVALA</v>
      </c>
      <c r="C71" s="119">
        <v>0</v>
      </c>
      <c r="D71" s="119">
        <v>2</v>
      </c>
      <c r="E71" s="119">
        <v>2</v>
      </c>
      <c r="F71" s="119">
        <v>0</v>
      </c>
      <c r="G71" s="119">
        <v>0</v>
      </c>
      <c r="H71" s="119">
        <v>3</v>
      </c>
      <c r="I71" s="119">
        <v>0</v>
      </c>
      <c r="J71" s="119">
        <v>2</v>
      </c>
      <c r="K71" s="119">
        <v>6</v>
      </c>
      <c r="L71" s="120">
        <v>32</v>
      </c>
      <c r="M71" s="21">
        <f t="shared" si="1"/>
        <v>15</v>
      </c>
    </row>
    <row r="72" spans="1:13" s="13" customFormat="1" ht="15.5" x14ac:dyDescent="0.35">
      <c r="A72" s="84" t="str">
        <f>'23MBA111 '!A72</f>
        <v>P18FW23M015057</v>
      </c>
      <c r="B72" s="84" t="str">
        <f>'23MBA111 '!B72</f>
        <v>LAKSHMI PRASAD M N</v>
      </c>
      <c r="C72" s="118">
        <v>2</v>
      </c>
      <c r="D72" s="119">
        <v>3</v>
      </c>
      <c r="E72" s="119">
        <v>2</v>
      </c>
      <c r="F72" s="119">
        <v>0</v>
      </c>
      <c r="G72" s="119">
        <v>0</v>
      </c>
      <c r="H72" s="119">
        <v>3</v>
      </c>
      <c r="I72" s="119">
        <v>0</v>
      </c>
      <c r="J72" s="119">
        <v>7</v>
      </c>
      <c r="K72" s="119">
        <v>10</v>
      </c>
      <c r="L72" s="120">
        <v>18</v>
      </c>
      <c r="M72" s="21">
        <f t="shared" si="1"/>
        <v>27</v>
      </c>
    </row>
    <row r="73" spans="1:13" s="13" customFormat="1" ht="15.5" x14ac:dyDescent="0.35">
      <c r="A73" s="84" t="str">
        <f>'23MBA111 '!A73</f>
        <v>P18FW23M015058</v>
      </c>
      <c r="B73" s="84" t="str">
        <f>'23MBA111 '!B73</f>
        <v>LIKHITH E L</v>
      </c>
      <c r="C73" s="118">
        <v>2</v>
      </c>
      <c r="D73" s="119">
        <v>3</v>
      </c>
      <c r="E73" s="119">
        <v>3</v>
      </c>
      <c r="F73" s="119">
        <v>0</v>
      </c>
      <c r="G73" s="119">
        <v>0</v>
      </c>
      <c r="H73" s="119">
        <v>7</v>
      </c>
      <c r="I73" s="119">
        <v>0</v>
      </c>
      <c r="J73" s="119">
        <v>7</v>
      </c>
      <c r="K73" s="119">
        <v>6</v>
      </c>
      <c r="L73" s="120">
        <v>21</v>
      </c>
      <c r="M73" s="21">
        <f t="shared" si="1"/>
        <v>28</v>
      </c>
    </row>
    <row r="74" spans="1:13" s="13" customFormat="1" ht="15.5" x14ac:dyDescent="0.35">
      <c r="A74" s="84" t="str">
        <f>'23MBA111 '!A74</f>
        <v>P18FW23M015059</v>
      </c>
      <c r="B74" s="84" t="str">
        <f>'23MBA111 '!B74</f>
        <v>MAMATHA S</v>
      </c>
      <c r="C74" s="119">
        <v>2</v>
      </c>
      <c r="D74" s="119">
        <v>2</v>
      </c>
      <c r="E74" s="119">
        <v>0</v>
      </c>
      <c r="F74" s="119">
        <v>0</v>
      </c>
      <c r="G74" s="119">
        <v>1</v>
      </c>
      <c r="H74" s="119">
        <v>3</v>
      </c>
      <c r="I74" s="119">
        <v>0</v>
      </c>
      <c r="J74" s="119">
        <v>7</v>
      </c>
      <c r="K74" s="119">
        <v>5</v>
      </c>
      <c r="L74" s="120">
        <v>38</v>
      </c>
      <c r="M74" s="21">
        <f t="shared" si="1"/>
        <v>20</v>
      </c>
    </row>
    <row r="75" spans="1:13" s="13" customFormat="1" ht="15.5" x14ac:dyDescent="0.35">
      <c r="A75" s="84" t="str">
        <f>'23MBA111 '!A75</f>
        <v>P18FW23M015060</v>
      </c>
      <c r="B75" s="84" t="str">
        <f>'23MBA111 '!B75</f>
        <v>MANJUNATH D NEELGUND</v>
      </c>
      <c r="C75" s="118">
        <v>1</v>
      </c>
      <c r="D75" s="119">
        <v>1</v>
      </c>
      <c r="E75" s="119">
        <v>3</v>
      </c>
      <c r="F75" s="119">
        <v>0</v>
      </c>
      <c r="G75" s="119">
        <v>0</v>
      </c>
      <c r="H75" s="119">
        <v>3</v>
      </c>
      <c r="I75" s="119">
        <v>0</v>
      </c>
      <c r="J75" s="119">
        <v>6</v>
      </c>
      <c r="K75" s="119">
        <v>7</v>
      </c>
      <c r="L75" s="120">
        <v>26</v>
      </c>
      <c r="M75" s="21">
        <f t="shared" si="1"/>
        <v>21</v>
      </c>
    </row>
    <row r="76" spans="1:13" s="13" customFormat="1" ht="15.5" x14ac:dyDescent="0.35">
      <c r="A76" s="84" t="str">
        <f>'23MBA111 '!A76</f>
        <v>P18FW23M015061</v>
      </c>
      <c r="B76" s="84" t="str">
        <f>'23MBA111 '!B76</f>
        <v>MANOJ M</v>
      </c>
      <c r="C76" s="118">
        <v>3</v>
      </c>
      <c r="D76" s="119">
        <v>3</v>
      </c>
      <c r="E76" s="119">
        <v>3</v>
      </c>
      <c r="F76" s="119"/>
      <c r="G76" s="119"/>
      <c r="H76" s="119">
        <v>0</v>
      </c>
      <c r="I76" s="119">
        <v>0</v>
      </c>
      <c r="J76" s="119"/>
      <c r="K76" s="119">
        <v>4</v>
      </c>
      <c r="L76" s="120">
        <v>34</v>
      </c>
      <c r="M76" s="21">
        <f t="shared" si="1"/>
        <v>13</v>
      </c>
    </row>
    <row r="77" spans="1:13" s="13" customFormat="1" ht="15.5" x14ac:dyDescent="0.35">
      <c r="A77" s="84" t="str">
        <f>'23MBA111 '!A77</f>
        <v>P18FW23M015062</v>
      </c>
      <c r="B77" s="84" t="str">
        <f>'23MBA111 '!B77</f>
        <v>MARK DAKSHIN KENNEDY</v>
      </c>
      <c r="C77" s="119">
        <v>4</v>
      </c>
      <c r="D77" s="119">
        <v>4</v>
      </c>
      <c r="E77" s="119">
        <v>5</v>
      </c>
      <c r="F77" s="119"/>
      <c r="G77" s="119"/>
      <c r="H77" s="119"/>
      <c r="I77" s="119">
        <v>0</v>
      </c>
      <c r="J77" s="119">
        <v>8</v>
      </c>
      <c r="K77" s="119">
        <v>10</v>
      </c>
      <c r="L77" s="120">
        <v>35</v>
      </c>
      <c r="M77" s="21">
        <f t="shared" si="1"/>
        <v>31</v>
      </c>
    </row>
    <row r="78" spans="1:13" s="13" customFormat="1" ht="15.5" x14ac:dyDescent="0.35">
      <c r="A78" s="84" t="str">
        <f>'23MBA111 '!A78</f>
        <v>P18FW23M015063</v>
      </c>
      <c r="B78" s="84" t="str">
        <f>'23MBA111 '!B78</f>
        <v>MARYAM FATHIMA</v>
      </c>
      <c r="C78" s="118">
        <v>3</v>
      </c>
      <c r="D78" s="119">
        <v>3</v>
      </c>
      <c r="E78" s="119">
        <v>2</v>
      </c>
      <c r="F78" s="119"/>
      <c r="G78" s="119"/>
      <c r="H78" s="119">
        <v>5</v>
      </c>
      <c r="I78" s="119"/>
      <c r="J78" s="119">
        <v>7</v>
      </c>
      <c r="K78" s="119">
        <v>6</v>
      </c>
      <c r="L78" s="120">
        <v>22</v>
      </c>
      <c r="M78" s="21">
        <f t="shared" si="1"/>
        <v>26</v>
      </c>
    </row>
    <row r="79" spans="1:13" s="13" customFormat="1" ht="15.5" x14ac:dyDescent="0.35">
      <c r="A79" s="84" t="str">
        <f>'23MBA111 '!A79</f>
        <v>P18FW23M015064</v>
      </c>
      <c r="B79" s="84" t="str">
        <f>'23MBA111 '!B79</f>
        <v>MD ISMAIL HUSSAIN</v>
      </c>
      <c r="C79" s="121">
        <v>4</v>
      </c>
      <c r="D79" s="121">
        <v>4</v>
      </c>
      <c r="E79" s="121"/>
      <c r="F79" s="121">
        <v>0</v>
      </c>
      <c r="G79" s="121"/>
      <c r="H79" s="119"/>
      <c r="I79" s="119">
        <v>0</v>
      </c>
      <c r="J79" s="119">
        <v>4</v>
      </c>
      <c r="K79" s="119">
        <v>0</v>
      </c>
      <c r="L79" s="120">
        <v>29</v>
      </c>
      <c r="M79" s="21">
        <f t="shared" si="1"/>
        <v>12</v>
      </c>
    </row>
    <row r="80" spans="1:13" s="13" customFormat="1" ht="15.5" x14ac:dyDescent="0.35">
      <c r="A80" s="84" t="str">
        <f>'23MBA111 '!A80</f>
        <v>P18FW23M015065</v>
      </c>
      <c r="B80" s="84" t="str">
        <f>'23MBA111 '!B80</f>
        <v>MEDHA.B</v>
      </c>
      <c r="C80" s="121">
        <v>4</v>
      </c>
      <c r="D80" s="121">
        <v>4</v>
      </c>
      <c r="E80" s="121">
        <v>4</v>
      </c>
      <c r="F80" s="121"/>
      <c r="G80" s="121"/>
      <c r="H80" s="119"/>
      <c r="I80" s="119">
        <v>0</v>
      </c>
      <c r="J80" s="119">
        <v>4</v>
      </c>
      <c r="K80" s="119">
        <v>6</v>
      </c>
      <c r="L80" s="120">
        <v>26</v>
      </c>
      <c r="M80" s="21">
        <f t="shared" si="1"/>
        <v>22</v>
      </c>
    </row>
    <row r="81" spans="1:13" s="13" customFormat="1" ht="15.5" x14ac:dyDescent="0.35">
      <c r="A81" s="84" t="str">
        <f>'23MBA111 '!A81</f>
        <v>P18FW23M015066</v>
      </c>
      <c r="B81" s="84" t="str">
        <f>'23MBA111 '!B81</f>
        <v>MEGHA SANTOSH ANGADI</v>
      </c>
      <c r="C81" s="119">
        <v>5</v>
      </c>
      <c r="D81" s="119">
        <v>5</v>
      </c>
      <c r="E81" s="119">
        <v>3</v>
      </c>
      <c r="F81" s="119"/>
      <c r="G81" s="119"/>
      <c r="H81" s="119">
        <v>2</v>
      </c>
      <c r="I81" s="119"/>
      <c r="J81" s="119">
        <v>7</v>
      </c>
      <c r="K81" s="119">
        <v>3</v>
      </c>
      <c r="L81" s="120">
        <v>34</v>
      </c>
      <c r="M81" s="21">
        <f t="shared" ref="M81:M144" si="2">SUM(C81:K81)</f>
        <v>25</v>
      </c>
    </row>
    <row r="82" spans="1:13" s="13" customFormat="1" ht="15.5" x14ac:dyDescent="0.35">
      <c r="A82" s="84" t="str">
        <f>'23MBA111 '!A82</f>
        <v>P18FW23M015067</v>
      </c>
      <c r="B82" s="84" t="str">
        <f>'23MBA111 '!B82</f>
        <v>MOHAMED TAHIR</v>
      </c>
      <c r="C82" s="118">
        <v>3</v>
      </c>
      <c r="D82" s="119">
        <v>5</v>
      </c>
      <c r="E82" s="119"/>
      <c r="F82" s="119"/>
      <c r="G82" s="119">
        <v>5</v>
      </c>
      <c r="H82" s="119">
        <v>4</v>
      </c>
      <c r="I82" s="119"/>
      <c r="J82" s="119">
        <v>8</v>
      </c>
      <c r="K82" s="119">
        <v>10</v>
      </c>
      <c r="L82" s="120">
        <v>28</v>
      </c>
      <c r="M82" s="21">
        <f t="shared" si="2"/>
        <v>35</v>
      </c>
    </row>
    <row r="83" spans="1:13" s="13" customFormat="1" ht="15.5" x14ac:dyDescent="0.35">
      <c r="A83" s="84" t="str">
        <f>'23MBA111 '!A83</f>
        <v>P18FW23M015068</v>
      </c>
      <c r="B83" s="84" t="str">
        <f>'23MBA111 '!B83</f>
        <v>MOHITH M</v>
      </c>
      <c r="C83" s="119">
        <v>5</v>
      </c>
      <c r="D83" s="119">
        <v>5</v>
      </c>
      <c r="E83" s="119"/>
      <c r="F83" s="119"/>
      <c r="G83" s="119">
        <v>5</v>
      </c>
      <c r="H83" s="119"/>
      <c r="I83" s="119">
        <v>0</v>
      </c>
      <c r="J83" s="119">
        <v>8</v>
      </c>
      <c r="K83" s="119">
        <v>5</v>
      </c>
      <c r="L83" s="120">
        <v>20</v>
      </c>
      <c r="M83" s="21">
        <f t="shared" si="2"/>
        <v>28</v>
      </c>
    </row>
    <row r="84" spans="1:13" s="13" customFormat="1" ht="15.5" x14ac:dyDescent="0.35">
      <c r="A84" s="84" t="str">
        <f>'23MBA111 '!A84</f>
        <v>P18FW23M015069</v>
      </c>
      <c r="B84" s="84" t="str">
        <f>'23MBA111 '!B84</f>
        <v>MOULYAGOWDA D N</v>
      </c>
      <c r="C84" s="119">
        <v>5</v>
      </c>
      <c r="D84" s="119">
        <v>4</v>
      </c>
      <c r="E84" s="119">
        <v>4</v>
      </c>
      <c r="F84" s="119"/>
      <c r="G84" s="119"/>
      <c r="H84" s="119"/>
      <c r="I84" s="119">
        <v>0</v>
      </c>
      <c r="J84" s="119">
        <v>7</v>
      </c>
      <c r="K84" s="119">
        <v>10</v>
      </c>
      <c r="L84" s="120">
        <v>25</v>
      </c>
      <c r="M84" s="21">
        <f t="shared" si="2"/>
        <v>30</v>
      </c>
    </row>
    <row r="85" spans="1:13" s="13" customFormat="1" ht="15.5" x14ac:dyDescent="0.35">
      <c r="A85" s="84" t="str">
        <f>'23MBA111 '!A85</f>
        <v>P18FW23M015070</v>
      </c>
      <c r="B85" s="84" t="str">
        <f>'23MBA111 '!B85</f>
        <v>N VINAY KUMAR REDDY</v>
      </c>
      <c r="C85" s="119">
        <v>3</v>
      </c>
      <c r="D85" s="119">
        <v>3</v>
      </c>
      <c r="E85" s="119">
        <v>3</v>
      </c>
      <c r="F85" s="119"/>
      <c r="G85" s="119"/>
      <c r="H85" s="119">
        <v>7</v>
      </c>
      <c r="I85" s="119"/>
      <c r="J85" s="119">
        <v>6</v>
      </c>
      <c r="K85" s="119">
        <v>10</v>
      </c>
      <c r="L85" s="120">
        <v>38</v>
      </c>
      <c r="M85" s="21">
        <f t="shared" si="2"/>
        <v>32</v>
      </c>
    </row>
    <row r="86" spans="1:13" s="13" customFormat="1" ht="15.5" x14ac:dyDescent="0.35">
      <c r="A86" s="84" t="str">
        <f>'23MBA111 '!A86</f>
        <v>P18FW23M015071</v>
      </c>
      <c r="B86" s="84" t="str">
        <f>'23MBA111 '!B86</f>
        <v>NAMITHA</v>
      </c>
      <c r="C86" s="118">
        <v>5</v>
      </c>
      <c r="D86" s="119">
        <v>5</v>
      </c>
      <c r="E86" s="119"/>
      <c r="F86" s="119"/>
      <c r="G86" s="119">
        <v>5</v>
      </c>
      <c r="H86" s="119"/>
      <c r="I86" s="119">
        <v>0</v>
      </c>
      <c r="J86" s="119">
        <v>8</v>
      </c>
      <c r="K86" s="119">
        <v>4</v>
      </c>
      <c r="L86" s="120">
        <v>27</v>
      </c>
      <c r="M86" s="21">
        <f t="shared" si="2"/>
        <v>27</v>
      </c>
    </row>
    <row r="87" spans="1:13" s="13" customFormat="1" ht="15.5" x14ac:dyDescent="0.35">
      <c r="A87" s="84" t="str">
        <f>'23MBA111 '!A87</f>
        <v>P18FW23M015072</v>
      </c>
      <c r="B87" s="84" t="str">
        <f>'23MBA111 '!B87</f>
        <v>NAMRATHA M K</v>
      </c>
      <c r="C87" s="119">
        <v>2</v>
      </c>
      <c r="D87" s="119">
        <v>3</v>
      </c>
      <c r="E87" s="119"/>
      <c r="F87" s="119"/>
      <c r="G87" s="119">
        <v>4</v>
      </c>
      <c r="H87" s="119"/>
      <c r="I87" s="119">
        <v>0</v>
      </c>
      <c r="J87" s="119">
        <v>7</v>
      </c>
      <c r="K87" s="119">
        <v>4</v>
      </c>
      <c r="L87" s="120">
        <v>36</v>
      </c>
      <c r="M87" s="21">
        <f t="shared" si="2"/>
        <v>20</v>
      </c>
    </row>
    <row r="88" spans="1:13" s="13" customFormat="1" ht="15.5" x14ac:dyDescent="0.35">
      <c r="A88" s="84" t="str">
        <f>'23MBA111 '!A88</f>
        <v>P18FW23M015073</v>
      </c>
      <c r="B88" s="84" t="str">
        <f>'23MBA111 '!B88</f>
        <v>NANDISHA V</v>
      </c>
      <c r="C88" s="119">
        <v>2</v>
      </c>
      <c r="D88" s="119">
        <v>3</v>
      </c>
      <c r="E88" s="119">
        <v>0</v>
      </c>
      <c r="F88" s="119"/>
      <c r="G88" s="119"/>
      <c r="H88" s="119"/>
      <c r="I88" s="119">
        <v>0</v>
      </c>
      <c r="J88" s="119">
        <v>0</v>
      </c>
      <c r="K88" s="119">
        <v>3</v>
      </c>
      <c r="L88" s="120">
        <v>21</v>
      </c>
      <c r="M88" s="21">
        <f t="shared" si="2"/>
        <v>8</v>
      </c>
    </row>
    <row r="89" spans="1:13" s="13" customFormat="1" ht="15.5" x14ac:dyDescent="0.35">
      <c r="A89" s="84" t="str">
        <f>'23MBA111 '!A89</f>
        <v>P18FW23M015074</v>
      </c>
      <c r="B89" s="84" t="str">
        <f>'23MBA111 '!B89</f>
        <v>NARAYANA R PUJARI</v>
      </c>
      <c r="C89" s="119">
        <v>3</v>
      </c>
      <c r="D89" s="119">
        <v>5</v>
      </c>
      <c r="E89" s="119"/>
      <c r="F89" s="119"/>
      <c r="G89" s="119">
        <v>4</v>
      </c>
      <c r="H89" s="119">
        <v>8</v>
      </c>
      <c r="I89" s="119"/>
      <c r="J89" s="119">
        <v>7</v>
      </c>
      <c r="K89" s="119">
        <v>8</v>
      </c>
      <c r="L89" s="120">
        <v>31</v>
      </c>
      <c r="M89" s="21">
        <f t="shared" si="2"/>
        <v>35</v>
      </c>
    </row>
    <row r="90" spans="1:13" s="13" customFormat="1" ht="15.5" x14ac:dyDescent="0.35">
      <c r="A90" s="84" t="str">
        <f>'23MBA111 '!A90</f>
        <v>P18FW23M015075</v>
      </c>
      <c r="B90" s="84" t="str">
        <f>'23MBA111 '!B90</f>
        <v>NARENDRA</v>
      </c>
      <c r="C90" s="119">
        <v>5</v>
      </c>
      <c r="D90" s="119">
        <v>5</v>
      </c>
      <c r="E90" s="119">
        <v>5</v>
      </c>
      <c r="F90" s="119"/>
      <c r="G90" s="119"/>
      <c r="H90" s="119">
        <v>8</v>
      </c>
      <c r="I90" s="119"/>
      <c r="J90" s="119">
        <v>9</v>
      </c>
      <c r="K90" s="119">
        <v>11</v>
      </c>
      <c r="L90" s="120">
        <v>15</v>
      </c>
      <c r="M90" s="21">
        <f t="shared" si="2"/>
        <v>43</v>
      </c>
    </row>
    <row r="91" spans="1:13" s="13" customFormat="1" ht="15.5" x14ac:dyDescent="0.35">
      <c r="A91" s="84" t="str">
        <f>'23MBA111 '!A91</f>
        <v>P18FW23M015076</v>
      </c>
      <c r="B91" s="84" t="str">
        <f>'23MBA111 '!B91</f>
        <v>NEHA M CHOUGALE</v>
      </c>
      <c r="C91" s="118">
        <v>5</v>
      </c>
      <c r="D91" s="119">
        <v>4</v>
      </c>
      <c r="E91" s="119">
        <v>5</v>
      </c>
      <c r="F91" s="119"/>
      <c r="G91" s="119"/>
      <c r="H91" s="119">
        <v>0</v>
      </c>
      <c r="I91" s="119"/>
      <c r="J91" s="119">
        <v>8</v>
      </c>
      <c r="K91" s="119">
        <v>8</v>
      </c>
      <c r="L91" s="120">
        <v>37</v>
      </c>
      <c r="M91" s="21">
        <f t="shared" si="2"/>
        <v>30</v>
      </c>
    </row>
    <row r="92" spans="1:13" s="13" customFormat="1" ht="15.5" x14ac:dyDescent="0.35">
      <c r="A92" s="84" t="str">
        <f>'23MBA111 '!A92</f>
        <v>P18FW23M015077</v>
      </c>
      <c r="B92" s="84" t="str">
        <f>'23MBA111 '!B92</f>
        <v>NEHA PRASAD</v>
      </c>
      <c r="C92" s="119">
        <v>5</v>
      </c>
      <c r="D92" s="119">
        <v>5</v>
      </c>
      <c r="E92" s="119">
        <v>5</v>
      </c>
      <c r="F92" s="119"/>
      <c r="G92" s="119"/>
      <c r="H92" s="119">
        <v>10</v>
      </c>
      <c r="I92" s="119">
        <v>9</v>
      </c>
      <c r="J92" s="119"/>
      <c r="K92" s="119">
        <v>8</v>
      </c>
      <c r="L92" s="120">
        <v>34</v>
      </c>
      <c r="M92" s="21">
        <f t="shared" si="2"/>
        <v>42</v>
      </c>
    </row>
    <row r="93" spans="1:13" s="13" customFormat="1" ht="15.5" x14ac:dyDescent="0.35">
      <c r="A93" s="84" t="str">
        <f>'23MBA111 '!A93</f>
        <v>P18FW23M015078</v>
      </c>
      <c r="B93" s="84" t="str">
        <f>'23MBA111 '!B93</f>
        <v>NIMMISH RAO</v>
      </c>
      <c r="C93" s="118">
        <v>2</v>
      </c>
      <c r="D93" s="119">
        <v>3</v>
      </c>
      <c r="E93" s="119">
        <v>0</v>
      </c>
      <c r="F93" s="119"/>
      <c r="G93" s="119"/>
      <c r="H93" s="119">
        <v>0</v>
      </c>
      <c r="I93" s="119"/>
      <c r="J93" s="119">
        <v>6</v>
      </c>
      <c r="K93" s="119">
        <v>0</v>
      </c>
      <c r="L93" s="120">
        <v>28</v>
      </c>
      <c r="M93" s="21">
        <f t="shared" si="2"/>
        <v>11</v>
      </c>
    </row>
    <row r="94" spans="1:13" s="13" customFormat="1" ht="15.5" x14ac:dyDescent="0.35">
      <c r="A94" s="84" t="str">
        <f>'23MBA111 '!A94</f>
        <v>P18FW23M015079</v>
      </c>
      <c r="B94" s="84" t="str">
        <f>'23MBA111 '!B94</f>
        <v>NIRANJAN HEBBAR M</v>
      </c>
      <c r="C94" s="119">
        <v>2</v>
      </c>
      <c r="D94" s="119">
        <v>2</v>
      </c>
      <c r="E94" s="119">
        <v>1</v>
      </c>
      <c r="F94" s="119"/>
      <c r="G94" s="119">
        <v>0</v>
      </c>
      <c r="H94" s="119"/>
      <c r="I94" s="119">
        <v>0</v>
      </c>
      <c r="J94" s="119">
        <v>6</v>
      </c>
      <c r="K94" s="119">
        <v>3</v>
      </c>
      <c r="L94" s="120">
        <v>36</v>
      </c>
      <c r="M94" s="21">
        <f t="shared" si="2"/>
        <v>14</v>
      </c>
    </row>
    <row r="95" spans="1:13" s="13" customFormat="1" ht="15.5" x14ac:dyDescent="0.35">
      <c r="A95" s="84" t="str">
        <f>'23MBA111 '!A95</f>
        <v>P18FW23M015080</v>
      </c>
      <c r="B95" s="84" t="str">
        <f>'23MBA111 '!B95</f>
        <v>NITHYA N</v>
      </c>
      <c r="C95" s="118">
        <v>4</v>
      </c>
      <c r="D95" s="119">
        <v>4</v>
      </c>
      <c r="E95" s="119">
        <v>3</v>
      </c>
      <c r="F95" s="119"/>
      <c r="G95" s="119"/>
      <c r="H95" s="119"/>
      <c r="I95" s="119">
        <v>0</v>
      </c>
      <c r="J95" s="119">
        <v>8</v>
      </c>
      <c r="K95" s="119">
        <v>10</v>
      </c>
      <c r="L95" s="120">
        <v>32</v>
      </c>
      <c r="M95" s="21">
        <f t="shared" si="2"/>
        <v>29</v>
      </c>
    </row>
    <row r="96" spans="1:13" s="13" customFormat="1" ht="15.5" x14ac:dyDescent="0.35">
      <c r="A96" s="84" t="str">
        <f>'23MBA111 '!A96</f>
        <v>P18FW23M015081</v>
      </c>
      <c r="B96" s="84" t="str">
        <f>'23MBA111 '!B96</f>
        <v>P S KEERTHY</v>
      </c>
      <c r="C96" s="118">
        <v>4</v>
      </c>
      <c r="D96" s="119">
        <v>4</v>
      </c>
      <c r="E96" s="119">
        <v>2</v>
      </c>
      <c r="F96" s="119"/>
      <c r="G96" s="119"/>
      <c r="H96" s="119"/>
      <c r="I96" s="119">
        <v>0</v>
      </c>
      <c r="J96" s="119">
        <v>8</v>
      </c>
      <c r="K96" s="119">
        <v>12</v>
      </c>
      <c r="L96" s="120">
        <v>35</v>
      </c>
      <c r="M96" s="21">
        <f t="shared" si="2"/>
        <v>30</v>
      </c>
    </row>
    <row r="97" spans="1:13" s="13" customFormat="1" ht="15.5" x14ac:dyDescent="0.35">
      <c r="A97" s="84" t="str">
        <f>'23MBA111 '!A97</f>
        <v>P18FW23M015082</v>
      </c>
      <c r="B97" s="84" t="str">
        <f>'23MBA111 '!B97</f>
        <v>P UTTARA</v>
      </c>
      <c r="C97" s="118">
        <v>3</v>
      </c>
      <c r="D97" s="119">
        <v>3</v>
      </c>
      <c r="E97" s="119"/>
      <c r="F97" s="119"/>
      <c r="G97" s="119">
        <v>3</v>
      </c>
      <c r="H97" s="119">
        <v>2</v>
      </c>
      <c r="I97" s="119"/>
      <c r="J97" s="119">
        <v>8</v>
      </c>
      <c r="K97" s="119">
        <v>5</v>
      </c>
      <c r="L97" s="120">
        <v>33</v>
      </c>
      <c r="M97" s="21">
        <f t="shared" si="2"/>
        <v>24</v>
      </c>
    </row>
    <row r="98" spans="1:13" s="13" customFormat="1" ht="15.5" x14ac:dyDescent="0.35">
      <c r="A98" s="84" t="str">
        <f>'23MBA111 '!A98</f>
        <v>P18FW23M015083</v>
      </c>
      <c r="B98" s="84" t="str">
        <f>'23MBA111 '!B98</f>
        <v>PAVAN</v>
      </c>
      <c r="C98" s="118">
        <v>4</v>
      </c>
      <c r="D98" s="119">
        <v>4</v>
      </c>
      <c r="E98" s="119">
        <v>4</v>
      </c>
      <c r="F98" s="119"/>
      <c r="G98" s="119"/>
      <c r="H98" s="119">
        <v>8</v>
      </c>
      <c r="I98" s="119"/>
      <c r="J98" s="119">
        <v>8</v>
      </c>
      <c r="K98" s="119">
        <v>12</v>
      </c>
      <c r="L98" s="120">
        <v>16</v>
      </c>
      <c r="M98" s="21">
        <f t="shared" si="2"/>
        <v>40</v>
      </c>
    </row>
    <row r="99" spans="1:13" s="13" customFormat="1" ht="15.5" x14ac:dyDescent="0.35">
      <c r="A99" s="84" t="str">
        <f>'23MBA111 '!A99</f>
        <v>P18FW23M015084</v>
      </c>
      <c r="B99" s="84" t="str">
        <f>'23MBA111 '!B99</f>
        <v>POOJA R BELAKERE</v>
      </c>
      <c r="C99" s="119">
        <v>4</v>
      </c>
      <c r="D99" s="119">
        <v>5</v>
      </c>
      <c r="E99" s="119"/>
      <c r="F99" s="119"/>
      <c r="G99" s="119">
        <v>5</v>
      </c>
      <c r="H99" s="119"/>
      <c r="I99" s="119">
        <v>8</v>
      </c>
      <c r="J99" s="119">
        <v>0</v>
      </c>
      <c r="K99" s="119">
        <v>2</v>
      </c>
      <c r="L99" s="120">
        <v>27</v>
      </c>
      <c r="M99" s="21">
        <f t="shared" si="2"/>
        <v>24</v>
      </c>
    </row>
    <row r="100" spans="1:13" s="13" customFormat="1" ht="15.5" x14ac:dyDescent="0.35">
      <c r="A100" s="84" t="str">
        <f>'23MBA111 '!A100</f>
        <v>P18FW23M015085</v>
      </c>
      <c r="B100" s="84" t="str">
        <f>'23MBA111 '!B100</f>
        <v>PAVITHRA G</v>
      </c>
      <c r="C100" s="118">
        <v>3</v>
      </c>
      <c r="D100" s="119">
        <v>3</v>
      </c>
      <c r="E100" s="119">
        <v>4</v>
      </c>
      <c r="F100" s="119"/>
      <c r="G100" s="119"/>
      <c r="H100" s="119"/>
      <c r="I100" s="119">
        <v>0</v>
      </c>
      <c r="J100" s="119">
        <v>7</v>
      </c>
      <c r="K100" s="119">
        <v>5</v>
      </c>
      <c r="L100" s="120">
        <v>35</v>
      </c>
      <c r="M100" s="21">
        <f t="shared" si="2"/>
        <v>22</v>
      </c>
    </row>
    <row r="101" spans="1:13" s="13" customFormat="1" ht="15.5" x14ac:dyDescent="0.35">
      <c r="A101" s="84" t="str">
        <f>'23MBA111 '!A101</f>
        <v>P18FW23M015086</v>
      </c>
      <c r="B101" s="84" t="str">
        <f>'23MBA111 '!B101</f>
        <v>PRADNYA PRAKASH NAIK</v>
      </c>
      <c r="C101" s="119">
        <v>4</v>
      </c>
      <c r="D101" s="119">
        <v>4</v>
      </c>
      <c r="E101" s="119">
        <v>2</v>
      </c>
      <c r="F101" s="119"/>
      <c r="G101" s="119"/>
      <c r="H101" s="119"/>
      <c r="I101" s="119">
        <v>4</v>
      </c>
      <c r="J101" s="119">
        <v>8</v>
      </c>
      <c r="K101" s="119">
        <v>0</v>
      </c>
      <c r="L101" s="120">
        <v>30</v>
      </c>
      <c r="M101" s="21">
        <f t="shared" si="2"/>
        <v>22</v>
      </c>
    </row>
    <row r="102" spans="1:13" s="13" customFormat="1" ht="15.5" x14ac:dyDescent="0.35">
      <c r="A102" s="84" t="str">
        <f>'23MBA111 '!A102</f>
        <v>P18FW23M015087</v>
      </c>
      <c r="B102" s="84" t="str">
        <f>'23MBA111 '!B102</f>
        <v>PRAGATI RAJ</v>
      </c>
      <c r="C102" s="118">
        <v>3</v>
      </c>
      <c r="D102" s="119">
        <v>3</v>
      </c>
      <c r="E102" s="119">
        <v>4</v>
      </c>
      <c r="F102" s="119"/>
      <c r="G102" s="119"/>
      <c r="H102" s="119">
        <v>6</v>
      </c>
      <c r="I102" s="119"/>
      <c r="J102" s="119">
        <v>5</v>
      </c>
      <c r="K102" s="119">
        <v>2</v>
      </c>
      <c r="L102" s="120">
        <v>26</v>
      </c>
      <c r="M102" s="21">
        <f t="shared" si="2"/>
        <v>23</v>
      </c>
    </row>
    <row r="103" spans="1:13" s="13" customFormat="1" ht="15.5" x14ac:dyDescent="0.35">
      <c r="A103" s="84" t="str">
        <f>'23MBA111 '!A103</f>
        <v>P18FW23M015088</v>
      </c>
      <c r="B103" s="84" t="str">
        <f>'23MBA111 '!B103</f>
        <v>PRAJWAL S PATIL</v>
      </c>
      <c r="C103" s="119">
        <v>5</v>
      </c>
      <c r="D103" s="119">
        <v>3</v>
      </c>
      <c r="E103" s="119"/>
      <c r="F103" s="119"/>
      <c r="G103" s="119">
        <v>5</v>
      </c>
      <c r="H103" s="119"/>
      <c r="I103" s="119">
        <v>0</v>
      </c>
      <c r="J103" s="119">
        <v>8</v>
      </c>
      <c r="K103" s="119">
        <v>8</v>
      </c>
      <c r="L103" s="120">
        <v>28</v>
      </c>
      <c r="M103" s="21">
        <f t="shared" si="2"/>
        <v>29</v>
      </c>
    </row>
    <row r="104" spans="1:13" s="13" customFormat="1" ht="15.5" x14ac:dyDescent="0.35">
      <c r="A104" s="84" t="str">
        <f>'23MBA111 '!A104</f>
        <v>P18FW23M015089</v>
      </c>
      <c r="B104" s="84" t="str">
        <f>'23MBA111 '!B104</f>
        <v>PRAMATH GOPAL HEGDE</v>
      </c>
      <c r="C104" s="119">
        <v>5</v>
      </c>
      <c r="D104" s="119"/>
      <c r="E104" s="119">
        <v>5</v>
      </c>
      <c r="F104" s="119"/>
      <c r="G104" s="119">
        <v>5</v>
      </c>
      <c r="H104" s="119"/>
      <c r="I104" s="119">
        <v>2</v>
      </c>
      <c r="J104" s="119">
        <v>8</v>
      </c>
      <c r="K104" s="119">
        <v>8</v>
      </c>
      <c r="L104" s="120">
        <v>34</v>
      </c>
      <c r="M104" s="21">
        <f t="shared" si="2"/>
        <v>33</v>
      </c>
    </row>
    <row r="105" spans="1:13" s="13" customFormat="1" ht="15.5" x14ac:dyDescent="0.35">
      <c r="A105" s="84" t="str">
        <f>'23MBA111 '!A105</f>
        <v>P18FW23M015090</v>
      </c>
      <c r="B105" s="84" t="str">
        <f>'23MBA111 '!B105</f>
        <v>PRANAM</v>
      </c>
      <c r="C105" s="119">
        <v>4</v>
      </c>
      <c r="D105" s="119">
        <v>4</v>
      </c>
      <c r="E105" s="119"/>
      <c r="F105" s="119"/>
      <c r="G105" s="119">
        <v>5</v>
      </c>
      <c r="H105" s="119">
        <v>8</v>
      </c>
      <c r="I105" s="119"/>
      <c r="J105" s="119">
        <v>8</v>
      </c>
      <c r="K105" s="119">
        <v>0</v>
      </c>
      <c r="L105" s="120">
        <v>27</v>
      </c>
      <c r="M105" s="21">
        <f t="shared" si="2"/>
        <v>29</v>
      </c>
    </row>
    <row r="106" spans="1:13" s="13" customFormat="1" ht="15.5" x14ac:dyDescent="0.35">
      <c r="A106" s="84" t="str">
        <f>'23MBA111 '!A106</f>
        <v>P18FW23M015091</v>
      </c>
      <c r="B106" s="84" t="str">
        <f>'23MBA111 '!B106</f>
        <v>PRASHANT PAWAR</v>
      </c>
      <c r="C106" s="119">
        <v>5</v>
      </c>
      <c r="D106" s="119">
        <v>4</v>
      </c>
      <c r="E106" s="119">
        <v>0</v>
      </c>
      <c r="F106" s="119"/>
      <c r="G106" s="119"/>
      <c r="H106" s="119"/>
      <c r="I106" s="119">
        <v>0</v>
      </c>
      <c r="J106" s="119">
        <v>8</v>
      </c>
      <c r="K106" s="119">
        <v>7</v>
      </c>
      <c r="L106" s="120">
        <v>23</v>
      </c>
      <c r="M106" s="21">
        <f t="shared" si="2"/>
        <v>24</v>
      </c>
    </row>
    <row r="107" spans="1:13" s="13" customFormat="1" ht="15.5" x14ac:dyDescent="0.35">
      <c r="A107" s="84" t="str">
        <f>'23MBA111 '!A107</f>
        <v>P18FW23M015092</v>
      </c>
      <c r="B107" s="84" t="str">
        <f>'23MBA111 '!B107</f>
        <v>PRATHVI ANNAPPA HEGDE</v>
      </c>
      <c r="C107" s="118">
        <v>5</v>
      </c>
      <c r="D107" s="119">
        <v>3</v>
      </c>
      <c r="E107" s="119">
        <v>4</v>
      </c>
      <c r="F107" s="119"/>
      <c r="G107" s="119">
        <v>4</v>
      </c>
      <c r="H107" s="119">
        <v>6</v>
      </c>
      <c r="I107" s="119"/>
      <c r="J107" s="119">
        <v>7</v>
      </c>
      <c r="K107" s="119">
        <v>7</v>
      </c>
      <c r="L107" s="120">
        <v>28</v>
      </c>
      <c r="M107" s="21">
        <f t="shared" si="2"/>
        <v>36</v>
      </c>
    </row>
    <row r="108" spans="1:13" s="13" customFormat="1" ht="15.5" x14ac:dyDescent="0.35">
      <c r="A108" s="84" t="str">
        <f>'23MBA111 '!A108</f>
        <v>P18FW23M015093</v>
      </c>
      <c r="B108" s="84" t="str">
        <f>'23MBA111 '!B108</f>
        <v>PREETHAM</v>
      </c>
      <c r="C108" s="119">
        <v>3</v>
      </c>
      <c r="D108" s="119">
        <v>4</v>
      </c>
      <c r="E108" s="119"/>
      <c r="F108" s="119"/>
      <c r="G108" s="119">
        <v>4</v>
      </c>
      <c r="H108" s="119"/>
      <c r="I108" s="119">
        <v>0</v>
      </c>
      <c r="J108" s="119">
        <v>8</v>
      </c>
      <c r="K108" s="119">
        <v>5</v>
      </c>
      <c r="L108" s="120">
        <v>29</v>
      </c>
      <c r="M108" s="21">
        <f t="shared" si="2"/>
        <v>24</v>
      </c>
    </row>
    <row r="109" spans="1:13" s="13" customFormat="1" ht="15.5" x14ac:dyDescent="0.35">
      <c r="A109" s="84" t="str">
        <f>'23MBA111 '!A109</f>
        <v>P18FW23M015094</v>
      </c>
      <c r="B109" s="84" t="str">
        <f>'23MBA111 '!B109</f>
        <v>PRIYADARSHAN SHENVI</v>
      </c>
      <c r="C109" s="119">
        <v>5</v>
      </c>
      <c r="D109" s="119">
        <v>5</v>
      </c>
      <c r="E109" s="119">
        <v>5</v>
      </c>
      <c r="F109" s="119"/>
      <c r="G109" s="119"/>
      <c r="H109" s="119">
        <v>4</v>
      </c>
      <c r="I109" s="119"/>
      <c r="J109" s="119">
        <v>8</v>
      </c>
      <c r="K109" s="119">
        <v>10</v>
      </c>
      <c r="L109" s="120">
        <v>23</v>
      </c>
      <c r="M109" s="21">
        <f t="shared" si="2"/>
        <v>37</v>
      </c>
    </row>
    <row r="110" spans="1:13" s="13" customFormat="1" ht="15.5" x14ac:dyDescent="0.35">
      <c r="A110" s="84" t="str">
        <f>'23MBA111 '!A110</f>
        <v>P18FW23M015095</v>
      </c>
      <c r="B110" s="84" t="str">
        <f>'23MBA111 '!B110</f>
        <v>PRIYANKA R</v>
      </c>
      <c r="C110" s="118">
        <v>5</v>
      </c>
      <c r="D110" s="119">
        <v>5</v>
      </c>
      <c r="E110" s="119"/>
      <c r="F110" s="119"/>
      <c r="G110" s="119">
        <v>4</v>
      </c>
      <c r="H110" s="119"/>
      <c r="I110" s="119">
        <v>0</v>
      </c>
      <c r="J110" s="119">
        <v>9</v>
      </c>
      <c r="K110" s="119">
        <v>8</v>
      </c>
      <c r="L110" s="120">
        <v>36</v>
      </c>
      <c r="M110" s="21">
        <f t="shared" si="2"/>
        <v>31</v>
      </c>
    </row>
    <row r="111" spans="1:13" s="13" customFormat="1" ht="15.5" x14ac:dyDescent="0.35">
      <c r="A111" s="84" t="str">
        <f>'23MBA111 '!A111</f>
        <v>P18FW23M015096</v>
      </c>
      <c r="B111" s="84" t="str">
        <f>'23MBA111 '!B111</f>
        <v>PRUTHVIJA T H</v>
      </c>
      <c r="C111" s="118">
        <v>3</v>
      </c>
      <c r="D111" s="119">
        <v>4</v>
      </c>
      <c r="E111" s="119">
        <v>3</v>
      </c>
      <c r="F111" s="119"/>
      <c r="G111" s="119"/>
      <c r="H111" s="119"/>
      <c r="I111" s="119">
        <v>0</v>
      </c>
      <c r="J111" s="119">
        <v>8</v>
      </c>
      <c r="K111" s="119">
        <v>7</v>
      </c>
      <c r="L111" s="120">
        <v>26</v>
      </c>
      <c r="M111" s="21">
        <f t="shared" si="2"/>
        <v>25</v>
      </c>
    </row>
    <row r="112" spans="1:13" s="13" customFormat="1" ht="15.5" x14ac:dyDescent="0.35">
      <c r="A112" s="84" t="str">
        <f>'23MBA111 '!A112</f>
        <v>P18FW23M015097</v>
      </c>
      <c r="B112" s="84" t="str">
        <f>'23MBA111 '!B112</f>
        <v>PUNEET S YAKKARNALL</v>
      </c>
      <c r="C112" s="118">
        <v>5</v>
      </c>
      <c r="D112" s="119">
        <v>4</v>
      </c>
      <c r="E112" s="119">
        <v>4</v>
      </c>
      <c r="F112" s="119"/>
      <c r="G112" s="119"/>
      <c r="H112" s="119"/>
      <c r="I112" s="119">
        <v>0</v>
      </c>
      <c r="J112" s="119">
        <v>8</v>
      </c>
      <c r="K112" s="119">
        <v>8</v>
      </c>
      <c r="L112" s="120">
        <v>22</v>
      </c>
      <c r="M112" s="21">
        <f t="shared" si="2"/>
        <v>29</v>
      </c>
    </row>
    <row r="113" spans="1:13" s="13" customFormat="1" ht="15.5" x14ac:dyDescent="0.35">
      <c r="A113" s="84" t="str">
        <f>'23MBA111 '!A113</f>
        <v>P18FW23M015098</v>
      </c>
      <c r="B113" s="84" t="str">
        <f>'23MBA111 '!B113</f>
        <v>PUNEETH YM</v>
      </c>
      <c r="C113" s="118">
        <v>3</v>
      </c>
      <c r="D113" s="119">
        <v>3</v>
      </c>
      <c r="E113" s="119">
        <v>4</v>
      </c>
      <c r="F113" s="119"/>
      <c r="G113" s="119"/>
      <c r="H113" s="119"/>
      <c r="I113" s="119">
        <v>4</v>
      </c>
      <c r="J113" s="119">
        <v>8</v>
      </c>
      <c r="K113" s="119">
        <v>7</v>
      </c>
      <c r="L113" s="120">
        <v>29</v>
      </c>
      <c r="M113" s="21">
        <f t="shared" si="2"/>
        <v>29</v>
      </c>
    </row>
    <row r="114" spans="1:13" s="13" customFormat="1" ht="15.5" x14ac:dyDescent="0.35">
      <c r="A114" s="84" t="str">
        <f>'23MBA111 '!A114</f>
        <v>P18FW23M015099</v>
      </c>
      <c r="B114" s="84" t="str">
        <f>'23MBA111 '!B114</f>
        <v>PURVI</v>
      </c>
      <c r="C114" s="118">
        <v>3</v>
      </c>
      <c r="D114" s="119">
        <v>2</v>
      </c>
      <c r="E114" s="119"/>
      <c r="F114" s="119"/>
      <c r="G114" s="119">
        <v>0</v>
      </c>
      <c r="H114" s="119"/>
      <c r="I114" s="119">
        <v>3</v>
      </c>
      <c r="J114" s="119">
        <v>6</v>
      </c>
      <c r="K114" s="119">
        <v>4</v>
      </c>
      <c r="L114" s="120">
        <v>21</v>
      </c>
      <c r="M114" s="21">
        <f t="shared" si="2"/>
        <v>18</v>
      </c>
    </row>
    <row r="115" spans="1:13" s="13" customFormat="1" ht="15.5" x14ac:dyDescent="0.35">
      <c r="A115" s="84" t="str">
        <f>'23MBA111 '!A115</f>
        <v>P18FW23M015100</v>
      </c>
      <c r="B115" s="84" t="str">
        <f>'23MBA111 '!B115</f>
        <v>RAJASHREE SHESHAGIRI SARATHI</v>
      </c>
      <c r="C115" s="118">
        <v>3</v>
      </c>
      <c r="D115" s="119">
        <v>4</v>
      </c>
      <c r="E115" s="119">
        <v>2</v>
      </c>
      <c r="F115" s="119"/>
      <c r="G115" s="119"/>
      <c r="H115" s="119">
        <v>3</v>
      </c>
      <c r="I115" s="119"/>
      <c r="J115" s="119">
        <v>8</v>
      </c>
      <c r="K115" s="119">
        <v>6</v>
      </c>
      <c r="L115" s="120">
        <v>37</v>
      </c>
      <c r="M115" s="21">
        <f t="shared" si="2"/>
        <v>26</v>
      </c>
    </row>
    <row r="116" spans="1:13" s="13" customFormat="1" ht="15.5" x14ac:dyDescent="0.35">
      <c r="A116" s="84" t="str">
        <f>'23MBA111 '!A116</f>
        <v>P18FW23M015101</v>
      </c>
      <c r="B116" s="84" t="str">
        <f>'23MBA111 '!B116</f>
        <v>RAKESH GOWDA</v>
      </c>
      <c r="C116" s="118"/>
      <c r="D116" s="119">
        <v>4</v>
      </c>
      <c r="E116" s="119">
        <v>5</v>
      </c>
      <c r="F116" s="119">
        <v>0</v>
      </c>
      <c r="G116" s="119"/>
      <c r="H116" s="119"/>
      <c r="I116" s="119">
        <v>0</v>
      </c>
      <c r="J116" s="119">
        <v>8</v>
      </c>
      <c r="K116" s="119">
        <v>8</v>
      </c>
      <c r="L116" s="120">
        <v>16</v>
      </c>
      <c r="M116" s="21">
        <f t="shared" si="2"/>
        <v>25</v>
      </c>
    </row>
    <row r="117" spans="1:13" s="13" customFormat="1" ht="15.5" x14ac:dyDescent="0.35">
      <c r="A117" s="84" t="str">
        <f>'23MBA111 '!A117</f>
        <v>P18FW23M015102</v>
      </c>
      <c r="B117" s="84" t="str">
        <f>'23MBA111 '!B117</f>
        <v>RAKSHA R</v>
      </c>
      <c r="C117" s="118">
        <v>3</v>
      </c>
      <c r="D117" s="119">
        <v>4</v>
      </c>
      <c r="E117" s="119">
        <v>4</v>
      </c>
      <c r="F117" s="119">
        <v>2</v>
      </c>
      <c r="G117" s="119"/>
      <c r="H117" s="119"/>
      <c r="I117" s="119">
        <v>0</v>
      </c>
      <c r="J117" s="119">
        <v>8</v>
      </c>
      <c r="K117" s="119"/>
      <c r="L117" s="120">
        <v>30</v>
      </c>
      <c r="M117" s="21">
        <f t="shared" si="2"/>
        <v>21</v>
      </c>
    </row>
    <row r="118" spans="1:13" s="13" customFormat="1" ht="15.5" x14ac:dyDescent="0.35">
      <c r="A118" s="84" t="str">
        <f>'23MBA111 '!A118</f>
        <v>P18FW23M015103</v>
      </c>
      <c r="B118" s="84" t="str">
        <f>'23MBA111 '!B118</f>
        <v>RAKSHITHA P</v>
      </c>
      <c r="C118" s="118">
        <v>4</v>
      </c>
      <c r="D118" s="119">
        <v>5</v>
      </c>
      <c r="E118" s="119">
        <v>4</v>
      </c>
      <c r="F118" s="119"/>
      <c r="G118" s="119"/>
      <c r="H118" s="119">
        <v>5</v>
      </c>
      <c r="I118" s="119"/>
      <c r="J118" s="119">
        <v>8</v>
      </c>
      <c r="K118" s="119">
        <v>5</v>
      </c>
      <c r="L118" s="120">
        <v>33</v>
      </c>
      <c r="M118" s="21">
        <f t="shared" si="2"/>
        <v>31</v>
      </c>
    </row>
    <row r="119" spans="1:13" s="13" customFormat="1" ht="15.5" x14ac:dyDescent="0.35">
      <c r="A119" s="84" t="str">
        <f>'23MBA111 '!A119</f>
        <v>P18FW23M015104</v>
      </c>
      <c r="B119" s="84" t="str">
        <f>'23MBA111 '!B119</f>
        <v>RAMYA VISHWANATH ACHARYA</v>
      </c>
      <c r="C119" s="118">
        <v>4</v>
      </c>
      <c r="D119" s="119">
        <v>3</v>
      </c>
      <c r="E119" s="119">
        <v>3</v>
      </c>
      <c r="F119" s="119"/>
      <c r="G119" s="119"/>
      <c r="H119" s="119"/>
      <c r="I119" s="119">
        <v>0</v>
      </c>
      <c r="J119" s="119">
        <v>8</v>
      </c>
      <c r="K119" s="119">
        <v>7</v>
      </c>
      <c r="L119" s="120">
        <v>22</v>
      </c>
      <c r="M119" s="21">
        <f t="shared" si="2"/>
        <v>25</v>
      </c>
    </row>
    <row r="120" spans="1:13" s="13" customFormat="1" ht="15.5" x14ac:dyDescent="0.35">
      <c r="A120" s="84" t="str">
        <f>'23MBA111 '!A120</f>
        <v>P18FW23M015105</v>
      </c>
      <c r="B120" s="84" t="str">
        <f>'23MBA111 '!B120</f>
        <v>RAVITEJA N</v>
      </c>
      <c r="C120" s="118">
        <v>4</v>
      </c>
      <c r="D120" s="119">
        <v>5</v>
      </c>
      <c r="E120" s="119">
        <v>4</v>
      </c>
      <c r="F120" s="119"/>
      <c r="G120" s="119"/>
      <c r="H120" s="119"/>
      <c r="I120" s="119">
        <v>0</v>
      </c>
      <c r="J120" s="119">
        <v>8</v>
      </c>
      <c r="K120" s="119">
        <v>10</v>
      </c>
      <c r="L120" s="120">
        <v>17</v>
      </c>
      <c r="M120" s="21">
        <f t="shared" si="2"/>
        <v>31</v>
      </c>
    </row>
    <row r="121" spans="1:13" s="13" customFormat="1" ht="15.5" x14ac:dyDescent="0.35">
      <c r="A121" s="84" t="str">
        <f>'23MBA111 '!A121</f>
        <v>P18FW23M015106</v>
      </c>
      <c r="B121" s="84" t="str">
        <f>'23MBA111 '!B121</f>
        <v>RESHMI S</v>
      </c>
      <c r="C121" s="118">
        <v>3</v>
      </c>
      <c r="D121" s="119">
        <v>2</v>
      </c>
      <c r="E121" s="119">
        <v>3</v>
      </c>
      <c r="F121" s="119"/>
      <c r="G121" s="119"/>
      <c r="H121" s="119"/>
      <c r="I121" s="119">
        <v>0</v>
      </c>
      <c r="J121" s="119">
        <v>8</v>
      </c>
      <c r="K121" s="119">
        <v>6</v>
      </c>
      <c r="L121" s="120">
        <v>24</v>
      </c>
      <c r="M121" s="21">
        <f t="shared" si="2"/>
        <v>22</v>
      </c>
    </row>
    <row r="122" spans="1:13" s="13" customFormat="1" ht="15.5" x14ac:dyDescent="0.35">
      <c r="A122" s="84" t="str">
        <f>'23MBA111 '!A122</f>
        <v>P18FW23M015107</v>
      </c>
      <c r="B122" s="84" t="str">
        <f>'23MBA111 '!B122</f>
        <v>ROHIT YADAV</v>
      </c>
      <c r="C122" s="118">
        <v>4</v>
      </c>
      <c r="D122" s="119">
        <v>3</v>
      </c>
      <c r="E122" s="119"/>
      <c r="F122" s="119"/>
      <c r="G122" s="119">
        <v>3</v>
      </c>
      <c r="H122" s="119"/>
      <c r="I122" s="119">
        <v>0</v>
      </c>
      <c r="J122" s="119">
        <v>0</v>
      </c>
      <c r="K122" s="119">
        <v>6</v>
      </c>
      <c r="L122" s="120">
        <v>19</v>
      </c>
      <c r="M122" s="21">
        <f t="shared" si="2"/>
        <v>16</v>
      </c>
    </row>
    <row r="123" spans="1:13" s="13" customFormat="1" ht="15.5" x14ac:dyDescent="0.35">
      <c r="A123" s="84" t="str">
        <f>'23MBA111 '!A123</f>
        <v>P18FW23M015108</v>
      </c>
      <c r="B123" s="84" t="str">
        <f>'23MBA111 '!B123</f>
        <v>ROSHAN S</v>
      </c>
      <c r="C123" s="119">
        <v>3</v>
      </c>
      <c r="D123" s="119">
        <v>4</v>
      </c>
      <c r="E123" s="119"/>
      <c r="F123" s="119"/>
      <c r="G123" s="119">
        <v>5</v>
      </c>
      <c r="H123" s="119">
        <v>0</v>
      </c>
      <c r="I123" s="119">
        <v>8</v>
      </c>
      <c r="J123" s="119"/>
      <c r="K123" s="119">
        <v>0</v>
      </c>
      <c r="L123" s="120">
        <v>22</v>
      </c>
      <c r="M123" s="21">
        <f t="shared" si="2"/>
        <v>20</v>
      </c>
    </row>
    <row r="124" spans="1:13" s="13" customFormat="1" ht="15.5" x14ac:dyDescent="0.35">
      <c r="A124" s="84" t="str">
        <f>'23MBA111 '!A124</f>
        <v>P18FW23M015109</v>
      </c>
      <c r="B124" s="84" t="str">
        <f>'23MBA111 '!B124</f>
        <v>RUDRAPRASAD N</v>
      </c>
      <c r="C124" s="119"/>
      <c r="D124" s="119">
        <v>3</v>
      </c>
      <c r="E124" s="119">
        <v>3</v>
      </c>
      <c r="F124" s="119"/>
      <c r="G124" s="119">
        <v>5</v>
      </c>
      <c r="H124" s="119"/>
      <c r="I124" s="119">
        <v>0</v>
      </c>
      <c r="J124" s="119">
        <v>4</v>
      </c>
      <c r="K124" s="119">
        <v>4</v>
      </c>
      <c r="L124" s="120">
        <v>27</v>
      </c>
      <c r="M124" s="21">
        <f t="shared" si="2"/>
        <v>19</v>
      </c>
    </row>
    <row r="125" spans="1:13" s="13" customFormat="1" ht="15.5" x14ac:dyDescent="0.35">
      <c r="A125" s="84" t="str">
        <f>'23MBA111 '!A125</f>
        <v>P18FW23M015110</v>
      </c>
      <c r="B125" s="84" t="str">
        <f>'23MBA111 '!B125</f>
        <v>RUTUJA V PAWAR</v>
      </c>
      <c r="C125" s="118">
        <v>1</v>
      </c>
      <c r="D125" s="119">
        <v>1</v>
      </c>
      <c r="E125" s="119">
        <v>1</v>
      </c>
      <c r="F125" s="119"/>
      <c r="G125" s="119"/>
      <c r="H125" s="119"/>
      <c r="I125" s="119">
        <v>0</v>
      </c>
      <c r="J125" s="119">
        <v>0</v>
      </c>
      <c r="K125" s="119">
        <v>0</v>
      </c>
      <c r="L125" s="120">
        <v>27</v>
      </c>
      <c r="M125" s="21">
        <f t="shared" si="2"/>
        <v>3</v>
      </c>
    </row>
    <row r="126" spans="1:13" s="13" customFormat="1" ht="15.5" x14ac:dyDescent="0.35">
      <c r="A126" s="84" t="str">
        <f>'23MBA111 '!A126</f>
        <v>P18FW23M015111</v>
      </c>
      <c r="B126" s="84" t="str">
        <f>'23MBA111 '!B126</f>
        <v>SADANA V</v>
      </c>
      <c r="C126" s="118">
        <v>4</v>
      </c>
      <c r="D126" s="119"/>
      <c r="E126" s="119">
        <v>4</v>
      </c>
      <c r="F126" s="119"/>
      <c r="G126" s="119">
        <v>3</v>
      </c>
      <c r="H126" s="119">
        <v>7</v>
      </c>
      <c r="I126" s="119"/>
      <c r="J126" s="119">
        <v>6</v>
      </c>
      <c r="K126" s="119">
        <v>0</v>
      </c>
      <c r="L126" s="120">
        <v>25</v>
      </c>
      <c r="M126" s="21">
        <f t="shared" si="2"/>
        <v>24</v>
      </c>
    </row>
    <row r="127" spans="1:13" s="13" customFormat="1" ht="15.5" x14ac:dyDescent="0.35">
      <c r="A127" s="84" t="str">
        <f>'23MBA111 '!A127</f>
        <v>P18FW23M015112</v>
      </c>
      <c r="B127" s="84" t="str">
        <f>'23MBA111 '!B127</f>
        <v>SADIYA KHUDEJA</v>
      </c>
      <c r="C127" s="118">
        <v>3</v>
      </c>
      <c r="D127" s="119">
        <v>4</v>
      </c>
      <c r="E127" s="119">
        <v>4</v>
      </c>
      <c r="F127" s="119"/>
      <c r="G127" s="119"/>
      <c r="H127" s="119">
        <v>3</v>
      </c>
      <c r="I127" s="119"/>
      <c r="J127" s="119">
        <v>8</v>
      </c>
      <c r="K127" s="119">
        <v>8</v>
      </c>
      <c r="L127" s="120">
        <v>39</v>
      </c>
      <c r="M127" s="21">
        <f t="shared" si="2"/>
        <v>30</v>
      </c>
    </row>
    <row r="128" spans="1:13" s="13" customFormat="1" ht="15.5" x14ac:dyDescent="0.35">
      <c r="A128" s="84" t="str">
        <f>'23MBA111 '!A128</f>
        <v>P18FW23M015113</v>
      </c>
      <c r="B128" s="84" t="str">
        <f>'23MBA111 '!B128</f>
        <v>SADWI P SHETTY</v>
      </c>
      <c r="C128" s="119">
        <v>4</v>
      </c>
      <c r="D128" s="119">
        <v>4</v>
      </c>
      <c r="E128" s="119">
        <v>4</v>
      </c>
      <c r="F128" s="119"/>
      <c r="G128" s="119"/>
      <c r="H128" s="119">
        <v>5</v>
      </c>
      <c r="I128" s="119"/>
      <c r="J128" s="119">
        <v>8</v>
      </c>
      <c r="K128" s="119">
        <v>7</v>
      </c>
      <c r="L128" s="120">
        <v>32</v>
      </c>
      <c r="M128" s="21">
        <f t="shared" si="2"/>
        <v>32</v>
      </c>
    </row>
    <row r="129" spans="1:13" s="13" customFormat="1" ht="15.5" x14ac:dyDescent="0.35">
      <c r="A129" s="84" t="str">
        <f>'23MBA111 '!A129</f>
        <v>P18FW23M015114</v>
      </c>
      <c r="B129" s="84" t="str">
        <f>'23MBA111 '!B129</f>
        <v>SAHANA MADHUKAR KOKKALAKI</v>
      </c>
      <c r="C129" s="118">
        <v>3</v>
      </c>
      <c r="D129" s="119">
        <v>4</v>
      </c>
      <c r="E129" s="119">
        <v>3</v>
      </c>
      <c r="F129" s="119"/>
      <c r="G129" s="119"/>
      <c r="H129" s="119"/>
      <c r="I129" s="119">
        <v>8</v>
      </c>
      <c r="J129" s="119">
        <v>8</v>
      </c>
      <c r="K129" s="119">
        <v>10</v>
      </c>
      <c r="L129" s="120">
        <v>29</v>
      </c>
      <c r="M129" s="21">
        <f t="shared" si="2"/>
        <v>36</v>
      </c>
    </row>
    <row r="130" spans="1:13" s="13" customFormat="1" ht="15.5" x14ac:dyDescent="0.35">
      <c r="A130" s="84" t="str">
        <f>'23MBA111 '!A130</f>
        <v>P18FW23M015115</v>
      </c>
      <c r="B130" s="84" t="str">
        <f>'23MBA111 '!B130</f>
        <v>SAI KIRAN S</v>
      </c>
      <c r="C130" s="119">
        <v>3</v>
      </c>
      <c r="D130" s="119">
        <v>1</v>
      </c>
      <c r="E130" s="119">
        <v>3</v>
      </c>
      <c r="F130" s="119"/>
      <c r="G130" s="119"/>
      <c r="H130" s="119">
        <v>1</v>
      </c>
      <c r="I130" s="119"/>
      <c r="J130" s="119">
        <v>4</v>
      </c>
      <c r="K130" s="119">
        <v>10</v>
      </c>
      <c r="L130" s="120">
        <v>23</v>
      </c>
      <c r="M130" s="21">
        <f t="shared" si="2"/>
        <v>22</v>
      </c>
    </row>
    <row r="131" spans="1:13" s="13" customFormat="1" ht="15.5" x14ac:dyDescent="0.35">
      <c r="A131" s="84" t="str">
        <f>'23MBA111 '!A131</f>
        <v>P18FW23M015116</v>
      </c>
      <c r="B131" s="84" t="str">
        <f>'23MBA111 '!B131</f>
        <v>SAKSHI B MALIPATIL</v>
      </c>
      <c r="C131" s="119"/>
      <c r="D131" s="119">
        <v>1</v>
      </c>
      <c r="E131" s="119">
        <v>1</v>
      </c>
      <c r="F131" s="119">
        <v>0</v>
      </c>
      <c r="G131" s="119"/>
      <c r="H131" s="119"/>
      <c r="I131" s="119">
        <v>0</v>
      </c>
      <c r="J131" s="119">
        <v>5</v>
      </c>
      <c r="K131" s="119">
        <v>3</v>
      </c>
      <c r="L131" s="120">
        <v>28</v>
      </c>
      <c r="M131" s="21">
        <f t="shared" si="2"/>
        <v>10</v>
      </c>
    </row>
    <row r="132" spans="1:13" s="13" customFormat="1" ht="15.5" x14ac:dyDescent="0.35">
      <c r="A132" s="84" t="str">
        <f>'23MBA111 '!A132</f>
        <v>P18FW23M015117</v>
      </c>
      <c r="B132" s="84" t="str">
        <f>'23MBA111 '!B132</f>
        <v>SAMARTH N D</v>
      </c>
      <c r="C132" s="118">
        <v>3</v>
      </c>
      <c r="D132" s="119">
        <v>4</v>
      </c>
      <c r="E132" s="119">
        <v>5</v>
      </c>
      <c r="F132" s="119"/>
      <c r="G132" s="119"/>
      <c r="H132" s="119"/>
      <c r="I132" s="119">
        <v>0</v>
      </c>
      <c r="J132" s="119">
        <v>8</v>
      </c>
      <c r="K132" s="119">
        <v>3</v>
      </c>
      <c r="L132" s="120">
        <v>26</v>
      </c>
      <c r="M132" s="21">
        <f t="shared" si="2"/>
        <v>23</v>
      </c>
    </row>
    <row r="133" spans="1:13" s="13" customFormat="1" ht="15.5" x14ac:dyDescent="0.35">
      <c r="A133" s="84" t="str">
        <f>'23MBA111 '!A133</f>
        <v>P18FW23M015118</v>
      </c>
      <c r="B133" s="84" t="str">
        <f>'23MBA111 '!B133</f>
        <v>SANJAY KUMAR N</v>
      </c>
      <c r="C133" s="118">
        <v>4</v>
      </c>
      <c r="D133" s="119">
        <v>3</v>
      </c>
      <c r="E133" s="119">
        <v>4</v>
      </c>
      <c r="F133" s="119"/>
      <c r="G133" s="119"/>
      <c r="H133" s="119"/>
      <c r="I133" s="119">
        <v>0</v>
      </c>
      <c r="J133" s="119">
        <v>6</v>
      </c>
      <c r="K133" s="119">
        <v>3</v>
      </c>
      <c r="L133" s="120">
        <v>29</v>
      </c>
      <c r="M133" s="21">
        <f t="shared" si="2"/>
        <v>20</v>
      </c>
    </row>
    <row r="134" spans="1:13" s="13" customFormat="1" ht="15.5" x14ac:dyDescent="0.35">
      <c r="A134" s="84" t="str">
        <f>'23MBA111 '!A134</f>
        <v>P18FW23M015119</v>
      </c>
      <c r="B134" s="84" t="str">
        <f>'23MBA111 '!B134</f>
        <v>SANNIDHI S SHETTY</v>
      </c>
      <c r="C134" s="118"/>
      <c r="D134" s="119">
        <v>2</v>
      </c>
      <c r="E134" s="119">
        <v>0</v>
      </c>
      <c r="F134" s="119">
        <v>0</v>
      </c>
      <c r="G134" s="119"/>
      <c r="H134" s="119">
        <v>0</v>
      </c>
      <c r="I134" s="119"/>
      <c r="J134" s="119">
        <v>5</v>
      </c>
      <c r="K134" s="119">
        <v>0</v>
      </c>
      <c r="L134" s="120">
        <v>39</v>
      </c>
      <c r="M134" s="21">
        <f t="shared" si="2"/>
        <v>7</v>
      </c>
    </row>
    <row r="135" spans="1:13" s="13" customFormat="1" ht="15.5" x14ac:dyDescent="0.35">
      <c r="A135" s="84" t="str">
        <f>'23MBA111 '!A135</f>
        <v>P18FW23M015120</v>
      </c>
      <c r="B135" s="84" t="str">
        <f>'23MBA111 '!B135</f>
        <v>SANTOSH L</v>
      </c>
      <c r="C135" s="119">
        <v>0</v>
      </c>
      <c r="D135" s="119">
        <v>0</v>
      </c>
      <c r="E135" s="119">
        <v>0</v>
      </c>
      <c r="F135" s="119"/>
      <c r="G135" s="119"/>
      <c r="H135" s="119"/>
      <c r="I135" s="119">
        <v>0</v>
      </c>
      <c r="J135" s="119">
        <v>0</v>
      </c>
      <c r="K135" s="119">
        <v>0</v>
      </c>
      <c r="L135" s="120">
        <v>32</v>
      </c>
      <c r="M135" s="21">
        <f t="shared" si="2"/>
        <v>0</v>
      </c>
    </row>
    <row r="136" spans="1:13" s="13" customFormat="1" ht="15.5" x14ac:dyDescent="0.35">
      <c r="A136" s="84" t="str">
        <f>'23MBA111 '!A136</f>
        <v>P18FW23M015121</v>
      </c>
      <c r="B136" s="84" t="str">
        <f>'23MBA111 '!B136</f>
        <v>SARVASHRI R GAONKAR</v>
      </c>
      <c r="C136" s="118">
        <v>4</v>
      </c>
      <c r="D136" s="119"/>
      <c r="E136" s="119">
        <v>4</v>
      </c>
      <c r="F136" s="119">
        <v>0</v>
      </c>
      <c r="G136" s="119"/>
      <c r="H136" s="119"/>
      <c r="I136" s="119">
        <v>0</v>
      </c>
      <c r="J136" s="119">
        <v>3</v>
      </c>
      <c r="K136" s="119">
        <v>6</v>
      </c>
      <c r="L136" s="120">
        <v>27</v>
      </c>
      <c r="M136" s="21">
        <f t="shared" si="2"/>
        <v>17</v>
      </c>
    </row>
    <row r="137" spans="1:13" s="13" customFormat="1" ht="15.5" x14ac:dyDescent="0.35">
      <c r="A137" s="84" t="str">
        <f>'23MBA111 '!A137</f>
        <v>P18FW23M015122</v>
      </c>
      <c r="B137" s="84" t="str">
        <f>'23MBA111 '!B137</f>
        <v>SAUMYA SANCHITA</v>
      </c>
      <c r="C137" s="119">
        <v>2</v>
      </c>
      <c r="D137" s="119">
        <v>3</v>
      </c>
      <c r="E137" s="119">
        <v>3</v>
      </c>
      <c r="F137" s="119"/>
      <c r="G137" s="119"/>
      <c r="H137" s="119"/>
      <c r="I137" s="119">
        <v>0</v>
      </c>
      <c r="J137" s="119">
        <v>0</v>
      </c>
      <c r="K137" s="119">
        <v>1</v>
      </c>
      <c r="L137" s="120">
        <v>29</v>
      </c>
      <c r="M137" s="21">
        <f t="shared" si="2"/>
        <v>9</v>
      </c>
    </row>
    <row r="138" spans="1:13" s="13" customFormat="1" ht="15.5" x14ac:dyDescent="0.35">
      <c r="A138" s="84" t="str">
        <f>'23MBA111 '!A138</f>
        <v>P18FW23M015123</v>
      </c>
      <c r="B138" s="84" t="str">
        <f>'23MBA111 '!B138</f>
        <v>SAYED AWAISE</v>
      </c>
      <c r="C138" s="118">
        <v>1</v>
      </c>
      <c r="D138" s="119">
        <v>2</v>
      </c>
      <c r="E138" s="119">
        <v>2</v>
      </c>
      <c r="F138" s="119"/>
      <c r="G138" s="119"/>
      <c r="H138" s="119">
        <v>0</v>
      </c>
      <c r="I138" s="119"/>
      <c r="J138" s="119">
        <v>3</v>
      </c>
      <c r="K138" s="119">
        <v>3</v>
      </c>
      <c r="L138" s="120">
        <v>21</v>
      </c>
      <c r="M138" s="21">
        <f t="shared" si="2"/>
        <v>11</v>
      </c>
    </row>
    <row r="139" spans="1:13" s="13" customFormat="1" ht="15.5" x14ac:dyDescent="0.35">
      <c r="A139" s="84" t="str">
        <f>'23MBA111 '!A139</f>
        <v>P18FW23M015124</v>
      </c>
      <c r="B139" s="84" t="str">
        <f>'23MBA111 '!B139</f>
        <v>SHARATH K U</v>
      </c>
      <c r="C139" s="121">
        <v>2</v>
      </c>
      <c r="D139" s="121">
        <v>3</v>
      </c>
      <c r="E139" s="121"/>
      <c r="F139" s="121"/>
      <c r="G139" s="121">
        <v>1</v>
      </c>
      <c r="H139" s="119"/>
      <c r="I139" s="119">
        <v>0</v>
      </c>
      <c r="J139" s="119">
        <v>8</v>
      </c>
      <c r="K139" s="119">
        <v>1</v>
      </c>
      <c r="L139" s="120">
        <v>17</v>
      </c>
      <c r="M139" s="21">
        <f t="shared" si="2"/>
        <v>15</v>
      </c>
    </row>
    <row r="140" spans="1:13" s="13" customFormat="1" ht="15.5" x14ac:dyDescent="0.35">
      <c r="A140" s="84" t="str">
        <f>'23MBA111 '!A140</f>
        <v>P18FW23M015125</v>
      </c>
      <c r="B140" s="84" t="str">
        <f>'23MBA111 '!B140</f>
        <v>SHARATHKUMAR S</v>
      </c>
      <c r="C140" s="121">
        <v>3</v>
      </c>
      <c r="D140" s="121">
        <v>3</v>
      </c>
      <c r="E140" s="121"/>
      <c r="F140" s="121"/>
      <c r="G140" s="121">
        <v>4</v>
      </c>
      <c r="H140" s="119">
        <v>2</v>
      </c>
      <c r="I140" s="119"/>
      <c r="J140" s="119">
        <v>7</v>
      </c>
      <c r="K140" s="119">
        <v>3</v>
      </c>
      <c r="L140" s="120">
        <v>27</v>
      </c>
      <c r="M140" s="21">
        <f t="shared" si="2"/>
        <v>22</v>
      </c>
    </row>
    <row r="141" spans="1:13" s="13" customFormat="1" ht="15.5" x14ac:dyDescent="0.35">
      <c r="A141" s="84" t="str">
        <f>'23MBA111 '!A141</f>
        <v>P18FW23M015126</v>
      </c>
      <c r="B141" s="84" t="str">
        <f>'23MBA111 '!B141</f>
        <v>SHETTY SAJJAN SADASHIVA</v>
      </c>
      <c r="C141" s="119">
        <v>4</v>
      </c>
      <c r="D141" s="119">
        <v>5</v>
      </c>
      <c r="E141" s="119">
        <v>3</v>
      </c>
      <c r="F141" s="119"/>
      <c r="G141" s="119"/>
      <c r="H141" s="119"/>
      <c r="I141" s="119">
        <v>0</v>
      </c>
      <c r="J141" s="119">
        <v>6</v>
      </c>
      <c r="K141" s="119">
        <v>0</v>
      </c>
      <c r="L141" s="120">
        <v>33</v>
      </c>
      <c r="M141" s="21">
        <f t="shared" si="2"/>
        <v>18</v>
      </c>
    </row>
    <row r="142" spans="1:13" s="13" customFormat="1" ht="15.5" x14ac:dyDescent="0.35">
      <c r="A142" s="84" t="str">
        <f>'23MBA111 '!A142</f>
        <v>P18FW23M015127</v>
      </c>
      <c r="B142" s="84" t="str">
        <f>'23MBA111 '!B142</f>
        <v>SHILPA R</v>
      </c>
      <c r="C142" s="118">
        <v>4</v>
      </c>
      <c r="D142" s="119"/>
      <c r="E142" s="119">
        <v>3</v>
      </c>
      <c r="F142" s="119"/>
      <c r="G142" s="119">
        <v>1</v>
      </c>
      <c r="H142" s="119">
        <v>7</v>
      </c>
      <c r="I142" s="119"/>
      <c r="J142" s="119">
        <v>6</v>
      </c>
      <c r="K142" s="119">
        <v>2</v>
      </c>
      <c r="L142" s="120">
        <v>28</v>
      </c>
      <c r="M142" s="21">
        <f t="shared" si="2"/>
        <v>23</v>
      </c>
    </row>
    <row r="143" spans="1:13" s="13" customFormat="1" ht="15.5" x14ac:dyDescent="0.35">
      <c r="A143" s="84" t="str">
        <f>'23MBA111 '!A143</f>
        <v>P18FW23M015128</v>
      </c>
      <c r="B143" s="84" t="str">
        <f>'23MBA111 '!B143</f>
        <v>SHIVANI TN</v>
      </c>
      <c r="C143" s="119">
        <v>3</v>
      </c>
      <c r="D143" s="119">
        <v>4</v>
      </c>
      <c r="E143" s="119"/>
      <c r="F143" s="119"/>
      <c r="G143" s="119">
        <v>4</v>
      </c>
      <c r="H143" s="119">
        <v>2</v>
      </c>
      <c r="I143" s="119"/>
      <c r="J143" s="119">
        <v>8</v>
      </c>
      <c r="K143" s="119">
        <v>7</v>
      </c>
      <c r="L143" s="120">
        <v>32</v>
      </c>
      <c r="M143" s="21">
        <f t="shared" si="2"/>
        <v>28</v>
      </c>
    </row>
    <row r="144" spans="1:13" s="13" customFormat="1" ht="15.5" x14ac:dyDescent="0.35">
      <c r="A144" s="84" t="str">
        <f>'23MBA111 '!A144</f>
        <v>P18FW23M015129</v>
      </c>
      <c r="B144" s="84" t="str">
        <f>'23MBA111 '!B144</f>
        <v>SHIVARAJ MALLAPPA JAGAPUR</v>
      </c>
      <c r="C144" s="119">
        <v>3</v>
      </c>
      <c r="D144" s="119">
        <v>3</v>
      </c>
      <c r="E144" s="119"/>
      <c r="F144" s="119"/>
      <c r="G144" s="119">
        <v>4</v>
      </c>
      <c r="H144" s="119">
        <v>1</v>
      </c>
      <c r="I144" s="119"/>
      <c r="J144" s="119">
        <v>5</v>
      </c>
      <c r="K144" s="119">
        <v>3</v>
      </c>
      <c r="L144" s="120">
        <v>27</v>
      </c>
      <c r="M144" s="21">
        <f t="shared" si="2"/>
        <v>19</v>
      </c>
    </row>
    <row r="145" spans="1:13" s="13" customFormat="1" ht="15.5" x14ac:dyDescent="0.35">
      <c r="A145" s="84" t="str">
        <f>'23MBA111 '!A145</f>
        <v>P18FW23M015130</v>
      </c>
      <c r="B145" s="84" t="str">
        <f>'23MBA111 '!B145</f>
        <v>SHIVSHANKAR KAMBLE</v>
      </c>
      <c r="C145" s="119">
        <v>3</v>
      </c>
      <c r="D145" s="119">
        <v>4</v>
      </c>
      <c r="E145" s="119"/>
      <c r="F145" s="119"/>
      <c r="G145" s="119">
        <v>3</v>
      </c>
      <c r="H145" s="119"/>
      <c r="I145" s="119">
        <v>0</v>
      </c>
      <c r="J145" s="119">
        <v>6</v>
      </c>
      <c r="K145" s="119">
        <v>2</v>
      </c>
      <c r="L145" s="120">
        <v>26</v>
      </c>
      <c r="M145" s="21">
        <f t="shared" ref="M145:M195" si="3">SUM(C145:K145)</f>
        <v>18</v>
      </c>
    </row>
    <row r="146" spans="1:13" s="13" customFormat="1" ht="15.5" x14ac:dyDescent="0.35">
      <c r="A146" s="84" t="str">
        <f>'23MBA111 '!A146</f>
        <v>P18FW23M015131</v>
      </c>
      <c r="B146" s="84" t="str">
        <f>'23MBA111 '!B146</f>
        <v>SHREE PRASAD MULLUR</v>
      </c>
      <c r="C146" s="118">
        <v>3</v>
      </c>
      <c r="D146" s="119">
        <v>4</v>
      </c>
      <c r="E146" s="119">
        <v>2</v>
      </c>
      <c r="F146" s="119"/>
      <c r="G146" s="119"/>
      <c r="H146" s="119">
        <v>0</v>
      </c>
      <c r="I146" s="119"/>
      <c r="J146" s="119">
        <v>6</v>
      </c>
      <c r="K146" s="119">
        <v>3</v>
      </c>
      <c r="L146" s="120">
        <v>25</v>
      </c>
      <c r="M146" s="21">
        <f t="shared" si="3"/>
        <v>18</v>
      </c>
    </row>
    <row r="147" spans="1:13" s="13" customFormat="1" ht="15.5" x14ac:dyDescent="0.35">
      <c r="A147" s="84" t="str">
        <f>'23MBA111 '!A147</f>
        <v>P18FW23M015132</v>
      </c>
      <c r="B147" s="84" t="str">
        <f>'23MBA111 '!B147</f>
        <v>SHREYA.S.H</v>
      </c>
      <c r="C147" s="119">
        <v>5</v>
      </c>
      <c r="D147" s="119">
        <v>4</v>
      </c>
      <c r="E147" s="119"/>
      <c r="F147" s="119"/>
      <c r="G147" s="119">
        <v>5</v>
      </c>
      <c r="H147" s="119"/>
      <c r="I147" s="119">
        <v>0</v>
      </c>
      <c r="J147" s="119">
        <v>6</v>
      </c>
      <c r="K147" s="119">
        <v>3</v>
      </c>
      <c r="L147" s="120">
        <v>27</v>
      </c>
      <c r="M147" s="21">
        <f t="shared" si="3"/>
        <v>23</v>
      </c>
    </row>
    <row r="148" spans="1:13" s="13" customFormat="1" ht="15.5" x14ac:dyDescent="0.35">
      <c r="A148" s="84" t="str">
        <f>'23MBA111 '!A148</f>
        <v>P18FW23M015133</v>
      </c>
      <c r="B148" s="84" t="str">
        <f>'23MBA111 '!B148</f>
        <v>SHRINIDHI VENKATESH</v>
      </c>
      <c r="C148" s="119">
        <v>4</v>
      </c>
      <c r="D148" s="119">
        <v>4</v>
      </c>
      <c r="E148" s="119">
        <v>4</v>
      </c>
      <c r="F148" s="119"/>
      <c r="G148" s="119"/>
      <c r="H148" s="119">
        <v>5</v>
      </c>
      <c r="I148" s="119"/>
      <c r="J148" s="119">
        <v>6</v>
      </c>
      <c r="K148" s="119">
        <v>2</v>
      </c>
      <c r="L148" s="120">
        <v>26</v>
      </c>
      <c r="M148" s="21">
        <f t="shared" si="3"/>
        <v>25</v>
      </c>
    </row>
    <row r="149" spans="1:13" s="13" customFormat="1" ht="15.5" x14ac:dyDescent="0.35">
      <c r="A149" s="84" t="str">
        <f>'23MBA111 '!A149</f>
        <v>P18FW23M015134</v>
      </c>
      <c r="B149" s="84" t="str">
        <f>'23MBA111 '!B149</f>
        <v>SOMANATH A ITAGI</v>
      </c>
      <c r="C149" s="119">
        <v>3</v>
      </c>
      <c r="D149" s="119">
        <v>1</v>
      </c>
      <c r="E149" s="119"/>
      <c r="F149" s="119">
        <v>0</v>
      </c>
      <c r="G149" s="119"/>
      <c r="H149" s="119"/>
      <c r="I149" s="119">
        <v>0</v>
      </c>
      <c r="J149" s="119">
        <v>5</v>
      </c>
      <c r="K149" s="119">
        <v>1</v>
      </c>
      <c r="L149" s="120">
        <v>16</v>
      </c>
      <c r="M149" s="21">
        <f t="shared" si="3"/>
        <v>10</v>
      </c>
    </row>
    <row r="150" spans="1:13" s="13" customFormat="1" ht="15.5" x14ac:dyDescent="0.35">
      <c r="A150" s="84" t="str">
        <f>'23MBA111 '!A150</f>
        <v>P18FW23M015135</v>
      </c>
      <c r="B150" s="84" t="str">
        <f>'23MBA111 '!B150</f>
        <v>SOWJANYA</v>
      </c>
      <c r="C150" s="119">
        <v>4</v>
      </c>
      <c r="D150" s="119"/>
      <c r="E150" s="119">
        <v>3</v>
      </c>
      <c r="F150" s="119"/>
      <c r="G150" s="119">
        <v>4</v>
      </c>
      <c r="H150" s="119">
        <v>1</v>
      </c>
      <c r="I150" s="119"/>
      <c r="J150" s="119">
        <v>6</v>
      </c>
      <c r="K150" s="119">
        <v>3</v>
      </c>
      <c r="L150" s="120">
        <v>27</v>
      </c>
      <c r="M150" s="21">
        <f t="shared" si="3"/>
        <v>21</v>
      </c>
    </row>
    <row r="151" spans="1:13" s="13" customFormat="1" ht="15.5" x14ac:dyDescent="0.35">
      <c r="A151" s="84" t="str">
        <f>'23MBA111 '!A151</f>
        <v>P18FW23M015136</v>
      </c>
      <c r="B151" s="84" t="str">
        <f>'23MBA111 '!B151</f>
        <v>SPOORTI GANAPATI NAIK</v>
      </c>
      <c r="C151" s="118">
        <v>3</v>
      </c>
      <c r="D151" s="119">
        <v>4</v>
      </c>
      <c r="E151" s="119">
        <v>3</v>
      </c>
      <c r="F151" s="119"/>
      <c r="G151" s="119"/>
      <c r="H151" s="119">
        <v>1</v>
      </c>
      <c r="I151" s="119"/>
      <c r="J151" s="119">
        <v>7</v>
      </c>
      <c r="K151" s="119">
        <v>8</v>
      </c>
      <c r="L151" s="120">
        <v>25</v>
      </c>
      <c r="M151" s="21">
        <f t="shared" si="3"/>
        <v>26</v>
      </c>
    </row>
    <row r="152" spans="1:13" s="13" customFormat="1" ht="15.5" x14ac:dyDescent="0.35">
      <c r="A152" s="84" t="str">
        <f>'23MBA111 '!A152</f>
        <v>P18FW23M015137</v>
      </c>
      <c r="B152" s="84" t="str">
        <f>'23MBA111 '!B152</f>
        <v>STEFFI FATIMA DSOUZA</v>
      </c>
      <c r="C152" s="119">
        <v>3</v>
      </c>
      <c r="D152" s="119">
        <v>4</v>
      </c>
      <c r="E152" s="119">
        <v>4</v>
      </c>
      <c r="F152" s="119"/>
      <c r="G152" s="119"/>
      <c r="H152" s="119"/>
      <c r="I152" s="119">
        <v>0</v>
      </c>
      <c r="J152" s="119">
        <v>8</v>
      </c>
      <c r="K152" s="119">
        <v>7</v>
      </c>
      <c r="L152" s="120">
        <v>29</v>
      </c>
      <c r="M152" s="21">
        <f t="shared" si="3"/>
        <v>26</v>
      </c>
    </row>
    <row r="153" spans="1:13" s="13" customFormat="1" ht="15.5" x14ac:dyDescent="0.35">
      <c r="A153" s="84" t="str">
        <f>'23MBA111 '!A153</f>
        <v>P18FW23M015138</v>
      </c>
      <c r="B153" s="84" t="str">
        <f>'23MBA111 '!B153</f>
        <v>SUDEEP THOLAR</v>
      </c>
      <c r="C153" s="118">
        <v>5</v>
      </c>
      <c r="D153" s="119">
        <v>4</v>
      </c>
      <c r="E153" s="119">
        <v>4</v>
      </c>
      <c r="F153" s="119"/>
      <c r="G153" s="119"/>
      <c r="H153" s="119">
        <v>4</v>
      </c>
      <c r="I153" s="119"/>
      <c r="J153" s="119">
        <v>8</v>
      </c>
      <c r="K153" s="119">
        <v>1</v>
      </c>
      <c r="L153" s="127" t="s">
        <v>446</v>
      </c>
      <c r="M153" s="21">
        <f t="shared" si="3"/>
        <v>26</v>
      </c>
    </row>
    <row r="154" spans="1:13" s="13" customFormat="1" ht="15.5" x14ac:dyDescent="0.35">
      <c r="A154" s="84" t="str">
        <f>'23MBA111 '!A154</f>
        <v>P18FW23M015139</v>
      </c>
      <c r="B154" s="84" t="str">
        <f>'23MBA111 '!B154</f>
        <v>SUHAS K R</v>
      </c>
      <c r="C154" s="119">
        <v>4</v>
      </c>
      <c r="D154" s="119">
        <v>4</v>
      </c>
      <c r="E154" s="119">
        <v>4</v>
      </c>
      <c r="F154" s="119"/>
      <c r="G154" s="119"/>
      <c r="H154" s="119">
        <v>8</v>
      </c>
      <c r="I154" s="119"/>
      <c r="J154" s="119">
        <v>8</v>
      </c>
      <c r="K154" s="119">
        <v>9</v>
      </c>
      <c r="L154" s="120">
        <v>4</v>
      </c>
      <c r="M154" s="21">
        <f t="shared" si="3"/>
        <v>37</v>
      </c>
    </row>
    <row r="155" spans="1:13" s="13" customFormat="1" ht="15.5" x14ac:dyDescent="0.35">
      <c r="A155" s="84" t="str">
        <f>'23MBA111 '!A155</f>
        <v>P18FW23M015140</v>
      </c>
      <c r="B155" s="84" t="str">
        <f>'23MBA111 '!B155</f>
        <v>SUJAN J</v>
      </c>
      <c r="C155" s="118">
        <v>4</v>
      </c>
      <c r="D155" s="119"/>
      <c r="E155" s="119">
        <v>4</v>
      </c>
      <c r="F155" s="119"/>
      <c r="G155" s="119">
        <v>3</v>
      </c>
      <c r="H155" s="119"/>
      <c r="I155" s="119">
        <v>0</v>
      </c>
      <c r="J155" s="119">
        <v>5</v>
      </c>
      <c r="K155" s="119">
        <v>9</v>
      </c>
      <c r="L155" s="120">
        <v>18</v>
      </c>
      <c r="M155" s="21">
        <f t="shared" si="3"/>
        <v>25</v>
      </c>
    </row>
    <row r="156" spans="1:13" s="13" customFormat="1" ht="15.5" x14ac:dyDescent="0.35">
      <c r="A156" s="84" t="str">
        <f>'23MBA111 '!A156</f>
        <v>P18FW23M015141</v>
      </c>
      <c r="B156" s="84" t="str">
        <f>'23MBA111 '!B156</f>
        <v>SUJAY G N</v>
      </c>
      <c r="C156" s="118">
        <v>5</v>
      </c>
      <c r="D156" s="119">
        <v>0</v>
      </c>
      <c r="E156" s="119">
        <v>3</v>
      </c>
      <c r="F156" s="119"/>
      <c r="G156" s="119"/>
      <c r="H156" s="119"/>
      <c r="I156" s="119">
        <v>0</v>
      </c>
      <c r="J156" s="119">
        <v>2</v>
      </c>
      <c r="K156" s="119">
        <v>1</v>
      </c>
      <c r="L156" s="120">
        <v>27</v>
      </c>
      <c r="M156" s="21">
        <f t="shared" si="3"/>
        <v>11</v>
      </c>
    </row>
    <row r="157" spans="1:13" s="13" customFormat="1" ht="15.5" x14ac:dyDescent="0.35">
      <c r="A157" s="84" t="str">
        <f>'23MBA111 '!A157</f>
        <v>P18FW23M015142</v>
      </c>
      <c r="B157" s="84" t="str">
        <f>'23MBA111 '!B157</f>
        <v>SUMANTH S A</v>
      </c>
      <c r="C157" s="118">
        <v>5</v>
      </c>
      <c r="D157" s="119">
        <v>5</v>
      </c>
      <c r="E157" s="119">
        <v>4</v>
      </c>
      <c r="F157" s="119"/>
      <c r="G157" s="119"/>
      <c r="H157" s="119">
        <v>5</v>
      </c>
      <c r="I157" s="119"/>
      <c r="J157" s="119">
        <v>7</v>
      </c>
      <c r="K157" s="119">
        <v>5</v>
      </c>
      <c r="L157" s="120">
        <v>34</v>
      </c>
      <c r="M157" s="21">
        <f t="shared" si="3"/>
        <v>31</v>
      </c>
    </row>
    <row r="158" spans="1:13" s="13" customFormat="1" ht="15.5" x14ac:dyDescent="0.35">
      <c r="A158" s="84" t="str">
        <f>'23MBA111 '!A158</f>
        <v>P18FW23M015143</v>
      </c>
      <c r="B158" s="84" t="str">
        <f>'23MBA111 '!B158</f>
        <v>SURAJSING A JAYARAMANAVAR</v>
      </c>
      <c r="C158" s="118">
        <v>0</v>
      </c>
      <c r="D158" s="119"/>
      <c r="E158" s="119">
        <v>0</v>
      </c>
      <c r="F158" s="119">
        <v>0</v>
      </c>
      <c r="G158" s="119"/>
      <c r="H158" s="119"/>
      <c r="I158" s="119">
        <v>0</v>
      </c>
      <c r="J158" s="119">
        <v>2</v>
      </c>
      <c r="K158" s="119">
        <v>0</v>
      </c>
      <c r="L158" s="120">
        <v>31</v>
      </c>
      <c r="M158" s="21">
        <f t="shared" si="3"/>
        <v>2</v>
      </c>
    </row>
    <row r="159" spans="1:13" s="13" customFormat="1" ht="15.5" x14ac:dyDescent="0.35">
      <c r="A159" s="84" t="str">
        <f>'23MBA111 '!A159</f>
        <v>P18FW23M015144</v>
      </c>
      <c r="B159" s="84" t="str">
        <f>'23MBA111 '!B159</f>
        <v>SUSHANTHA SHETTY</v>
      </c>
      <c r="C159" s="119">
        <v>1</v>
      </c>
      <c r="D159" s="119">
        <v>0</v>
      </c>
      <c r="E159" s="119"/>
      <c r="F159" s="119">
        <v>4</v>
      </c>
      <c r="G159" s="119"/>
      <c r="H159" s="119"/>
      <c r="I159" s="119">
        <v>1</v>
      </c>
      <c r="J159" s="119">
        <v>1</v>
      </c>
      <c r="K159" s="119">
        <v>2</v>
      </c>
      <c r="L159" s="120">
        <v>22</v>
      </c>
      <c r="M159" s="21">
        <f t="shared" si="3"/>
        <v>9</v>
      </c>
    </row>
    <row r="160" spans="1:13" s="13" customFormat="1" ht="15.5" x14ac:dyDescent="0.35">
      <c r="A160" s="84" t="str">
        <f>'23MBA111 '!A160</f>
        <v>P18FW23M015145</v>
      </c>
      <c r="B160" s="84" t="str">
        <f>'23MBA111 '!B160</f>
        <v>SUSHMITHA</v>
      </c>
      <c r="C160" s="118">
        <v>5</v>
      </c>
      <c r="D160" s="119">
        <v>3</v>
      </c>
      <c r="E160" s="119">
        <v>4</v>
      </c>
      <c r="F160" s="119"/>
      <c r="G160" s="119"/>
      <c r="H160" s="119">
        <v>2</v>
      </c>
      <c r="I160" s="119"/>
      <c r="J160" s="119">
        <v>6</v>
      </c>
      <c r="K160" s="119">
        <v>2</v>
      </c>
      <c r="L160" s="120">
        <v>25</v>
      </c>
      <c r="M160" s="21">
        <f t="shared" si="3"/>
        <v>22</v>
      </c>
    </row>
    <row r="161" spans="1:13" s="13" customFormat="1" ht="15.5" x14ac:dyDescent="0.35">
      <c r="A161" s="84" t="str">
        <f>'23MBA111 '!A161</f>
        <v>P18FW23M015146</v>
      </c>
      <c r="B161" s="84" t="str">
        <f>'23MBA111 '!B161</f>
        <v>SUVIN V SUVARNA</v>
      </c>
      <c r="C161" s="119">
        <v>4</v>
      </c>
      <c r="D161" s="119">
        <v>5</v>
      </c>
      <c r="E161" s="119">
        <v>3</v>
      </c>
      <c r="F161" s="119"/>
      <c r="G161" s="119"/>
      <c r="H161" s="119"/>
      <c r="I161" s="119">
        <v>0</v>
      </c>
      <c r="J161" s="119">
        <v>5</v>
      </c>
      <c r="K161" s="119">
        <v>3</v>
      </c>
      <c r="L161" s="120">
        <v>28</v>
      </c>
      <c r="M161" s="21">
        <f t="shared" si="3"/>
        <v>20</v>
      </c>
    </row>
    <row r="162" spans="1:13" s="13" customFormat="1" ht="15.5" x14ac:dyDescent="0.35">
      <c r="A162" s="84" t="str">
        <f>'23MBA111 '!A162</f>
        <v>P18FW23M015147</v>
      </c>
      <c r="B162" s="84" t="str">
        <f>'23MBA111 '!B162</f>
        <v>SWATHI G</v>
      </c>
      <c r="C162" s="118">
        <v>2</v>
      </c>
      <c r="D162" s="119">
        <v>3</v>
      </c>
      <c r="E162" s="119"/>
      <c r="F162" s="119">
        <v>0</v>
      </c>
      <c r="G162" s="119"/>
      <c r="H162" s="119">
        <v>4</v>
      </c>
      <c r="I162" s="119"/>
      <c r="J162" s="119">
        <v>6</v>
      </c>
      <c r="K162" s="119">
        <v>1</v>
      </c>
      <c r="L162" s="120">
        <v>32</v>
      </c>
      <c r="M162" s="21">
        <f t="shared" si="3"/>
        <v>16</v>
      </c>
    </row>
    <row r="163" spans="1:13" s="13" customFormat="1" ht="15.5" x14ac:dyDescent="0.35">
      <c r="A163" s="84" t="str">
        <f>'23MBA111 '!A163</f>
        <v>P18FW23M015148</v>
      </c>
      <c r="B163" s="84" t="str">
        <f>'23MBA111 '!B163</f>
        <v>SYED MUZAMMIL ASFAN</v>
      </c>
      <c r="C163" s="119">
        <v>5</v>
      </c>
      <c r="D163" s="119">
        <v>5</v>
      </c>
      <c r="E163" s="119">
        <v>4</v>
      </c>
      <c r="F163" s="119"/>
      <c r="G163" s="119"/>
      <c r="H163" s="119">
        <v>5</v>
      </c>
      <c r="I163" s="119"/>
      <c r="J163" s="119">
        <v>7</v>
      </c>
      <c r="K163" s="119">
        <v>10</v>
      </c>
      <c r="L163" s="120">
        <v>13</v>
      </c>
      <c r="M163" s="21">
        <f t="shared" si="3"/>
        <v>36</v>
      </c>
    </row>
    <row r="164" spans="1:13" s="13" customFormat="1" ht="15.5" x14ac:dyDescent="0.35">
      <c r="A164" s="84" t="str">
        <f>'23MBA111 '!A164</f>
        <v>P18FW23M015149</v>
      </c>
      <c r="B164" s="84" t="str">
        <f>'23MBA111 '!B164</f>
        <v>THANUJ A MURTHY</v>
      </c>
      <c r="C164" s="119">
        <v>3</v>
      </c>
      <c r="D164" s="119">
        <v>1</v>
      </c>
      <c r="E164" s="119">
        <v>2</v>
      </c>
      <c r="F164" s="119"/>
      <c r="G164" s="119"/>
      <c r="H164" s="119">
        <v>0</v>
      </c>
      <c r="I164" s="119"/>
      <c r="J164" s="119">
        <v>2</v>
      </c>
      <c r="K164" s="119">
        <v>9</v>
      </c>
      <c r="L164" s="120">
        <v>24</v>
      </c>
      <c r="M164" s="21">
        <f t="shared" si="3"/>
        <v>17</v>
      </c>
    </row>
    <row r="165" spans="1:13" s="13" customFormat="1" ht="15.5" x14ac:dyDescent="0.35">
      <c r="A165" s="84" t="str">
        <f>'23MBA111 '!A165</f>
        <v>P18FW23M015150</v>
      </c>
      <c r="B165" s="84" t="str">
        <f>'23MBA111 '!B165</f>
        <v>TULSI R KORADIYA</v>
      </c>
      <c r="C165" s="119">
        <v>4</v>
      </c>
      <c r="D165" s="119">
        <v>4</v>
      </c>
      <c r="E165" s="119">
        <v>3</v>
      </c>
      <c r="F165" s="119"/>
      <c r="G165" s="119"/>
      <c r="H165" s="119"/>
      <c r="I165" s="119">
        <v>2</v>
      </c>
      <c r="J165" s="119">
        <v>8</v>
      </c>
      <c r="K165" s="119">
        <v>3</v>
      </c>
      <c r="L165" s="120">
        <v>31</v>
      </c>
      <c r="M165" s="21">
        <f t="shared" si="3"/>
        <v>24</v>
      </c>
    </row>
    <row r="166" spans="1:13" s="13" customFormat="1" ht="15.5" x14ac:dyDescent="0.35">
      <c r="A166" s="84" t="str">
        <f>'23MBA111 '!A166</f>
        <v>P18FW23M015151</v>
      </c>
      <c r="B166" s="84" t="str">
        <f>'23MBA111 '!B166</f>
        <v>V RASHMI</v>
      </c>
      <c r="C166" s="119">
        <v>4</v>
      </c>
      <c r="D166" s="119">
        <v>4</v>
      </c>
      <c r="E166" s="119">
        <v>2</v>
      </c>
      <c r="F166" s="119"/>
      <c r="G166" s="119"/>
      <c r="H166" s="119">
        <v>6</v>
      </c>
      <c r="I166" s="119"/>
      <c r="J166" s="119">
        <v>8</v>
      </c>
      <c r="K166" s="119">
        <v>5</v>
      </c>
      <c r="L166" s="120">
        <v>30</v>
      </c>
      <c r="M166" s="21">
        <f t="shared" si="3"/>
        <v>29</v>
      </c>
    </row>
    <row r="167" spans="1:13" s="13" customFormat="1" ht="15.5" x14ac:dyDescent="0.35">
      <c r="A167" s="84" t="str">
        <f>'23MBA111 '!A167</f>
        <v>P18FW23M015152</v>
      </c>
      <c r="B167" s="84" t="str">
        <f>'23MBA111 '!B167</f>
        <v>V VARAPRASAD</v>
      </c>
      <c r="C167" s="118"/>
      <c r="D167" s="119">
        <v>2</v>
      </c>
      <c r="E167" s="119">
        <v>4</v>
      </c>
      <c r="F167" s="119"/>
      <c r="G167" s="119">
        <v>1</v>
      </c>
      <c r="H167" s="119">
        <v>1</v>
      </c>
      <c r="I167" s="119"/>
      <c r="J167" s="119">
        <v>0</v>
      </c>
      <c r="K167" s="119">
        <v>2</v>
      </c>
      <c r="L167" s="120">
        <v>17</v>
      </c>
      <c r="M167" s="21">
        <f t="shared" si="3"/>
        <v>10</v>
      </c>
    </row>
    <row r="168" spans="1:13" s="13" customFormat="1" ht="15.5" x14ac:dyDescent="0.35">
      <c r="A168" s="84" t="str">
        <f>'23MBA111 '!A168</f>
        <v>P18FW23M015153</v>
      </c>
      <c r="B168" s="84" t="str">
        <f>'23MBA111 '!B168</f>
        <v>VAISHNAVI N DIXITH</v>
      </c>
      <c r="C168" s="119">
        <v>4</v>
      </c>
      <c r="D168" s="119">
        <v>1</v>
      </c>
      <c r="E168" s="119">
        <v>2</v>
      </c>
      <c r="F168" s="119"/>
      <c r="G168" s="119"/>
      <c r="H168" s="119"/>
      <c r="I168" s="119">
        <v>0</v>
      </c>
      <c r="J168" s="119">
        <v>6</v>
      </c>
      <c r="K168" s="119">
        <v>4</v>
      </c>
      <c r="L168" s="120">
        <v>27</v>
      </c>
      <c r="M168" s="21">
        <f t="shared" si="3"/>
        <v>17</v>
      </c>
    </row>
    <row r="169" spans="1:13" s="13" customFormat="1" ht="15.5" x14ac:dyDescent="0.35">
      <c r="A169" s="84" t="str">
        <f>'23MBA111 '!A169</f>
        <v>P18FW23M015154</v>
      </c>
      <c r="B169" s="84" t="str">
        <f>'23MBA111 '!B169</f>
        <v>VARSHA SHARADA Y</v>
      </c>
      <c r="C169" s="119">
        <v>4</v>
      </c>
      <c r="D169" s="119">
        <v>0</v>
      </c>
      <c r="E169" s="119">
        <v>4</v>
      </c>
      <c r="F169" s="119"/>
      <c r="G169" s="119">
        <v>4</v>
      </c>
      <c r="H169" s="119"/>
      <c r="I169" s="119">
        <v>5</v>
      </c>
      <c r="J169" s="119">
        <v>6</v>
      </c>
      <c r="K169" s="119">
        <v>2</v>
      </c>
      <c r="L169" s="120">
        <v>27</v>
      </c>
      <c r="M169" s="21">
        <f t="shared" si="3"/>
        <v>25</v>
      </c>
    </row>
    <row r="170" spans="1:13" s="13" customFormat="1" ht="15.5" x14ac:dyDescent="0.35">
      <c r="A170" s="84" t="str">
        <f>'23MBA111 '!A170</f>
        <v>P18FW23M015155</v>
      </c>
      <c r="B170" s="84" t="str">
        <f>'23MBA111 '!B170</f>
        <v>VARUN R</v>
      </c>
      <c r="C170" s="118">
        <v>4</v>
      </c>
      <c r="D170" s="119">
        <v>5</v>
      </c>
      <c r="E170" s="119"/>
      <c r="F170" s="119"/>
      <c r="G170" s="119">
        <v>2</v>
      </c>
      <c r="H170" s="119">
        <v>6</v>
      </c>
      <c r="I170" s="119"/>
      <c r="J170" s="119">
        <v>5</v>
      </c>
      <c r="K170" s="119">
        <v>3</v>
      </c>
      <c r="L170" s="120">
        <v>5</v>
      </c>
      <c r="M170" s="21">
        <f t="shared" si="3"/>
        <v>25</v>
      </c>
    </row>
    <row r="171" spans="1:13" s="13" customFormat="1" ht="15.5" x14ac:dyDescent="0.35">
      <c r="A171" s="84" t="str">
        <f>'23MBA111 '!A171</f>
        <v>P18FW23M015156</v>
      </c>
      <c r="B171" s="84" t="str">
        <f>'23MBA111 '!B171</f>
        <v>VEERESH GORAWAR</v>
      </c>
      <c r="C171" s="118">
        <v>5</v>
      </c>
      <c r="D171" s="119"/>
      <c r="E171" s="119">
        <v>5</v>
      </c>
      <c r="F171" s="119"/>
      <c r="G171" s="119">
        <v>4</v>
      </c>
      <c r="H171" s="119">
        <v>6</v>
      </c>
      <c r="I171" s="119"/>
      <c r="J171" s="119">
        <v>7</v>
      </c>
      <c r="K171" s="119">
        <v>3</v>
      </c>
      <c r="L171" s="120">
        <v>17</v>
      </c>
      <c r="M171" s="21">
        <f t="shared" si="3"/>
        <v>30</v>
      </c>
    </row>
    <row r="172" spans="1:13" s="13" customFormat="1" ht="15.5" x14ac:dyDescent="0.35">
      <c r="A172" s="84" t="str">
        <f>'23MBA111 '!A172</f>
        <v>P18FW23M015157</v>
      </c>
      <c r="B172" s="84" t="str">
        <f>'23MBA111 '!B172</f>
        <v>VENKATESH GOURIPUR</v>
      </c>
      <c r="C172" s="118">
        <v>4</v>
      </c>
      <c r="D172" s="119">
        <v>5</v>
      </c>
      <c r="E172" s="119">
        <v>4</v>
      </c>
      <c r="F172" s="119"/>
      <c r="G172" s="119"/>
      <c r="H172" s="119">
        <v>1</v>
      </c>
      <c r="I172" s="119"/>
      <c r="J172" s="119">
        <v>7</v>
      </c>
      <c r="K172" s="119">
        <v>3</v>
      </c>
      <c r="L172" s="120">
        <v>23</v>
      </c>
      <c r="M172" s="21">
        <f t="shared" si="3"/>
        <v>24</v>
      </c>
    </row>
    <row r="173" spans="1:13" s="13" customFormat="1" ht="15.5" x14ac:dyDescent="0.35">
      <c r="A173" s="84" t="str">
        <f>'23MBA111 '!A173</f>
        <v>P18FW23M015158</v>
      </c>
      <c r="B173" s="84" t="str">
        <f>'23MBA111 '!B173</f>
        <v>VINAY R</v>
      </c>
      <c r="C173" s="118">
        <v>4</v>
      </c>
      <c r="D173" s="119">
        <v>3</v>
      </c>
      <c r="E173" s="119">
        <v>3</v>
      </c>
      <c r="F173" s="119"/>
      <c r="G173" s="119"/>
      <c r="H173" s="119"/>
      <c r="I173" s="119">
        <v>0</v>
      </c>
      <c r="J173" s="119">
        <v>6</v>
      </c>
      <c r="K173" s="119">
        <v>9</v>
      </c>
      <c r="L173" s="120">
        <v>25</v>
      </c>
      <c r="M173" s="21">
        <f t="shared" si="3"/>
        <v>25</v>
      </c>
    </row>
    <row r="174" spans="1:13" s="13" customFormat="1" ht="15.5" x14ac:dyDescent="0.35">
      <c r="A174" s="84" t="str">
        <f>'23MBA111 '!A174</f>
        <v>P18FW23M015159</v>
      </c>
      <c r="B174" s="84" t="str">
        <f>'23MBA111 '!B174</f>
        <v>VINDHYA RAJENDRA HEGDE</v>
      </c>
      <c r="C174" s="118">
        <v>3</v>
      </c>
      <c r="D174" s="119">
        <v>4</v>
      </c>
      <c r="E174" s="119"/>
      <c r="F174" s="119"/>
      <c r="G174" s="119">
        <v>1</v>
      </c>
      <c r="H174" s="119">
        <v>1</v>
      </c>
      <c r="I174" s="119">
        <v>0</v>
      </c>
      <c r="J174" s="119">
        <v>6</v>
      </c>
      <c r="K174" s="119">
        <v>0</v>
      </c>
      <c r="L174" s="120">
        <v>30</v>
      </c>
      <c r="M174" s="21">
        <f t="shared" si="3"/>
        <v>15</v>
      </c>
    </row>
    <row r="175" spans="1:13" s="13" customFormat="1" ht="15.5" x14ac:dyDescent="0.35">
      <c r="A175" s="84" t="str">
        <f>'23MBA111 '!A175</f>
        <v>P18FW23M015160</v>
      </c>
      <c r="B175" s="84" t="str">
        <f>'23MBA111 '!B175</f>
        <v>VISHAL HANUMANTH DHAGE</v>
      </c>
      <c r="C175" s="118">
        <v>3</v>
      </c>
      <c r="D175" s="119">
        <v>2</v>
      </c>
      <c r="E175" s="119">
        <v>3</v>
      </c>
      <c r="F175" s="119"/>
      <c r="G175" s="119"/>
      <c r="H175" s="119"/>
      <c r="I175" s="119">
        <v>0</v>
      </c>
      <c r="J175" s="119">
        <v>5</v>
      </c>
      <c r="K175" s="119">
        <v>3</v>
      </c>
      <c r="L175" s="120">
        <v>31</v>
      </c>
      <c r="M175" s="21">
        <f t="shared" si="3"/>
        <v>16</v>
      </c>
    </row>
    <row r="176" spans="1:13" s="13" customFormat="1" ht="15.5" x14ac:dyDescent="0.35">
      <c r="A176" s="84" t="str">
        <f>'23MBA111 '!A176</f>
        <v>P18FW23M015161</v>
      </c>
      <c r="B176" s="84" t="str">
        <f>'23MBA111 '!B176</f>
        <v>VITHESH S SUVARNA</v>
      </c>
      <c r="C176" s="118">
        <v>4</v>
      </c>
      <c r="D176" s="119">
        <v>4</v>
      </c>
      <c r="E176" s="119">
        <v>3</v>
      </c>
      <c r="F176" s="119"/>
      <c r="G176" s="119"/>
      <c r="H176" s="119"/>
      <c r="I176" s="119">
        <v>1</v>
      </c>
      <c r="J176" s="119">
        <v>7</v>
      </c>
      <c r="K176" s="119">
        <v>2</v>
      </c>
      <c r="L176" s="120">
        <v>29</v>
      </c>
      <c r="M176" s="21">
        <f t="shared" si="3"/>
        <v>21</v>
      </c>
    </row>
    <row r="177" spans="1:13" s="13" customFormat="1" ht="15.5" x14ac:dyDescent="0.35">
      <c r="A177" s="84" t="str">
        <f>'23MBA111 '!A177</f>
        <v>P18FW23M015162</v>
      </c>
      <c r="B177" s="84" t="str">
        <f>'23MBA111 '!B177</f>
        <v>Y VEDA REDDY</v>
      </c>
      <c r="C177" s="118">
        <v>3</v>
      </c>
      <c r="D177" s="119"/>
      <c r="E177" s="119">
        <v>3</v>
      </c>
      <c r="F177" s="119">
        <v>4</v>
      </c>
      <c r="G177" s="119"/>
      <c r="H177" s="119">
        <v>4</v>
      </c>
      <c r="I177" s="119"/>
      <c r="J177" s="119">
        <v>6</v>
      </c>
      <c r="K177" s="119">
        <v>4</v>
      </c>
      <c r="L177" s="120">
        <v>22</v>
      </c>
      <c r="M177" s="21">
        <f t="shared" si="3"/>
        <v>24</v>
      </c>
    </row>
    <row r="178" spans="1:13" s="13" customFormat="1" ht="15.5" x14ac:dyDescent="0.35">
      <c r="A178" s="84" t="str">
        <f>'23MBA111 '!A178</f>
        <v>P18FW23M015163</v>
      </c>
      <c r="B178" s="84" t="str">
        <f>'23MBA111 '!B178</f>
        <v>YASHWANTH GOWDA B A</v>
      </c>
      <c r="C178" s="118">
        <v>3</v>
      </c>
      <c r="D178" s="119">
        <v>3</v>
      </c>
      <c r="E178" s="119">
        <v>4</v>
      </c>
      <c r="F178" s="119"/>
      <c r="G178" s="119"/>
      <c r="H178" s="119"/>
      <c r="I178" s="119">
        <v>5</v>
      </c>
      <c r="J178" s="119">
        <v>6</v>
      </c>
      <c r="K178" s="119">
        <v>6</v>
      </c>
      <c r="L178" s="120">
        <v>24</v>
      </c>
      <c r="M178" s="21">
        <f t="shared" si="3"/>
        <v>27</v>
      </c>
    </row>
    <row r="179" spans="1:13" s="13" customFormat="1" ht="15.5" x14ac:dyDescent="0.35">
      <c r="A179" s="84" t="str">
        <f>'23MBA111 '!A179</f>
        <v>P18FW23M015164</v>
      </c>
      <c r="B179" s="84" t="str">
        <f>'23MBA111 '!B179</f>
        <v>YATHISH R</v>
      </c>
      <c r="C179" s="118">
        <v>5</v>
      </c>
      <c r="D179" s="119"/>
      <c r="E179" s="119">
        <v>5</v>
      </c>
      <c r="F179" s="119"/>
      <c r="G179" s="119">
        <v>1</v>
      </c>
      <c r="H179" s="119">
        <v>3</v>
      </c>
      <c r="I179" s="119"/>
      <c r="J179" s="119">
        <v>7</v>
      </c>
      <c r="K179" s="119">
        <v>9</v>
      </c>
      <c r="L179" s="120">
        <v>15</v>
      </c>
      <c r="M179" s="21">
        <f t="shared" si="3"/>
        <v>30</v>
      </c>
    </row>
    <row r="180" spans="1:13" s="13" customFormat="1" ht="15.5" x14ac:dyDescent="0.35">
      <c r="A180" s="84" t="str">
        <f>'23MBA111 '!A180</f>
        <v>P18FW23M015165</v>
      </c>
      <c r="B180" s="84" t="str">
        <f>'23MBA111 '!B180</f>
        <v>P.V.YASWANTH REDDY</v>
      </c>
      <c r="C180" s="118">
        <v>2</v>
      </c>
      <c r="D180" s="119">
        <v>4</v>
      </c>
      <c r="E180" s="119"/>
      <c r="F180" s="119"/>
      <c r="G180" s="119">
        <v>3</v>
      </c>
      <c r="H180" s="119">
        <v>5</v>
      </c>
      <c r="I180" s="119"/>
      <c r="J180" s="119">
        <v>0</v>
      </c>
      <c r="K180" s="119">
        <v>1</v>
      </c>
      <c r="L180" s="120">
        <v>18</v>
      </c>
      <c r="M180" s="21">
        <f t="shared" si="3"/>
        <v>15</v>
      </c>
    </row>
    <row r="181" spans="1:13" s="13" customFormat="1" ht="15.5" x14ac:dyDescent="0.35">
      <c r="A181" s="84" t="str">
        <f>'23MBA111 '!A181</f>
        <v>P18FW23M015166</v>
      </c>
      <c r="B181" s="84" t="str">
        <f>'23MBA111 '!B181</f>
        <v>SHIVANAND MEDAR</v>
      </c>
      <c r="C181" s="118"/>
      <c r="D181" s="119">
        <v>4</v>
      </c>
      <c r="E181" s="119">
        <v>2</v>
      </c>
      <c r="F181" s="119">
        <v>2</v>
      </c>
      <c r="G181" s="119"/>
      <c r="H181" s="119"/>
      <c r="I181" s="119">
        <v>3</v>
      </c>
      <c r="J181" s="119">
        <v>6</v>
      </c>
      <c r="K181" s="119">
        <v>3</v>
      </c>
      <c r="L181" s="120">
        <v>22</v>
      </c>
      <c r="M181" s="21">
        <f t="shared" si="3"/>
        <v>20</v>
      </c>
    </row>
    <row r="182" spans="1:13" s="13" customFormat="1" ht="15.5" x14ac:dyDescent="0.35">
      <c r="A182" s="84" t="str">
        <f>'23MBA111 '!A182</f>
        <v>P18FW23M015167</v>
      </c>
      <c r="B182" s="84" t="str">
        <f>'23MBA111 '!B182</f>
        <v>SUJAY DUTTA</v>
      </c>
      <c r="C182" s="118">
        <v>4</v>
      </c>
      <c r="D182" s="119"/>
      <c r="E182" s="119">
        <v>4</v>
      </c>
      <c r="F182" s="119"/>
      <c r="G182" s="119">
        <v>4</v>
      </c>
      <c r="H182" s="119">
        <v>0</v>
      </c>
      <c r="I182" s="119"/>
      <c r="J182" s="119">
        <v>6</v>
      </c>
      <c r="K182" s="119">
        <v>3</v>
      </c>
      <c r="L182" s="120">
        <v>19</v>
      </c>
      <c r="M182" s="21">
        <f t="shared" si="3"/>
        <v>21</v>
      </c>
    </row>
    <row r="183" spans="1:13" s="13" customFormat="1" ht="15.5" x14ac:dyDescent="0.35">
      <c r="A183" s="84" t="str">
        <f>'23MBA111 '!A183</f>
        <v>P18FW23M015168</v>
      </c>
      <c r="B183" s="84" t="str">
        <f>'23MBA111 '!B183</f>
        <v>CHAITRA M S</v>
      </c>
      <c r="C183" s="119">
        <v>3</v>
      </c>
      <c r="D183" s="119">
        <v>4</v>
      </c>
      <c r="E183" s="119">
        <v>3</v>
      </c>
      <c r="F183" s="119"/>
      <c r="G183" s="119"/>
      <c r="H183" s="119">
        <v>4</v>
      </c>
      <c r="I183" s="119"/>
      <c r="J183" s="119">
        <v>4</v>
      </c>
      <c r="K183" s="119">
        <v>7</v>
      </c>
      <c r="L183" s="120">
        <v>30</v>
      </c>
      <c r="M183" s="21">
        <f t="shared" si="3"/>
        <v>25</v>
      </c>
    </row>
    <row r="184" spans="1:13" s="13" customFormat="1" ht="15.5" x14ac:dyDescent="0.35">
      <c r="A184" s="84" t="str">
        <f>'23MBA111 '!A184</f>
        <v>P18FW23M015169</v>
      </c>
      <c r="B184" s="84" t="str">
        <f>'23MBA111 '!B184</f>
        <v>SYED USMAN GHANI</v>
      </c>
      <c r="C184" s="119">
        <v>1</v>
      </c>
      <c r="D184" s="119">
        <v>1</v>
      </c>
      <c r="E184" s="119">
        <v>3</v>
      </c>
      <c r="F184" s="119"/>
      <c r="G184" s="119"/>
      <c r="H184" s="119"/>
      <c r="I184" s="119">
        <v>0</v>
      </c>
      <c r="J184" s="119">
        <v>5</v>
      </c>
      <c r="K184" s="119">
        <v>1</v>
      </c>
      <c r="L184" s="120">
        <v>26</v>
      </c>
      <c r="M184" s="21">
        <f t="shared" si="3"/>
        <v>11</v>
      </c>
    </row>
    <row r="185" spans="1:13" s="13" customFormat="1" ht="15.5" x14ac:dyDescent="0.35">
      <c r="A185" s="84" t="str">
        <f>'23MBA111 '!A185</f>
        <v>P18FW23M015170</v>
      </c>
      <c r="B185" s="84" t="str">
        <f>'23MBA111 '!B185</f>
        <v>SHIVKUMAR.S</v>
      </c>
      <c r="C185" s="118">
        <v>2</v>
      </c>
      <c r="D185" s="119">
        <v>3</v>
      </c>
      <c r="E185" s="119">
        <v>0</v>
      </c>
      <c r="F185" s="119"/>
      <c r="G185" s="119"/>
      <c r="H185" s="119"/>
      <c r="I185" s="119">
        <v>0</v>
      </c>
      <c r="J185" s="119">
        <v>0</v>
      </c>
      <c r="K185" s="119">
        <v>1</v>
      </c>
      <c r="L185" s="120">
        <v>4</v>
      </c>
      <c r="M185" s="21">
        <f t="shared" si="3"/>
        <v>6</v>
      </c>
    </row>
    <row r="186" spans="1:13" s="13" customFormat="1" ht="15.5" x14ac:dyDescent="0.35">
      <c r="A186" s="84" t="str">
        <f>'23MBA111 '!A186</f>
        <v>P18FW23M015171</v>
      </c>
      <c r="B186" s="84" t="str">
        <f>'23MBA111 '!B186</f>
        <v>SAMMED CHOUGALE</v>
      </c>
      <c r="C186" s="118">
        <v>4</v>
      </c>
      <c r="D186" s="119">
        <v>4</v>
      </c>
      <c r="E186" s="119">
        <v>4</v>
      </c>
      <c r="F186" s="119"/>
      <c r="G186" s="119"/>
      <c r="H186" s="119"/>
      <c r="I186" s="119">
        <v>5</v>
      </c>
      <c r="J186" s="119">
        <v>6</v>
      </c>
      <c r="K186" s="119">
        <v>2</v>
      </c>
      <c r="L186" s="120">
        <v>22</v>
      </c>
      <c r="M186" s="21">
        <f t="shared" si="3"/>
        <v>25</v>
      </c>
    </row>
    <row r="187" spans="1:13" s="13" customFormat="1" ht="15.5" x14ac:dyDescent="0.35">
      <c r="A187" s="84" t="str">
        <f>'23MBA111 '!A187</f>
        <v>P18FW23M015172</v>
      </c>
      <c r="B187" s="84" t="str">
        <f>'23MBA111 '!B187</f>
        <v>SUPRITHA T</v>
      </c>
      <c r="C187" s="118">
        <v>3</v>
      </c>
      <c r="D187" s="119">
        <v>2</v>
      </c>
      <c r="E187" s="119"/>
      <c r="F187" s="119"/>
      <c r="G187" s="119">
        <v>1</v>
      </c>
      <c r="H187" s="119"/>
      <c r="I187" s="119">
        <v>0</v>
      </c>
      <c r="J187" s="119">
        <v>6</v>
      </c>
      <c r="K187" s="119">
        <v>4</v>
      </c>
      <c r="L187" s="120">
        <v>27</v>
      </c>
      <c r="M187" s="21">
        <f t="shared" si="3"/>
        <v>16</v>
      </c>
    </row>
    <row r="188" spans="1:13" s="13" customFormat="1" ht="15.5" x14ac:dyDescent="0.35">
      <c r="A188" s="84" t="str">
        <f>'23MBA111 '!A188</f>
        <v>P18FW23M015173</v>
      </c>
      <c r="B188" s="84" t="str">
        <f>'23MBA111 '!B188</f>
        <v>PAGIREDDY GARI ASHRITHA</v>
      </c>
      <c r="C188" s="119">
        <v>3</v>
      </c>
      <c r="D188" s="119"/>
      <c r="E188" s="119">
        <v>3</v>
      </c>
      <c r="F188" s="119"/>
      <c r="G188" s="119">
        <v>2</v>
      </c>
      <c r="H188" s="119">
        <v>0</v>
      </c>
      <c r="I188" s="119"/>
      <c r="J188" s="119">
        <v>6</v>
      </c>
      <c r="K188" s="119">
        <v>4</v>
      </c>
      <c r="L188" s="120">
        <v>23</v>
      </c>
      <c r="M188" s="21">
        <f t="shared" si="3"/>
        <v>18</v>
      </c>
    </row>
    <row r="189" spans="1:13" s="13" customFormat="1" ht="15.5" x14ac:dyDescent="0.35">
      <c r="A189" s="84" t="str">
        <f>'23MBA111 '!A189</f>
        <v>P18FW23M015174</v>
      </c>
      <c r="B189" s="84" t="str">
        <f>'23MBA111 '!B189</f>
        <v>CHANDAN A N</v>
      </c>
      <c r="C189" s="118">
        <v>3</v>
      </c>
      <c r="D189" s="119">
        <v>4</v>
      </c>
      <c r="E189" s="119"/>
      <c r="F189" s="119"/>
      <c r="G189" s="119">
        <v>1</v>
      </c>
      <c r="H189" s="119">
        <v>2</v>
      </c>
      <c r="I189" s="119"/>
      <c r="J189" s="119">
        <v>6</v>
      </c>
      <c r="K189" s="119">
        <v>6</v>
      </c>
      <c r="L189" s="120">
        <v>23</v>
      </c>
      <c r="M189" s="21">
        <f t="shared" si="3"/>
        <v>22</v>
      </c>
    </row>
    <row r="190" spans="1:13" s="13" customFormat="1" ht="15.5" x14ac:dyDescent="0.35">
      <c r="A190" s="84" t="str">
        <f>'23MBA111 '!A190</f>
        <v>P18FW23M015175</v>
      </c>
      <c r="B190" s="84" t="str">
        <f>'23MBA111 '!B190</f>
        <v>SUJAYEENDRA VITTAL</v>
      </c>
      <c r="C190" s="119">
        <v>3</v>
      </c>
      <c r="D190" s="119">
        <v>4</v>
      </c>
      <c r="E190" s="119">
        <v>3</v>
      </c>
      <c r="F190" s="119"/>
      <c r="G190" s="119"/>
      <c r="H190" s="119">
        <v>0</v>
      </c>
      <c r="I190" s="119"/>
      <c r="J190" s="119">
        <v>5</v>
      </c>
      <c r="K190" s="119">
        <v>5</v>
      </c>
      <c r="L190" s="120">
        <v>16</v>
      </c>
      <c r="M190" s="21">
        <f t="shared" si="3"/>
        <v>20</v>
      </c>
    </row>
    <row r="191" spans="1:13" s="13" customFormat="1" ht="15.5" x14ac:dyDescent="0.35">
      <c r="A191" s="84" t="str">
        <f>'23MBA111 '!A191</f>
        <v>P18FW23M015176</v>
      </c>
      <c r="B191" s="84" t="str">
        <f>'23MBA111 '!B191</f>
        <v>KEERTHI SABOO</v>
      </c>
      <c r="C191" s="119">
        <v>4</v>
      </c>
      <c r="D191" s="119">
        <v>3</v>
      </c>
      <c r="E191" s="119">
        <v>0</v>
      </c>
      <c r="F191" s="119"/>
      <c r="G191" s="119"/>
      <c r="H191" s="119"/>
      <c r="I191" s="119">
        <v>0</v>
      </c>
      <c r="J191" s="119">
        <v>5</v>
      </c>
      <c r="K191" s="119">
        <v>1</v>
      </c>
      <c r="L191" s="120">
        <v>27</v>
      </c>
      <c r="M191" s="21">
        <f t="shared" si="3"/>
        <v>13</v>
      </c>
    </row>
    <row r="192" spans="1:13" s="13" customFormat="1" ht="15.5" x14ac:dyDescent="0.35">
      <c r="A192" s="84" t="str">
        <f>'23MBA111 '!A192</f>
        <v>P18FW23M015177</v>
      </c>
      <c r="B192" s="84" t="str">
        <f>'23MBA111 '!B192</f>
        <v>SAMARTH GANAPATI AITHAL</v>
      </c>
      <c r="C192" s="118">
        <v>5</v>
      </c>
      <c r="D192" s="119">
        <v>4</v>
      </c>
      <c r="E192" s="119">
        <v>4</v>
      </c>
      <c r="F192" s="119"/>
      <c r="G192" s="119"/>
      <c r="H192" s="119">
        <v>0</v>
      </c>
      <c r="I192" s="119"/>
      <c r="J192" s="119">
        <v>7</v>
      </c>
      <c r="K192" s="119">
        <v>0</v>
      </c>
      <c r="L192" s="120">
        <v>21</v>
      </c>
      <c r="M192" s="21">
        <f t="shared" si="3"/>
        <v>20</v>
      </c>
    </row>
    <row r="193" spans="1:13" s="13" customFormat="1" ht="15.5" x14ac:dyDescent="0.35">
      <c r="A193" s="84" t="str">
        <f>'23MBA111 '!A193</f>
        <v>P18FW23M015178</v>
      </c>
      <c r="B193" s="84" t="str">
        <f>'23MBA111 '!B193</f>
        <v>AMOGH G</v>
      </c>
      <c r="C193" s="118">
        <v>3</v>
      </c>
      <c r="D193" s="119">
        <v>3</v>
      </c>
      <c r="E193" s="119">
        <v>2</v>
      </c>
      <c r="F193" s="119"/>
      <c r="G193" s="119"/>
      <c r="H193" s="119"/>
      <c r="I193" s="119">
        <v>0</v>
      </c>
      <c r="J193" s="119">
        <v>2</v>
      </c>
      <c r="K193" s="119">
        <v>0</v>
      </c>
      <c r="L193" s="120">
        <v>18</v>
      </c>
      <c r="M193" s="21">
        <f t="shared" si="3"/>
        <v>10</v>
      </c>
    </row>
    <row r="194" spans="1:13" s="13" customFormat="1" ht="15.5" x14ac:dyDescent="0.35">
      <c r="A194" s="84" t="str">
        <f>'23MBA111 '!A194</f>
        <v>P18FW23M015179</v>
      </c>
      <c r="B194" s="84" t="str">
        <f>'23MBA111 '!B194</f>
        <v>SHASHANK S M</v>
      </c>
      <c r="C194" s="118">
        <v>4</v>
      </c>
      <c r="D194" s="119">
        <v>3</v>
      </c>
      <c r="E194" s="119">
        <v>2</v>
      </c>
      <c r="F194" s="119"/>
      <c r="G194" s="119"/>
      <c r="H194" s="119">
        <v>0</v>
      </c>
      <c r="I194" s="119"/>
      <c r="J194" s="119">
        <v>7</v>
      </c>
      <c r="K194" s="119">
        <v>3</v>
      </c>
      <c r="L194" s="120">
        <v>21</v>
      </c>
      <c r="M194" s="21">
        <f t="shared" si="3"/>
        <v>19</v>
      </c>
    </row>
    <row r="195" spans="1:13" s="13" customFormat="1" ht="15.5" x14ac:dyDescent="0.35">
      <c r="A195" s="84" t="str">
        <f>'23MBA111 '!A195</f>
        <v>P18FW23M015180</v>
      </c>
      <c r="B195" s="84" t="str">
        <f>'23MBA111 '!B195</f>
        <v>MOHAN D K</v>
      </c>
      <c r="C195" s="119">
        <v>2</v>
      </c>
      <c r="D195" s="119">
        <v>1</v>
      </c>
      <c r="E195" s="119">
        <v>1</v>
      </c>
      <c r="F195" s="119"/>
      <c r="G195" s="119"/>
      <c r="H195" s="119">
        <v>0</v>
      </c>
      <c r="I195" s="119"/>
      <c r="J195" s="119">
        <v>1</v>
      </c>
      <c r="K195" s="119">
        <v>2</v>
      </c>
      <c r="L195" s="120">
        <v>20</v>
      </c>
      <c r="M195" s="21">
        <f t="shared" si="3"/>
        <v>7</v>
      </c>
    </row>
    <row r="196" spans="1:13" s="13" customFormat="1" ht="15.5" x14ac:dyDescent="0.35">
      <c r="A196" s="135" t="s">
        <v>43</v>
      </c>
      <c r="B196" s="136"/>
      <c r="C196" s="28">
        <f t="shared" ref="C196:K196" si="4">COUNTA(C16:C195)</f>
        <v>174</v>
      </c>
      <c r="D196" s="29">
        <f t="shared" si="4"/>
        <v>168</v>
      </c>
      <c r="E196" s="29">
        <f t="shared" si="4"/>
        <v>151</v>
      </c>
      <c r="F196" s="29">
        <f t="shared" si="4"/>
        <v>71</v>
      </c>
      <c r="G196" s="29">
        <f t="shared" si="4"/>
        <v>98</v>
      </c>
      <c r="H196" s="29">
        <f t="shared" si="4"/>
        <v>116</v>
      </c>
      <c r="I196" s="29">
        <f t="shared" si="4"/>
        <v>127</v>
      </c>
      <c r="J196" s="29">
        <f t="shared" si="4"/>
        <v>176</v>
      </c>
      <c r="K196" s="29">
        <f t="shared" si="4"/>
        <v>179</v>
      </c>
      <c r="L196" s="30">
        <f>COUNT(L16:L195)</f>
        <v>179</v>
      </c>
      <c r="M196" s="31"/>
    </row>
    <row r="197" spans="1:13" s="13" customFormat="1" ht="15.5" x14ac:dyDescent="0.35">
      <c r="A197" s="135" t="s">
        <v>4</v>
      </c>
      <c r="B197" s="136"/>
      <c r="C197" s="37">
        <f t="shared" ref="C197:L197" si="5">COUNTIF(C16:C195,"&gt;"&amp;C15)</f>
        <v>123</v>
      </c>
      <c r="D197" s="38">
        <f t="shared" si="5"/>
        <v>130</v>
      </c>
      <c r="E197" s="38">
        <f t="shared" si="5"/>
        <v>101</v>
      </c>
      <c r="F197" s="38">
        <f t="shared" si="5"/>
        <v>3</v>
      </c>
      <c r="G197" s="38">
        <f t="shared" si="5"/>
        <v>36</v>
      </c>
      <c r="H197" s="38">
        <f t="shared" si="5"/>
        <v>37</v>
      </c>
      <c r="I197" s="38">
        <f t="shared" si="5"/>
        <v>7</v>
      </c>
      <c r="J197" s="38">
        <f t="shared" si="5"/>
        <v>129</v>
      </c>
      <c r="K197" s="38">
        <f t="shared" si="5"/>
        <v>63</v>
      </c>
      <c r="L197" s="22">
        <f t="shared" si="5"/>
        <v>111</v>
      </c>
      <c r="M197" s="34"/>
    </row>
    <row r="198" spans="1:13" s="13" customFormat="1" ht="15.5" x14ac:dyDescent="0.35">
      <c r="A198" s="135" t="s">
        <v>47</v>
      </c>
      <c r="B198" s="136"/>
      <c r="C198" s="37">
        <f t="shared" ref="C198:K198" si="6">ROUND(C197*100/C196,0)</f>
        <v>71</v>
      </c>
      <c r="D198" s="37">
        <f t="shared" si="6"/>
        <v>77</v>
      </c>
      <c r="E198" s="38">
        <f t="shared" si="6"/>
        <v>67</v>
      </c>
      <c r="F198" s="38">
        <f t="shared" si="6"/>
        <v>4</v>
      </c>
      <c r="G198" s="38">
        <f t="shared" si="6"/>
        <v>37</v>
      </c>
      <c r="H198" s="38">
        <f t="shared" si="6"/>
        <v>32</v>
      </c>
      <c r="I198" s="38">
        <f t="shared" si="6"/>
        <v>6</v>
      </c>
      <c r="J198" s="38">
        <f t="shared" si="6"/>
        <v>73</v>
      </c>
      <c r="K198" s="38">
        <f t="shared" si="6"/>
        <v>35</v>
      </c>
      <c r="L198" s="22">
        <f>ROUND(L197*100/L196,0)</f>
        <v>62</v>
      </c>
      <c r="M198" s="34"/>
    </row>
    <row r="199" spans="1:13" s="13" customFormat="1" x14ac:dyDescent="0.35">
      <c r="A199" s="139" t="s">
        <v>14</v>
      </c>
      <c r="B199" s="140"/>
      <c r="C199" s="37" t="str">
        <f>IF(C198&gt;=70,"3",IF(C198&gt;=60,"2",IF(C198&gt;=50,"1","-")))</f>
        <v>3</v>
      </c>
      <c r="D199" s="113" t="str">
        <f t="shared" ref="D199:L199" si="7">IF(D198&gt;=70,"3",IF(D198&gt;=60,"2",IF(D198&gt;=50,"1","-")))</f>
        <v>3</v>
      </c>
      <c r="E199" s="113" t="str">
        <f t="shared" si="7"/>
        <v>2</v>
      </c>
      <c r="F199" s="113" t="str">
        <f t="shared" si="7"/>
        <v>-</v>
      </c>
      <c r="G199" s="113" t="str">
        <f t="shared" si="7"/>
        <v>-</v>
      </c>
      <c r="H199" s="113" t="str">
        <f t="shared" si="7"/>
        <v>-</v>
      </c>
      <c r="I199" s="113" t="str">
        <f t="shared" si="7"/>
        <v>-</v>
      </c>
      <c r="J199" s="113" t="str">
        <f t="shared" si="7"/>
        <v>3</v>
      </c>
      <c r="K199" s="113" t="str">
        <f t="shared" si="7"/>
        <v>-</v>
      </c>
      <c r="L199" s="113" t="str">
        <f t="shared" si="7"/>
        <v>2</v>
      </c>
      <c r="M199" s="34"/>
    </row>
    <row r="200" spans="1:13" s="13" customFormat="1" x14ac:dyDescent="0.35">
      <c r="A200" s="9"/>
      <c r="B200" s="9"/>
      <c r="C200" s="18" t="s">
        <v>0</v>
      </c>
      <c r="D200" s="18" t="s">
        <v>0</v>
      </c>
      <c r="E200" s="18" t="s">
        <v>2</v>
      </c>
      <c r="F200" s="18" t="s">
        <v>1</v>
      </c>
      <c r="G200" s="18" t="s">
        <v>0</v>
      </c>
      <c r="H200" s="18" t="s">
        <v>0</v>
      </c>
      <c r="I200" s="18" t="s">
        <v>1</v>
      </c>
      <c r="J200" s="18" t="s">
        <v>0</v>
      </c>
      <c r="K200" s="18" t="s">
        <v>2</v>
      </c>
      <c r="M200" s="10"/>
    </row>
    <row r="201" spans="1:13" s="13" customFormat="1" ht="17.5" x14ac:dyDescent="0.35">
      <c r="A201" s="9"/>
      <c r="B201" s="9"/>
      <c r="C201" s="10"/>
      <c r="D201" s="10"/>
      <c r="E201" s="11"/>
      <c r="F201" s="141"/>
      <c r="G201" s="142"/>
      <c r="H201" s="131" t="s">
        <v>15</v>
      </c>
      <c r="I201" s="132"/>
      <c r="J201" s="14" t="s">
        <v>18</v>
      </c>
      <c r="K201" s="14"/>
      <c r="M201" s="10"/>
    </row>
    <row r="202" spans="1:13" s="13" customFormat="1" ht="20" x14ac:dyDescent="0.4">
      <c r="A202" s="9"/>
      <c r="B202" s="9"/>
      <c r="C202" s="15"/>
      <c r="D202" s="16"/>
      <c r="E202" s="12"/>
      <c r="F202" s="129" t="s">
        <v>16</v>
      </c>
      <c r="G202" s="130"/>
      <c r="H202" s="17" t="s">
        <v>35</v>
      </c>
      <c r="I202" s="17" t="s">
        <v>14</v>
      </c>
      <c r="J202" s="17" t="s">
        <v>35</v>
      </c>
      <c r="K202" s="17" t="s">
        <v>14</v>
      </c>
      <c r="M202" s="10"/>
    </row>
    <row r="203" spans="1:13" s="13" customFormat="1" ht="20" x14ac:dyDescent="0.4">
      <c r="A203" s="9"/>
      <c r="B203" s="9"/>
      <c r="C203" s="15"/>
      <c r="D203" s="15"/>
      <c r="E203" s="12"/>
      <c r="F203" s="129" t="s">
        <v>31</v>
      </c>
      <c r="G203" s="130"/>
      <c r="H203" s="40">
        <f>AVERAGE(C198,D198,G198,H198,J198)</f>
        <v>58</v>
      </c>
      <c r="I203" s="38" t="str">
        <f>IF(H203&gt;=70,"3",IF(H203&gt;=60,"2",IF(H203&gt;=50,"1",IF(H203&lt;=49,"-"))))</f>
        <v>1</v>
      </c>
      <c r="J203" s="38">
        <f>(H203*0.5)+($L$198*0.5)</f>
        <v>60</v>
      </c>
      <c r="K203" s="38" t="str">
        <f>IF(J203&gt;=70,"3",IF(J203&gt;=60,"2",IF(J203&gt;=50,"1",IF(J203&lt;49,"-"))))</f>
        <v>2</v>
      </c>
      <c r="M203" s="10"/>
    </row>
    <row r="204" spans="1:13" s="13" customFormat="1" ht="20" x14ac:dyDescent="0.4">
      <c r="A204" s="9"/>
      <c r="B204" s="9"/>
      <c r="C204" s="10"/>
      <c r="D204" s="10"/>
      <c r="E204" s="11"/>
      <c r="F204" s="129" t="s">
        <v>32</v>
      </c>
      <c r="G204" s="130"/>
      <c r="H204" s="117">
        <f>AVERAGE(F198,I198)</f>
        <v>5</v>
      </c>
      <c r="I204" s="40" t="str">
        <f t="shared" ref="I204:I207" si="8">IF(H204&gt;=70,"3",IF(H204&gt;=60,"2",IF(H204&gt;=50,"1",IF(H204&lt;=49,"-"))))</f>
        <v>-</v>
      </c>
      <c r="J204" s="40">
        <f t="shared" ref="J204:J205" si="9">(H204*0.5)+($L$198*0.5)</f>
        <v>33.5</v>
      </c>
      <c r="K204" s="40" t="str">
        <f t="shared" ref="K204:K207" si="10">IF(J204&gt;=70,"3",IF(J204&gt;=60,"2",IF(J204&gt;=50,"1",IF(J204&lt;49,"-"))))</f>
        <v>-</v>
      </c>
      <c r="M204" s="10"/>
    </row>
    <row r="205" spans="1:13" s="13" customFormat="1" ht="20" x14ac:dyDescent="0.4">
      <c r="A205" s="9"/>
      <c r="B205" s="9"/>
      <c r="C205" s="10"/>
      <c r="D205" s="10"/>
      <c r="E205" s="11"/>
      <c r="F205" s="129" t="s">
        <v>33</v>
      </c>
      <c r="G205" s="130"/>
      <c r="H205" s="40">
        <f>AVERAGE(E198,K198)</f>
        <v>51</v>
      </c>
      <c r="I205" s="40" t="str">
        <f t="shared" si="8"/>
        <v>1</v>
      </c>
      <c r="J205" s="40">
        <f t="shared" si="9"/>
        <v>56.5</v>
      </c>
      <c r="K205" s="40" t="str">
        <f t="shared" si="10"/>
        <v>1</v>
      </c>
      <c r="M205" s="10"/>
    </row>
    <row r="206" spans="1:13" s="13" customFormat="1" ht="20" x14ac:dyDescent="0.4">
      <c r="A206" s="9"/>
      <c r="B206" s="9"/>
      <c r="C206" s="10"/>
      <c r="D206" s="10"/>
      <c r="E206" s="11"/>
      <c r="F206" s="129" t="s">
        <v>34</v>
      </c>
      <c r="G206" s="130"/>
      <c r="H206" s="40"/>
      <c r="I206" s="40" t="str">
        <f t="shared" si="8"/>
        <v>-</v>
      </c>
      <c r="J206" s="40">
        <f>(H206*0)+($L$198*1)</f>
        <v>62</v>
      </c>
      <c r="K206" s="40" t="str">
        <f t="shared" si="10"/>
        <v>2</v>
      </c>
      <c r="M206" s="10"/>
    </row>
    <row r="207" spans="1:13" ht="20" x14ac:dyDescent="0.4">
      <c r="F207" s="129" t="s">
        <v>54</v>
      </c>
      <c r="G207" s="130"/>
      <c r="H207" s="40"/>
      <c r="I207" s="40" t="str">
        <f t="shared" si="8"/>
        <v>-</v>
      </c>
      <c r="J207" s="40">
        <f>(H207*0)+($L$198*1)</f>
        <v>62</v>
      </c>
      <c r="K207" s="40" t="str">
        <f t="shared" si="10"/>
        <v>2</v>
      </c>
    </row>
  </sheetData>
  <mergeCells count="29">
    <mergeCell ref="F207:G207"/>
    <mergeCell ref="F201:G201"/>
    <mergeCell ref="H201:I201"/>
    <mergeCell ref="A11:B11"/>
    <mergeCell ref="A196:B196"/>
    <mergeCell ref="A197:B197"/>
    <mergeCell ref="A198:B198"/>
    <mergeCell ref="A199:B199"/>
    <mergeCell ref="C11:G11"/>
    <mergeCell ref="H11:J11"/>
    <mergeCell ref="A12:B12"/>
    <mergeCell ref="A13:B13"/>
    <mergeCell ref="A14:B14"/>
    <mergeCell ref="F202:G202"/>
    <mergeCell ref="F203:G203"/>
    <mergeCell ref="F204:G204"/>
    <mergeCell ref="F205:G205"/>
    <mergeCell ref="F206:G206"/>
    <mergeCell ref="C10:K10"/>
    <mergeCell ref="A1:M1"/>
    <mergeCell ref="A2:M2"/>
    <mergeCell ref="A3:M3"/>
    <mergeCell ref="A4:M4"/>
    <mergeCell ref="A5:M5"/>
    <mergeCell ref="A6:B6"/>
    <mergeCell ref="I6:K6"/>
    <mergeCell ref="A7:D7"/>
    <mergeCell ref="D8:I8"/>
    <mergeCell ref="D9:I9"/>
  </mergeCells>
  <dataValidations count="3">
    <dataValidation type="decimal" allowBlank="1" showInputMessage="1" showErrorMessage="1" sqref="C16:G195">
      <formula1>0</formula1>
      <formula2>5.01</formula2>
    </dataValidation>
    <dataValidation type="decimal" allowBlank="1" showInputMessage="1" showErrorMessage="1" sqref="H16:J195">
      <formula1>0</formula1>
      <formula2>10.01</formula2>
    </dataValidation>
    <dataValidation type="decimal" allowBlank="1" showInputMessage="1" showErrorMessage="1" sqref="K16:K195">
      <formula1>0</formula1>
      <formula2>15.01</formula2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K13" sqref="K1:M1048576"/>
    </sheetView>
  </sheetViews>
  <sheetFormatPr defaultColWidth="9.1796875" defaultRowHeight="14" x14ac:dyDescent="0.3"/>
  <cols>
    <col min="1" max="1" width="9.1796875" style="5"/>
    <col min="2" max="2" width="11.26953125" style="5" customWidth="1"/>
    <col min="3" max="3" width="8" style="5" customWidth="1"/>
    <col min="4" max="4" width="13.1796875" style="5" bestFit="1" customWidth="1"/>
    <col min="5" max="5" width="10.453125" style="5" customWidth="1"/>
    <col min="6" max="6" width="10.81640625" style="5" customWidth="1"/>
    <col min="7" max="7" width="18.453125" style="5" customWidth="1"/>
    <col min="8" max="16384" width="9.1796875" style="5"/>
  </cols>
  <sheetData>
    <row r="1" spans="1:10" ht="28.5" customHeight="1" x14ac:dyDescent="0.45">
      <c r="A1" s="86" t="str">
        <f>'23MBA213'!A5:M5</f>
        <v>Business Research Methods</v>
      </c>
      <c r="B1" s="86"/>
      <c r="C1" s="86"/>
      <c r="D1" s="86"/>
      <c r="E1" s="86"/>
      <c r="F1" s="86"/>
      <c r="G1" s="86"/>
      <c r="H1" s="86"/>
      <c r="I1" s="86"/>
      <c r="J1" s="86"/>
    </row>
    <row r="3" spans="1:10" x14ac:dyDescent="0.3">
      <c r="C3" s="50"/>
      <c r="D3" s="50" t="s">
        <v>15</v>
      </c>
      <c r="E3" s="50"/>
      <c r="F3" s="50" t="s">
        <v>18</v>
      </c>
      <c r="G3" s="50"/>
    </row>
    <row r="4" spans="1:10" x14ac:dyDescent="0.3">
      <c r="C4" s="51" t="s">
        <v>16</v>
      </c>
      <c r="D4" s="50" t="s">
        <v>17</v>
      </c>
      <c r="E4" s="50" t="s">
        <v>14</v>
      </c>
      <c r="F4" s="50" t="s">
        <v>17</v>
      </c>
      <c r="G4" s="50" t="s">
        <v>14</v>
      </c>
    </row>
    <row r="5" spans="1:10" x14ac:dyDescent="0.3">
      <c r="C5" s="51" t="s">
        <v>0</v>
      </c>
      <c r="D5" s="23">
        <f>'23MBA213'!H203</f>
        <v>58</v>
      </c>
      <c r="E5" s="23" t="str">
        <f>'23MBA213'!I203</f>
        <v>1</v>
      </c>
      <c r="F5" s="23">
        <f>'23MBA213'!J203</f>
        <v>60</v>
      </c>
      <c r="G5" s="23" t="str">
        <f>'23MBA213'!K203</f>
        <v>2</v>
      </c>
    </row>
    <row r="6" spans="1:10" x14ac:dyDescent="0.3">
      <c r="C6" s="51" t="s">
        <v>1</v>
      </c>
      <c r="D6" s="23">
        <f>'23MBA213'!H204</f>
        <v>5</v>
      </c>
      <c r="E6" s="23" t="str">
        <f>'23MBA213'!I204</f>
        <v>-</v>
      </c>
      <c r="F6" s="23">
        <f>'23MBA213'!J204</f>
        <v>33.5</v>
      </c>
      <c r="G6" s="23" t="str">
        <f>'23MBA213'!K204</f>
        <v>-</v>
      </c>
    </row>
    <row r="7" spans="1:10" x14ac:dyDescent="0.3">
      <c r="C7" s="51" t="s">
        <v>2</v>
      </c>
      <c r="D7" s="23">
        <f>'23MBA213'!H205</f>
        <v>51</v>
      </c>
      <c r="E7" s="23" t="str">
        <f>'23MBA213'!I205</f>
        <v>1</v>
      </c>
      <c r="F7" s="23">
        <f>'23MBA213'!J205</f>
        <v>56.5</v>
      </c>
      <c r="G7" s="23" t="str">
        <f>'23MBA213'!K205</f>
        <v>1</v>
      </c>
    </row>
    <row r="8" spans="1:10" x14ac:dyDescent="0.3">
      <c r="C8" s="51" t="s">
        <v>3</v>
      </c>
      <c r="D8" s="23">
        <f>'23MBA213'!H206</f>
        <v>0</v>
      </c>
      <c r="E8" s="23" t="str">
        <f>'23MBA213'!I206</f>
        <v>-</v>
      </c>
      <c r="F8" s="23">
        <f>'23MBA213'!J206</f>
        <v>62</v>
      </c>
      <c r="G8" s="23" t="str">
        <f>'23MBA213'!K206</f>
        <v>2</v>
      </c>
    </row>
    <row r="9" spans="1:10" x14ac:dyDescent="0.3">
      <c r="C9" s="51" t="s">
        <v>53</v>
      </c>
      <c r="D9" s="23">
        <f>'23MBA213'!H207</f>
        <v>0</v>
      </c>
      <c r="E9" s="23" t="str">
        <f>'23MBA213'!I207</f>
        <v>-</v>
      </c>
      <c r="F9" s="23">
        <f>'23MBA213'!J207</f>
        <v>62</v>
      </c>
      <c r="G9" s="23" t="str">
        <f>'23MBA213'!K207</f>
        <v>2</v>
      </c>
    </row>
    <row r="11" spans="1:10" ht="14.5" thickBot="1" x14ac:dyDescent="0.35">
      <c r="B11" s="52"/>
      <c r="C11" s="53" t="s">
        <v>6</v>
      </c>
      <c r="D11" s="53" t="s">
        <v>7</v>
      </c>
      <c r="E11" s="53" t="s">
        <v>5</v>
      </c>
      <c r="F11" s="53" t="s">
        <v>12</v>
      </c>
      <c r="G11" s="53" t="s">
        <v>13</v>
      </c>
      <c r="H11" s="53" t="s">
        <v>44</v>
      </c>
      <c r="I11" s="53" t="s">
        <v>45</v>
      </c>
      <c r="J11" s="53" t="s">
        <v>46</v>
      </c>
    </row>
    <row r="12" spans="1:10" ht="14.5" thickBot="1" x14ac:dyDescent="0.35">
      <c r="B12" s="53" t="s">
        <v>8</v>
      </c>
      <c r="C12" s="87">
        <v>2</v>
      </c>
      <c r="D12" s="88">
        <v>3</v>
      </c>
      <c r="E12" s="88">
        <v>1</v>
      </c>
      <c r="F12" s="88">
        <v>2</v>
      </c>
      <c r="G12" s="88"/>
      <c r="H12" s="88">
        <v>1</v>
      </c>
      <c r="I12" s="88"/>
      <c r="J12" s="88"/>
    </row>
    <row r="13" spans="1:10" ht="14.5" thickBot="1" x14ac:dyDescent="0.35">
      <c r="B13" s="53" t="s">
        <v>9</v>
      </c>
      <c r="C13" s="89">
        <v>1</v>
      </c>
      <c r="D13" s="90">
        <v>3</v>
      </c>
      <c r="E13" s="90"/>
      <c r="F13" s="90">
        <v>1</v>
      </c>
      <c r="G13" s="90">
        <v>1</v>
      </c>
      <c r="H13" s="90"/>
      <c r="I13" s="90">
        <v>1</v>
      </c>
      <c r="J13" s="90"/>
    </row>
    <row r="14" spans="1:10" ht="14.5" thickBot="1" x14ac:dyDescent="0.35">
      <c r="B14" s="53" t="s">
        <v>10</v>
      </c>
      <c r="C14" s="89">
        <v>1</v>
      </c>
      <c r="D14" s="90">
        <v>3</v>
      </c>
      <c r="E14" s="90"/>
      <c r="F14" s="90">
        <v>1</v>
      </c>
      <c r="G14" s="90"/>
      <c r="H14" s="90"/>
      <c r="I14" s="90"/>
      <c r="J14" s="90"/>
    </row>
    <row r="15" spans="1:10" ht="14.5" thickBot="1" x14ac:dyDescent="0.35">
      <c r="B15" s="92" t="s">
        <v>11</v>
      </c>
      <c r="C15" s="89"/>
      <c r="D15" s="90">
        <v>3</v>
      </c>
      <c r="E15" s="90"/>
      <c r="F15" s="90">
        <v>1</v>
      </c>
      <c r="G15" s="90">
        <v>1</v>
      </c>
      <c r="H15" s="90">
        <v>1</v>
      </c>
      <c r="I15" s="90"/>
      <c r="J15" s="90"/>
    </row>
    <row r="16" spans="1:10" ht="14.5" thickBot="1" x14ac:dyDescent="0.35">
      <c r="B16" s="92" t="s">
        <v>52</v>
      </c>
      <c r="C16" s="89">
        <v>1</v>
      </c>
      <c r="D16" s="90">
        <v>2</v>
      </c>
      <c r="E16" s="90">
        <v>2</v>
      </c>
      <c r="F16" s="90">
        <v>2</v>
      </c>
      <c r="G16" s="90"/>
      <c r="H16" s="90">
        <v>1</v>
      </c>
      <c r="I16" s="90">
        <v>1</v>
      </c>
      <c r="J16" s="90"/>
    </row>
    <row r="17" spans="1:10" x14ac:dyDescent="0.3">
      <c r="B17" s="6"/>
      <c r="C17" s="7" t="s">
        <v>23</v>
      </c>
      <c r="D17" s="7" t="s">
        <v>24</v>
      </c>
      <c r="E17" s="7" t="s">
        <v>25</v>
      </c>
      <c r="F17" s="7" t="s">
        <v>26</v>
      </c>
      <c r="G17" s="8" t="s">
        <v>27</v>
      </c>
    </row>
    <row r="18" spans="1:10" x14ac:dyDescent="0.3">
      <c r="B18" s="32"/>
      <c r="C18" s="32"/>
      <c r="D18" s="32"/>
      <c r="E18" s="32"/>
      <c r="F18" s="32"/>
      <c r="G18" s="32"/>
    </row>
    <row r="19" spans="1:10" x14ac:dyDescent="0.3">
      <c r="B19" s="32"/>
      <c r="C19" s="32"/>
      <c r="D19" s="32"/>
      <c r="E19" s="32"/>
      <c r="F19" s="32"/>
      <c r="G19" s="32"/>
    </row>
    <row r="20" spans="1:10" x14ac:dyDescent="0.3">
      <c r="A20" s="153" t="s">
        <v>29</v>
      </c>
      <c r="B20" s="153"/>
      <c r="C20" s="150" t="s">
        <v>6</v>
      </c>
      <c r="D20" s="150" t="s">
        <v>7</v>
      </c>
      <c r="E20" s="150" t="s">
        <v>5</v>
      </c>
      <c r="F20" s="150" t="s">
        <v>12</v>
      </c>
      <c r="G20" s="150" t="s">
        <v>13</v>
      </c>
      <c r="H20" s="150" t="s">
        <v>44</v>
      </c>
      <c r="I20" s="150" t="s">
        <v>45</v>
      </c>
      <c r="J20" s="150" t="s">
        <v>46</v>
      </c>
    </row>
    <row r="21" spans="1:10" ht="14" customHeight="1" x14ac:dyDescent="0.3">
      <c r="A21" s="152" t="s">
        <v>28</v>
      </c>
      <c r="B21" s="152"/>
      <c r="C21" s="151"/>
      <c r="D21" s="151"/>
      <c r="E21" s="151"/>
      <c r="F21" s="151"/>
      <c r="G21" s="151"/>
      <c r="H21" s="151"/>
      <c r="I21" s="151"/>
      <c r="J21" s="151"/>
    </row>
    <row r="22" spans="1:10" x14ac:dyDescent="0.3">
      <c r="A22" s="53" t="s">
        <v>8</v>
      </c>
      <c r="B22" s="19">
        <f>F5</f>
        <v>60</v>
      </c>
      <c r="C22" s="57">
        <f t="shared" ref="C22:J22" si="0">C12*$B$22/3</f>
        <v>40</v>
      </c>
      <c r="D22" s="57">
        <f t="shared" si="0"/>
        <v>60</v>
      </c>
      <c r="E22" s="57">
        <f t="shared" si="0"/>
        <v>20</v>
      </c>
      <c r="F22" s="57">
        <f t="shared" si="0"/>
        <v>40</v>
      </c>
      <c r="G22" s="57">
        <f t="shared" si="0"/>
        <v>0</v>
      </c>
      <c r="H22" s="57">
        <f t="shared" si="0"/>
        <v>20</v>
      </c>
      <c r="I22" s="57">
        <f t="shared" si="0"/>
        <v>0</v>
      </c>
      <c r="J22" s="57">
        <f t="shared" si="0"/>
        <v>0</v>
      </c>
    </row>
    <row r="23" spans="1:10" x14ac:dyDescent="0.3">
      <c r="A23" s="53" t="s">
        <v>9</v>
      </c>
      <c r="B23" s="19">
        <f>F6</f>
        <v>33.5</v>
      </c>
      <c r="C23" s="57">
        <f t="shared" ref="C23:J23" si="1">C13*$B$23/3</f>
        <v>11.166666666666666</v>
      </c>
      <c r="D23" s="57">
        <f t="shared" si="1"/>
        <v>33.5</v>
      </c>
      <c r="E23" s="57">
        <f t="shared" si="1"/>
        <v>0</v>
      </c>
      <c r="F23" s="57">
        <f t="shared" si="1"/>
        <v>11.166666666666666</v>
      </c>
      <c r="G23" s="57">
        <f t="shared" si="1"/>
        <v>11.166666666666666</v>
      </c>
      <c r="H23" s="57">
        <f t="shared" si="1"/>
        <v>0</v>
      </c>
      <c r="I23" s="57">
        <f t="shared" si="1"/>
        <v>11.166666666666666</v>
      </c>
      <c r="J23" s="57">
        <f t="shared" si="1"/>
        <v>0</v>
      </c>
    </row>
    <row r="24" spans="1:10" x14ac:dyDescent="0.3">
      <c r="A24" s="53" t="s">
        <v>10</v>
      </c>
      <c r="B24" s="19">
        <f>F7</f>
        <v>56.5</v>
      </c>
      <c r="C24" s="57">
        <f t="shared" ref="C24:J24" si="2">C14*$B$24/3</f>
        <v>18.833333333333332</v>
      </c>
      <c r="D24" s="57">
        <f t="shared" si="2"/>
        <v>56.5</v>
      </c>
      <c r="E24" s="57">
        <f t="shared" si="2"/>
        <v>0</v>
      </c>
      <c r="F24" s="57">
        <f t="shared" si="2"/>
        <v>18.833333333333332</v>
      </c>
      <c r="G24" s="57">
        <f t="shared" si="2"/>
        <v>0</v>
      </c>
      <c r="H24" s="57">
        <f t="shared" si="2"/>
        <v>0</v>
      </c>
      <c r="I24" s="57">
        <f t="shared" si="2"/>
        <v>0</v>
      </c>
      <c r="J24" s="57">
        <f t="shared" si="2"/>
        <v>0</v>
      </c>
    </row>
    <row r="25" spans="1:10" x14ac:dyDescent="0.3">
      <c r="A25" s="53" t="s">
        <v>11</v>
      </c>
      <c r="B25" s="19">
        <f>F8</f>
        <v>62</v>
      </c>
      <c r="C25" s="57">
        <f>C16*$B$25/3</f>
        <v>20.666666666666668</v>
      </c>
      <c r="D25" s="57">
        <f t="shared" ref="D25:J25" si="3">D16*$B$25/3</f>
        <v>41.333333333333336</v>
      </c>
      <c r="E25" s="57">
        <f t="shared" si="3"/>
        <v>41.333333333333336</v>
      </c>
      <c r="F25" s="57">
        <f t="shared" si="3"/>
        <v>41.333333333333336</v>
      </c>
      <c r="G25" s="57">
        <f t="shared" si="3"/>
        <v>0</v>
      </c>
      <c r="H25" s="57">
        <f t="shared" si="3"/>
        <v>20.666666666666668</v>
      </c>
      <c r="I25" s="57">
        <f t="shared" si="3"/>
        <v>20.666666666666668</v>
      </c>
      <c r="J25" s="57">
        <f t="shared" si="3"/>
        <v>0</v>
      </c>
    </row>
    <row r="26" spans="1:10" x14ac:dyDescent="0.3">
      <c r="A26" s="92" t="s">
        <v>52</v>
      </c>
      <c r="B26" s="19">
        <f>F9</f>
        <v>62</v>
      </c>
      <c r="C26" s="57">
        <f>C16*$B$26/3</f>
        <v>20.666666666666668</v>
      </c>
      <c r="D26" s="57">
        <f t="shared" ref="D26:J26" si="4">D16*$B$26/3</f>
        <v>41.333333333333336</v>
      </c>
      <c r="E26" s="57">
        <f t="shared" si="4"/>
        <v>41.333333333333336</v>
      </c>
      <c r="F26" s="57">
        <f t="shared" si="4"/>
        <v>41.333333333333336</v>
      </c>
      <c r="G26" s="57">
        <f t="shared" si="4"/>
        <v>0</v>
      </c>
      <c r="H26" s="57">
        <f t="shared" si="4"/>
        <v>20.666666666666668</v>
      </c>
      <c r="I26" s="57">
        <f t="shared" si="4"/>
        <v>20.666666666666668</v>
      </c>
      <c r="J26" s="57">
        <f t="shared" si="4"/>
        <v>0</v>
      </c>
    </row>
    <row r="27" spans="1:10" x14ac:dyDescent="0.3">
      <c r="A27" s="53" t="s">
        <v>30</v>
      </c>
      <c r="B27" s="59">
        <f t="shared" ref="B27:J27" si="5">AVERAGE(B22:B25)</f>
        <v>53</v>
      </c>
      <c r="C27" s="59">
        <f t="shared" si="5"/>
        <v>22.666666666666668</v>
      </c>
      <c r="D27" s="59">
        <f t="shared" si="5"/>
        <v>47.833333333333336</v>
      </c>
      <c r="E27" s="59">
        <f t="shared" si="5"/>
        <v>15.333333333333334</v>
      </c>
      <c r="F27" s="59">
        <f t="shared" si="5"/>
        <v>27.833333333333336</v>
      </c>
      <c r="G27" s="59">
        <f t="shared" si="5"/>
        <v>2.7916666666666665</v>
      </c>
      <c r="H27" s="59">
        <f t="shared" si="5"/>
        <v>10.166666666666668</v>
      </c>
      <c r="I27" s="59">
        <f t="shared" si="5"/>
        <v>7.9583333333333339</v>
      </c>
      <c r="J27" s="59">
        <f t="shared" si="5"/>
        <v>0</v>
      </c>
    </row>
    <row r="28" spans="1:10" x14ac:dyDescent="0.3">
      <c r="B28" s="32"/>
      <c r="C28" s="32"/>
      <c r="D28" s="32"/>
      <c r="E28" s="32"/>
      <c r="F28" s="32"/>
      <c r="G28" s="32"/>
    </row>
    <row r="29" spans="1:10" x14ac:dyDescent="0.3">
      <c r="D29" s="32"/>
      <c r="E29" s="6"/>
      <c r="F29" s="6"/>
      <c r="G29" s="6"/>
      <c r="H29" s="6"/>
      <c r="I29" s="6"/>
    </row>
    <row r="30" spans="1:10" x14ac:dyDescent="0.3">
      <c r="D30" s="32"/>
      <c r="E30" s="32"/>
      <c r="F30" s="32"/>
      <c r="G30" s="32"/>
    </row>
  </sheetData>
  <mergeCells count="10">
    <mergeCell ref="H20:H21"/>
    <mergeCell ref="I20:I21"/>
    <mergeCell ref="J20:J21"/>
    <mergeCell ref="F20:F21"/>
    <mergeCell ref="G20:G21"/>
    <mergeCell ref="A21:B21"/>
    <mergeCell ref="A20:B20"/>
    <mergeCell ref="C20:C21"/>
    <mergeCell ref="D20:D21"/>
    <mergeCell ref="E20:E21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8"/>
  <sheetViews>
    <sheetView view="pageBreakPreview" zoomScale="80" zoomScaleNormal="40" zoomScaleSheetLayoutView="80" workbookViewId="0">
      <pane ySplit="12" topLeftCell="A205" activePane="bottomLeft" state="frozen"/>
      <selection pane="bottomLeft" activeCell="M167" sqref="M167"/>
    </sheetView>
  </sheetViews>
  <sheetFormatPr defaultRowHeight="14.5" x14ac:dyDescent="0.35"/>
  <cols>
    <col min="1" max="1" width="25.453125" style="1" customWidth="1"/>
    <col min="2" max="2" width="38.7265625" style="1" customWidth="1"/>
    <col min="3" max="3" width="12.1796875" style="2" customWidth="1"/>
    <col min="4" max="11" width="8.7265625" style="2" customWidth="1"/>
    <col min="12" max="12" width="15.7265625" bestFit="1" customWidth="1"/>
    <col min="13" max="13" width="24.453125" style="2" bestFit="1" customWidth="1"/>
  </cols>
  <sheetData>
    <row r="1" spans="1:13" s="33" customFormat="1" ht="27.5" x14ac:dyDescent="0.55000000000000004">
      <c r="A1" s="147" t="s">
        <v>56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s="33" customFormat="1" ht="17.5" x14ac:dyDescent="0.35">
      <c r="A2" s="145" t="s">
        <v>57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s="33" customFormat="1" ht="17.5" x14ac:dyDescent="0.35">
      <c r="A3" s="145" t="s">
        <v>64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3" s="33" customFormat="1" ht="17.5" x14ac:dyDescent="0.35">
      <c r="A4" s="148" t="s">
        <v>51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</row>
    <row r="5" spans="1:13" s="33" customFormat="1" ht="22.5" x14ac:dyDescent="0.45">
      <c r="A5" s="149" t="s">
        <v>440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3" s="33" customFormat="1" ht="17.5" x14ac:dyDescent="0.35">
      <c r="A6" s="145" t="s">
        <v>50</v>
      </c>
      <c r="B6" s="145"/>
      <c r="C6" s="93"/>
      <c r="D6" s="93"/>
      <c r="E6" s="93"/>
      <c r="F6" s="93"/>
      <c r="G6" s="93"/>
      <c r="H6" s="93"/>
      <c r="I6" s="145" t="s">
        <v>59</v>
      </c>
      <c r="J6" s="145"/>
      <c r="K6" s="145"/>
      <c r="L6" s="93" t="s">
        <v>439</v>
      </c>
      <c r="M6" s="93"/>
    </row>
    <row r="7" spans="1:13" s="33" customFormat="1" ht="17.5" x14ac:dyDescent="0.35">
      <c r="A7" s="145" t="s">
        <v>441</v>
      </c>
      <c r="B7" s="145"/>
      <c r="C7" s="145"/>
      <c r="D7" s="145"/>
      <c r="E7" s="93"/>
      <c r="F7" s="93"/>
      <c r="G7" s="93"/>
      <c r="H7" s="93"/>
      <c r="I7" s="93"/>
      <c r="J7" s="93" t="s">
        <v>60</v>
      </c>
      <c r="K7" s="93"/>
      <c r="L7" s="93" t="s">
        <v>61</v>
      </c>
      <c r="M7" s="93"/>
    </row>
    <row r="8" spans="1:13" s="33" customFormat="1" ht="17.5" x14ac:dyDescent="0.35">
      <c r="A8" s="93"/>
      <c r="B8" s="93"/>
      <c r="C8" s="93"/>
      <c r="D8" s="145" t="s">
        <v>426</v>
      </c>
      <c r="E8" s="145"/>
      <c r="F8" s="145"/>
      <c r="G8" s="145"/>
      <c r="H8" s="145"/>
      <c r="I8" s="145"/>
      <c r="J8" s="93"/>
      <c r="K8" s="93"/>
      <c r="L8" s="93"/>
      <c r="M8" s="93"/>
    </row>
    <row r="9" spans="1:13" s="33" customFormat="1" ht="17.5" x14ac:dyDescent="0.35">
      <c r="A9" s="93"/>
      <c r="B9" s="93"/>
      <c r="C9" s="93"/>
      <c r="D9" s="145" t="s">
        <v>185</v>
      </c>
      <c r="E9" s="145"/>
      <c r="F9" s="145"/>
      <c r="G9" s="145"/>
      <c r="H9" s="145"/>
      <c r="I9" s="145"/>
      <c r="J9" s="93"/>
      <c r="K9" s="93"/>
      <c r="L9" s="93"/>
      <c r="M9" s="93"/>
    </row>
    <row r="10" spans="1:13" s="3" customFormat="1" x14ac:dyDescent="0.35">
      <c r="A10" s="47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9"/>
      <c r="M10" s="48"/>
    </row>
    <row r="11" spans="1:13" s="3" customFormat="1" ht="17.5" x14ac:dyDescent="0.35">
      <c r="A11" s="133"/>
      <c r="B11" s="134"/>
      <c r="C11" s="143" t="s">
        <v>36</v>
      </c>
      <c r="D11" s="144"/>
      <c r="E11" s="144"/>
      <c r="F11" s="144"/>
      <c r="G11" s="144"/>
      <c r="H11" s="144"/>
      <c r="I11" s="154"/>
      <c r="J11" s="143" t="s">
        <v>37</v>
      </c>
      <c r="K11" s="144"/>
      <c r="L11" s="54"/>
      <c r="M11" s="45"/>
    </row>
    <row r="12" spans="1:13" s="13" customFormat="1" ht="15.5" x14ac:dyDescent="0.35">
      <c r="A12" s="135"/>
      <c r="B12" s="136"/>
      <c r="C12" s="36">
        <v>1</v>
      </c>
      <c r="D12" s="36">
        <v>2</v>
      </c>
      <c r="E12" s="36">
        <v>3</v>
      </c>
      <c r="F12" s="36">
        <v>4</v>
      </c>
      <c r="G12" s="36">
        <v>5</v>
      </c>
      <c r="H12" s="36">
        <v>6</v>
      </c>
      <c r="I12" s="36">
        <v>7</v>
      </c>
      <c r="J12" s="36">
        <v>8</v>
      </c>
      <c r="K12" s="36">
        <v>9</v>
      </c>
      <c r="L12" s="40" t="s">
        <v>39</v>
      </c>
      <c r="M12" s="40" t="s">
        <v>63</v>
      </c>
    </row>
    <row r="13" spans="1:13" s="13" customFormat="1" ht="15.5" x14ac:dyDescent="0.35">
      <c r="A13" s="137"/>
      <c r="B13" s="138"/>
      <c r="C13" s="18" t="s">
        <v>1</v>
      </c>
      <c r="D13" s="18" t="s">
        <v>1</v>
      </c>
      <c r="E13" s="18" t="s">
        <v>0</v>
      </c>
      <c r="F13" s="18" t="s">
        <v>1</v>
      </c>
      <c r="G13" s="18" t="s">
        <v>2</v>
      </c>
      <c r="H13" s="18" t="s">
        <v>1</v>
      </c>
      <c r="I13" s="18" t="s">
        <v>0</v>
      </c>
      <c r="J13" s="18" t="s">
        <v>0</v>
      </c>
      <c r="K13" s="18" t="s">
        <v>0</v>
      </c>
      <c r="L13" s="40" t="s">
        <v>19</v>
      </c>
      <c r="M13" s="40" t="s">
        <v>19</v>
      </c>
    </row>
    <row r="14" spans="1:13" s="13" customFormat="1" ht="15.5" x14ac:dyDescent="0.35">
      <c r="A14" s="135"/>
      <c r="B14" s="136"/>
      <c r="C14" s="36">
        <v>5</v>
      </c>
      <c r="D14" s="36">
        <v>5</v>
      </c>
      <c r="E14" s="36">
        <v>5</v>
      </c>
      <c r="F14" s="36">
        <v>5</v>
      </c>
      <c r="G14" s="36">
        <v>5</v>
      </c>
      <c r="H14" s="36">
        <v>5</v>
      </c>
      <c r="I14" s="36">
        <v>5</v>
      </c>
      <c r="J14" s="36">
        <v>10</v>
      </c>
      <c r="K14" s="36">
        <v>10</v>
      </c>
      <c r="L14" s="40">
        <v>50</v>
      </c>
      <c r="M14" s="40">
        <v>50</v>
      </c>
    </row>
    <row r="15" spans="1:13" s="13" customFormat="1" ht="22.5" customHeight="1" x14ac:dyDescent="0.35">
      <c r="A15" s="24"/>
      <c r="B15" s="24"/>
      <c r="C15" s="25">
        <f t="shared" ref="C15:K15" si="0">C14*0.5</f>
        <v>2.5</v>
      </c>
      <c r="D15" s="25">
        <f t="shared" si="0"/>
        <v>2.5</v>
      </c>
      <c r="E15" s="25">
        <f t="shared" si="0"/>
        <v>2.5</v>
      </c>
      <c r="F15" s="25">
        <f t="shared" si="0"/>
        <v>2.5</v>
      </c>
      <c r="G15" s="25">
        <f t="shared" si="0"/>
        <v>2.5</v>
      </c>
      <c r="H15" s="25">
        <f t="shared" si="0"/>
        <v>2.5</v>
      </c>
      <c r="I15" s="25">
        <f t="shared" si="0"/>
        <v>2.5</v>
      </c>
      <c r="J15" s="25">
        <f t="shared" si="0"/>
        <v>5</v>
      </c>
      <c r="K15" s="25">
        <f t="shared" si="0"/>
        <v>5</v>
      </c>
      <c r="L15" s="26">
        <f>L14*0.4</f>
        <v>20</v>
      </c>
      <c r="M15" s="27"/>
    </row>
    <row r="16" spans="1:13" s="13" customFormat="1" ht="15.5" x14ac:dyDescent="0.35">
      <c r="A16" s="62" t="str">
        <f>'23MBA111 '!A16</f>
        <v>P18FW23M015001</v>
      </c>
      <c r="B16" s="62" t="str">
        <f>'23MBA111 '!B16</f>
        <v>A C HARSHA</v>
      </c>
      <c r="C16" s="118"/>
      <c r="D16" s="119"/>
      <c r="E16" s="119">
        <v>4</v>
      </c>
      <c r="F16" s="119">
        <v>0</v>
      </c>
      <c r="G16" s="119">
        <v>2</v>
      </c>
      <c r="H16" s="119"/>
      <c r="I16" s="119">
        <v>8</v>
      </c>
      <c r="J16" s="119">
        <v>7</v>
      </c>
      <c r="K16" s="119">
        <v>4</v>
      </c>
      <c r="L16" s="128"/>
      <c r="M16" s="21">
        <f>SUM(C16:K16)</f>
        <v>25</v>
      </c>
    </row>
    <row r="17" spans="1:13" s="13" customFormat="1" ht="15.5" x14ac:dyDescent="0.35">
      <c r="A17" s="62" t="str">
        <f>'23MBA111 '!A17</f>
        <v>P18FW23M015002</v>
      </c>
      <c r="B17" s="62" t="str">
        <f>'23MBA111 '!B17</f>
        <v>ABHISHEK GANESH SHETTI</v>
      </c>
      <c r="C17" s="119"/>
      <c r="D17" s="119"/>
      <c r="E17" s="119">
        <v>4</v>
      </c>
      <c r="F17" s="119">
        <v>2</v>
      </c>
      <c r="G17" s="119">
        <v>4</v>
      </c>
      <c r="H17" s="119">
        <v>5</v>
      </c>
      <c r="I17" s="119">
        <v>8</v>
      </c>
      <c r="J17" s="119"/>
      <c r="K17" s="119">
        <v>9</v>
      </c>
      <c r="L17" s="128"/>
      <c r="M17" s="21">
        <f t="shared" ref="M17:M80" si="1">SUM(C17:K17)</f>
        <v>32</v>
      </c>
    </row>
    <row r="18" spans="1:13" s="13" customFormat="1" ht="15.5" x14ac:dyDescent="0.35">
      <c r="A18" s="62" t="str">
        <f>'23MBA111 '!A18</f>
        <v>P18FW23M015003</v>
      </c>
      <c r="B18" s="62" t="str">
        <f>'23MBA111 '!B18</f>
        <v>ABHISHEK S HOSMANI</v>
      </c>
      <c r="C18" s="118"/>
      <c r="D18" s="119"/>
      <c r="E18" s="119">
        <v>5</v>
      </c>
      <c r="F18" s="119">
        <v>5</v>
      </c>
      <c r="G18" s="119">
        <v>5</v>
      </c>
      <c r="H18" s="119">
        <v>6</v>
      </c>
      <c r="I18" s="119">
        <v>5</v>
      </c>
      <c r="J18" s="119"/>
      <c r="K18" s="119">
        <v>10</v>
      </c>
      <c r="L18" s="128"/>
      <c r="M18" s="21">
        <f t="shared" si="1"/>
        <v>36</v>
      </c>
    </row>
    <row r="19" spans="1:13" s="13" customFormat="1" ht="15.5" x14ac:dyDescent="0.35">
      <c r="A19" s="62" t="str">
        <f>'23MBA111 '!A19</f>
        <v>P18FW23M015004</v>
      </c>
      <c r="B19" s="62" t="str">
        <f>'23MBA111 '!B19</f>
        <v>ABHISHEK SK</v>
      </c>
      <c r="C19" s="121">
        <v>3</v>
      </c>
      <c r="D19" s="121"/>
      <c r="E19" s="121">
        <v>5</v>
      </c>
      <c r="F19" s="121">
        <v>3</v>
      </c>
      <c r="G19" s="121"/>
      <c r="H19" s="119"/>
      <c r="I19" s="119">
        <v>10</v>
      </c>
      <c r="J19" s="119">
        <v>9</v>
      </c>
      <c r="K19" s="119">
        <v>5</v>
      </c>
      <c r="L19" s="128"/>
      <c r="M19" s="21">
        <f t="shared" si="1"/>
        <v>35</v>
      </c>
    </row>
    <row r="20" spans="1:13" s="13" customFormat="1" ht="15.5" x14ac:dyDescent="0.35">
      <c r="A20" s="62" t="str">
        <f>'23MBA111 '!A20</f>
        <v>P18FW23M015005</v>
      </c>
      <c r="B20" s="62" t="str">
        <f>'23MBA111 '!B20</f>
        <v>ADHVI S U</v>
      </c>
      <c r="C20" s="121"/>
      <c r="D20" s="121">
        <v>3</v>
      </c>
      <c r="E20" s="121"/>
      <c r="F20" s="121">
        <v>5</v>
      </c>
      <c r="G20" s="121">
        <v>5</v>
      </c>
      <c r="H20" s="119">
        <v>9</v>
      </c>
      <c r="I20" s="119"/>
      <c r="J20" s="119">
        <v>4</v>
      </c>
      <c r="K20" s="119">
        <v>7</v>
      </c>
      <c r="L20" s="128"/>
      <c r="M20" s="21">
        <f t="shared" si="1"/>
        <v>33</v>
      </c>
    </row>
    <row r="21" spans="1:13" s="13" customFormat="1" ht="15.5" x14ac:dyDescent="0.35">
      <c r="A21" s="62" t="str">
        <f>'23MBA111 '!A21</f>
        <v>P18FW23M015006</v>
      </c>
      <c r="B21" s="62" t="str">
        <f>'23MBA111 '!B21</f>
        <v>ADITHYA N SHETTY</v>
      </c>
      <c r="C21" s="119"/>
      <c r="D21" s="119"/>
      <c r="E21" s="119">
        <v>5</v>
      </c>
      <c r="F21" s="119">
        <v>4</v>
      </c>
      <c r="G21" s="119">
        <v>5</v>
      </c>
      <c r="H21" s="119">
        <v>5</v>
      </c>
      <c r="I21" s="119">
        <v>9</v>
      </c>
      <c r="J21" s="119"/>
      <c r="K21" s="119">
        <v>2</v>
      </c>
      <c r="L21" s="128"/>
      <c r="M21" s="21">
        <f t="shared" si="1"/>
        <v>30</v>
      </c>
    </row>
    <row r="22" spans="1:13" s="13" customFormat="1" ht="15.5" x14ac:dyDescent="0.35">
      <c r="A22" s="62" t="str">
        <f>'23MBA111 '!A22</f>
        <v>P18FW23M015007</v>
      </c>
      <c r="B22" s="62" t="str">
        <f>'23MBA111 '!B22</f>
        <v>AISHWARYA D WARKAR</v>
      </c>
      <c r="C22" s="118"/>
      <c r="D22" s="119"/>
      <c r="E22" s="119">
        <v>5</v>
      </c>
      <c r="F22" s="119">
        <v>5</v>
      </c>
      <c r="G22" s="119">
        <v>4</v>
      </c>
      <c r="H22" s="119"/>
      <c r="I22" s="119">
        <v>9</v>
      </c>
      <c r="J22" s="119">
        <v>9</v>
      </c>
      <c r="K22" s="119">
        <v>4</v>
      </c>
      <c r="L22" s="128"/>
      <c r="M22" s="21">
        <f t="shared" si="1"/>
        <v>36</v>
      </c>
    </row>
    <row r="23" spans="1:13" s="13" customFormat="1" ht="15.5" x14ac:dyDescent="0.35">
      <c r="A23" s="62" t="str">
        <f>'23MBA111 '!A23</f>
        <v>P18FW23M015008</v>
      </c>
      <c r="B23" s="62" t="str">
        <f>'23MBA111 '!B23</f>
        <v>AISHWARYA NARAYANAN</v>
      </c>
      <c r="C23" s="119"/>
      <c r="D23" s="119">
        <v>2</v>
      </c>
      <c r="E23" s="119">
        <v>4</v>
      </c>
      <c r="F23" s="119"/>
      <c r="G23" s="119">
        <v>4</v>
      </c>
      <c r="H23" s="119"/>
      <c r="I23" s="119">
        <v>10</v>
      </c>
      <c r="J23" s="119">
        <v>7</v>
      </c>
      <c r="K23" s="119">
        <v>8</v>
      </c>
      <c r="L23" s="128"/>
      <c r="M23" s="21">
        <f t="shared" si="1"/>
        <v>35</v>
      </c>
    </row>
    <row r="24" spans="1:13" s="13" customFormat="1" ht="15.5" x14ac:dyDescent="0.35">
      <c r="A24" s="62" t="str">
        <f>'23MBA111 '!A24</f>
        <v>P18FW23M015009</v>
      </c>
      <c r="B24" s="62" t="str">
        <f>'23MBA111 '!B24</f>
        <v>AISHWARYA T S</v>
      </c>
      <c r="C24" s="119">
        <v>5</v>
      </c>
      <c r="D24" s="119"/>
      <c r="E24" s="119">
        <v>4</v>
      </c>
      <c r="F24" s="119"/>
      <c r="G24" s="119">
        <v>5</v>
      </c>
      <c r="H24" s="119"/>
      <c r="I24" s="119">
        <v>10</v>
      </c>
      <c r="J24" s="119">
        <v>9</v>
      </c>
      <c r="K24" s="119">
        <v>7</v>
      </c>
      <c r="L24" s="128"/>
      <c r="M24" s="21">
        <f t="shared" si="1"/>
        <v>40</v>
      </c>
    </row>
    <row r="25" spans="1:13" s="13" customFormat="1" ht="15.5" x14ac:dyDescent="0.35">
      <c r="A25" s="62" t="str">
        <f>'23MBA111 '!A25</f>
        <v>P18FW23M015010</v>
      </c>
      <c r="B25" s="62" t="str">
        <f>'23MBA111 '!B25</f>
        <v>AJEYA K</v>
      </c>
      <c r="C25" s="119">
        <v>1</v>
      </c>
      <c r="D25" s="119"/>
      <c r="E25" s="119">
        <v>4</v>
      </c>
      <c r="F25" s="119"/>
      <c r="G25" s="119">
        <v>5</v>
      </c>
      <c r="H25" s="119">
        <v>4</v>
      </c>
      <c r="I25" s="119">
        <v>6</v>
      </c>
      <c r="J25" s="119"/>
      <c r="K25" s="119">
        <v>7</v>
      </c>
      <c r="L25" s="128">
        <v>20</v>
      </c>
      <c r="M25" s="21">
        <f t="shared" si="1"/>
        <v>27</v>
      </c>
    </row>
    <row r="26" spans="1:13" s="13" customFormat="1" ht="15.5" x14ac:dyDescent="0.35">
      <c r="A26" s="62" t="str">
        <f>'23MBA111 '!A26</f>
        <v>P18FW23M015011</v>
      </c>
      <c r="B26" s="62" t="str">
        <f>'23MBA111 '!B26</f>
        <v>AKSHATA S KALBURGI</v>
      </c>
      <c r="C26" s="118"/>
      <c r="D26" s="119">
        <v>4</v>
      </c>
      <c r="E26" s="119">
        <v>5</v>
      </c>
      <c r="F26" s="119">
        <v>5</v>
      </c>
      <c r="G26" s="119"/>
      <c r="H26" s="119">
        <v>8</v>
      </c>
      <c r="I26" s="119">
        <v>10</v>
      </c>
      <c r="J26" s="119"/>
      <c r="K26" s="119">
        <v>10</v>
      </c>
      <c r="L26" s="128">
        <v>18</v>
      </c>
      <c r="M26" s="21">
        <f t="shared" si="1"/>
        <v>42</v>
      </c>
    </row>
    <row r="27" spans="1:13" s="13" customFormat="1" ht="15.5" x14ac:dyDescent="0.35">
      <c r="A27" s="62" t="str">
        <f>'23MBA111 '!A27</f>
        <v>P18FW23M015012</v>
      </c>
      <c r="B27" s="62" t="str">
        <f>'23MBA111 '!B27</f>
        <v>AKSHAY KUMAR S</v>
      </c>
      <c r="C27" s="119"/>
      <c r="D27" s="119"/>
      <c r="E27" s="119">
        <v>5</v>
      </c>
      <c r="F27" s="119">
        <v>4</v>
      </c>
      <c r="G27" s="119">
        <v>5</v>
      </c>
      <c r="H27" s="119"/>
      <c r="I27" s="119">
        <v>10</v>
      </c>
      <c r="J27" s="119">
        <v>9</v>
      </c>
      <c r="K27" s="119">
        <v>6</v>
      </c>
      <c r="L27" s="128">
        <v>23</v>
      </c>
      <c r="M27" s="21">
        <f t="shared" si="1"/>
        <v>39</v>
      </c>
    </row>
    <row r="28" spans="1:13" s="13" customFormat="1" ht="15.5" x14ac:dyDescent="0.35">
      <c r="A28" s="62" t="str">
        <f>'23MBA111 '!A28</f>
        <v>P18FW23M015013</v>
      </c>
      <c r="B28" s="62" t="str">
        <f>'23MBA111 '!B28</f>
        <v>AKSHAYKUMAR SUNIL POL</v>
      </c>
      <c r="C28" s="119">
        <v>2</v>
      </c>
      <c r="D28" s="119"/>
      <c r="E28" s="119">
        <v>1</v>
      </c>
      <c r="F28" s="119">
        <v>4</v>
      </c>
      <c r="G28" s="119"/>
      <c r="H28" s="119"/>
      <c r="I28" s="119">
        <v>2</v>
      </c>
      <c r="J28" s="119">
        <v>3</v>
      </c>
      <c r="K28" s="119">
        <v>2</v>
      </c>
      <c r="L28" s="128">
        <v>39</v>
      </c>
      <c r="M28" s="21">
        <f t="shared" si="1"/>
        <v>14</v>
      </c>
    </row>
    <row r="29" spans="1:13" s="13" customFormat="1" ht="15.5" x14ac:dyDescent="0.35">
      <c r="A29" s="62" t="str">
        <f>'23MBA111 '!A29</f>
        <v>P18FW23M015014</v>
      </c>
      <c r="B29" s="62" t="str">
        <f>'23MBA111 '!B29</f>
        <v>AMOGHARAJ KULKARNI</v>
      </c>
      <c r="C29" s="119"/>
      <c r="D29" s="119"/>
      <c r="E29" s="119">
        <v>5</v>
      </c>
      <c r="F29" s="119">
        <v>5</v>
      </c>
      <c r="G29" s="119">
        <v>5</v>
      </c>
      <c r="H29" s="119">
        <v>10</v>
      </c>
      <c r="I29" s="119">
        <v>10</v>
      </c>
      <c r="J29" s="119"/>
      <c r="K29" s="119">
        <v>10</v>
      </c>
      <c r="L29" s="128">
        <v>37</v>
      </c>
      <c r="M29" s="21">
        <f t="shared" si="1"/>
        <v>45</v>
      </c>
    </row>
    <row r="30" spans="1:13" s="13" customFormat="1" ht="15.5" x14ac:dyDescent="0.35">
      <c r="A30" s="62" t="str">
        <f>'23MBA111 '!A30</f>
        <v>P18FW23M015015</v>
      </c>
      <c r="B30" s="62" t="str">
        <f>'23MBA111 '!B30</f>
        <v>AMRUTHA B G</v>
      </c>
      <c r="C30" s="119"/>
      <c r="D30" s="119"/>
      <c r="E30" s="119">
        <v>3</v>
      </c>
      <c r="F30" s="119">
        <v>5</v>
      </c>
      <c r="G30" s="119">
        <v>5</v>
      </c>
      <c r="H30" s="119">
        <v>7</v>
      </c>
      <c r="I30" s="119">
        <v>10</v>
      </c>
      <c r="J30" s="119"/>
      <c r="K30" s="119">
        <v>9</v>
      </c>
      <c r="L30" s="128">
        <v>18</v>
      </c>
      <c r="M30" s="21">
        <f t="shared" si="1"/>
        <v>39</v>
      </c>
    </row>
    <row r="31" spans="1:13" s="13" customFormat="1" ht="15.5" x14ac:dyDescent="0.35">
      <c r="A31" s="62" t="str">
        <f>'23MBA111 '!A31</f>
        <v>P18FW23M015016</v>
      </c>
      <c r="B31" s="62" t="str">
        <f>'23MBA111 '!B31</f>
        <v>ANJALI</v>
      </c>
      <c r="C31" s="118"/>
      <c r="D31" s="119"/>
      <c r="E31" s="119">
        <v>5</v>
      </c>
      <c r="F31" s="119">
        <v>5</v>
      </c>
      <c r="G31" s="119">
        <v>5</v>
      </c>
      <c r="H31" s="119">
        <v>10</v>
      </c>
      <c r="I31" s="119">
        <v>10</v>
      </c>
      <c r="J31" s="119"/>
      <c r="K31" s="119">
        <v>10</v>
      </c>
      <c r="L31" s="128">
        <v>32</v>
      </c>
      <c r="M31" s="21">
        <f t="shared" si="1"/>
        <v>45</v>
      </c>
    </row>
    <row r="32" spans="1:13" s="13" customFormat="1" ht="15.5" x14ac:dyDescent="0.35">
      <c r="A32" s="62" t="str">
        <f>'23MBA111 '!A32</f>
        <v>P18FW23M015017</v>
      </c>
      <c r="B32" s="62" t="str">
        <f>'23MBA111 '!B32</f>
        <v>APEKSHA SIDDANNAVAR</v>
      </c>
      <c r="C32" s="119">
        <v>2</v>
      </c>
      <c r="D32" s="119"/>
      <c r="E32" s="119">
        <v>5</v>
      </c>
      <c r="F32" s="119"/>
      <c r="G32" s="119">
        <v>5</v>
      </c>
      <c r="H32" s="119"/>
      <c r="I32" s="119">
        <v>10</v>
      </c>
      <c r="J32" s="119">
        <v>7</v>
      </c>
      <c r="K32" s="119">
        <v>2</v>
      </c>
      <c r="L32" s="128">
        <v>39</v>
      </c>
      <c r="M32" s="21">
        <f t="shared" si="1"/>
        <v>31</v>
      </c>
    </row>
    <row r="33" spans="1:13" s="13" customFormat="1" ht="15.5" x14ac:dyDescent="0.35">
      <c r="A33" s="62" t="str">
        <f>'23MBA111 '!A33</f>
        <v>P18FW23M015018</v>
      </c>
      <c r="B33" s="62" t="str">
        <f>'23MBA111 '!B33</f>
        <v>ARPITA DESHPANDE</v>
      </c>
      <c r="C33" s="118"/>
      <c r="D33" s="119"/>
      <c r="E33" s="119">
        <v>0</v>
      </c>
      <c r="F33" s="119">
        <v>5</v>
      </c>
      <c r="G33" s="119">
        <v>4</v>
      </c>
      <c r="H33" s="119"/>
      <c r="I33" s="119">
        <v>10</v>
      </c>
      <c r="J33" s="119">
        <v>7</v>
      </c>
      <c r="K33" s="119">
        <v>3</v>
      </c>
      <c r="L33" s="128">
        <v>25</v>
      </c>
      <c r="M33" s="21">
        <f t="shared" si="1"/>
        <v>29</v>
      </c>
    </row>
    <row r="34" spans="1:13" s="13" customFormat="1" ht="15.5" x14ac:dyDescent="0.35">
      <c r="A34" s="62" t="str">
        <f>'23MBA111 '!A34</f>
        <v>P18FW23M015019</v>
      </c>
      <c r="B34" s="62" t="str">
        <f>'23MBA111 '!B34</f>
        <v>ARUN MADEV BIRADAR</v>
      </c>
      <c r="C34" s="119"/>
      <c r="D34" s="119"/>
      <c r="E34" s="119">
        <v>3</v>
      </c>
      <c r="F34" s="119">
        <v>4</v>
      </c>
      <c r="G34" s="119">
        <v>5</v>
      </c>
      <c r="H34" s="119"/>
      <c r="I34" s="119">
        <v>8</v>
      </c>
      <c r="J34" s="119">
        <v>1</v>
      </c>
      <c r="K34" s="119">
        <v>4</v>
      </c>
      <c r="L34" s="128">
        <v>4</v>
      </c>
      <c r="M34" s="21">
        <f t="shared" si="1"/>
        <v>25</v>
      </c>
    </row>
    <row r="35" spans="1:13" s="13" customFormat="1" ht="15.5" x14ac:dyDescent="0.35">
      <c r="A35" s="62" t="str">
        <f>'23MBA111 '!A35</f>
        <v>P18FW23M015020</v>
      </c>
      <c r="B35" s="62" t="str">
        <f>'23MBA111 '!B35</f>
        <v>ARUNKUMAR M</v>
      </c>
      <c r="C35" s="118"/>
      <c r="D35" s="119"/>
      <c r="E35" s="119">
        <v>5</v>
      </c>
      <c r="F35" s="119">
        <v>3</v>
      </c>
      <c r="G35" s="119">
        <v>4</v>
      </c>
      <c r="H35" s="119"/>
      <c r="I35" s="119">
        <v>9</v>
      </c>
      <c r="J35" s="119">
        <v>6</v>
      </c>
      <c r="K35" s="119">
        <v>4</v>
      </c>
      <c r="L35" s="128">
        <v>33</v>
      </c>
      <c r="M35" s="21">
        <f t="shared" si="1"/>
        <v>31</v>
      </c>
    </row>
    <row r="36" spans="1:13" s="13" customFormat="1" ht="15.5" x14ac:dyDescent="0.35">
      <c r="A36" s="62" t="str">
        <f>'23MBA111 '!A36</f>
        <v>P18FW23M015021</v>
      </c>
      <c r="B36" s="62" t="str">
        <f>'23MBA111 '!B36</f>
        <v>B N SATYAPRANEETH</v>
      </c>
      <c r="C36" s="118"/>
      <c r="D36" s="119">
        <v>3</v>
      </c>
      <c r="E36" s="119"/>
      <c r="F36" s="119">
        <v>2</v>
      </c>
      <c r="G36" s="119">
        <v>5</v>
      </c>
      <c r="H36" s="119">
        <v>3</v>
      </c>
      <c r="I36" s="119">
        <v>4</v>
      </c>
      <c r="J36" s="119"/>
      <c r="K36" s="119">
        <v>4</v>
      </c>
      <c r="L36" s="128">
        <v>22</v>
      </c>
      <c r="M36" s="21">
        <f t="shared" si="1"/>
        <v>21</v>
      </c>
    </row>
    <row r="37" spans="1:13" s="13" customFormat="1" ht="15.5" x14ac:dyDescent="0.35">
      <c r="A37" s="62" t="str">
        <f>'23MBA111 '!A37</f>
        <v>P18FW23M015022</v>
      </c>
      <c r="B37" s="62" t="str">
        <f>'23MBA111 '!B37</f>
        <v>B R GAGAN</v>
      </c>
      <c r="C37" s="118"/>
      <c r="D37" s="119">
        <v>0</v>
      </c>
      <c r="E37" s="119">
        <v>5</v>
      </c>
      <c r="F37" s="119"/>
      <c r="G37" s="119">
        <v>4</v>
      </c>
      <c r="H37" s="119">
        <v>0</v>
      </c>
      <c r="I37" s="119">
        <v>10</v>
      </c>
      <c r="J37" s="119"/>
      <c r="K37" s="119">
        <v>5</v>
      </c>
      <c r="L37" s="128">
        <v>25</v>
      </c>
      <c r="M37" s="21">
        <f t="shared" si="1"/>
        <v>24</v>
      </c>
    </row>
    <row r="38" spans="1:13" s="13" customFormat="1" ht="15.5" x14ac:dyDescent="0.35">
      <c r="A38" s="62" t="str">
        <f>'23MBA111 '!A38</f>
        <v>P18FW23M015023</v>
      </c>
      <c r="B38" s="62" t="str">
        <f>'23MBA111 '!B38</f>
        <v>BELLARY GAYATHRI</v>
      </c>
      <c r="C38" s="118"/>
      <c r="D38" s="119">
        <v>3</v>
      </c>
      <c r="E38" s="119">
        <v>5</v>
      </c>
      <c r="F38" s="119"/>
      <c r="G38" s="119">
        <v>4</v>
      </c>
      <c r="H38" s="119">
        <v>10</v>
      </c>
      <c r="I38" s="119">
        <v>9</v>
      </c>
      <c r="J38" s="119"/>
      <c r="K38" s="119">
        <v>10</v>
      </c>
      <c r="L38" s="128">
        <v>25</v>
      </c>
      <c r="M38" s="21">
        <f t="shared" si="1"/>
        <v>41</v>
      </c>
    </row>
    <row r="39" spans="1:13" s="13" customFormat="1" ht="15.5" x14ac:dyDescent="0.35">
      <c r="A39" s="62" t="str">
        <f>'23MBA111 '!A39</f>
        <v>P18FW23M015024</v>
      </c>
      <c r="B39" s="62" t="str">
        <f>'23MBA111 '!B39</f>
        <v>BGS MAYUR SHANKAR</v>
      </c>
      <c r="C39" s="119">
        <v>0</v>
      </c>
      <c r="D39" s="119">
        <v>1</v>
      </c>
      <c r="E39" s="119">
        <v>5</v>
      </c>
      <c r="F39" s="119"/>
      <c r="G39" s="119"/>
      <c r="H39" s="119">
        <v>10</v>
      </c>
      <c r="I39" s="119">
        <v>7</v>
      </c>
      <c r="J39" s="119"/>
      <c r="K39" s="119">
        <v>5</v>
      </c>
      <c r="L39" s="128">
        <v>38</v>
      </c>
      <c r="M39" s="21">
        <f t="shared" si="1"/>
        <v>28</v>
      </c>
    </row>
    <row r="40" spans="1:13" s="13" customFormat="1" ht="15.5" x14ac:dyDescent="0.35">
      <c r="A40" s="62" t="str">
        <f>'23MBA111 '!A40</f>
        <v>P18FW23M015025</v>
      </c>
      <c r="B40" s="62" t="str">
        <f>'23MBA111 '!B40</f>
        <v>BHAGYALAKSHMI  P R</v>
      </c>
      <c r="C40" s="118"/>
      <c r="D40" s="119">
        <v>1</v>
      </c>
      <c r="E40" s="119"/>
      <c r="F40" s="119">
        <v>0</v>
      </c>
      <c r="G40" s="119">
        <v>5</v>
      </c>
      <c r="H40" s="119">
        <v>2</v>
      </c>
      <c r="I40" s="119">
        <v>3</v>
      </c>
      <c r="J40" s="119"/>
      <c r="K40" s="119">
        <v>0</v>
      </c>
      <c r="L40" s="128">
        <v>23</v>
      </c>
      <c r="M40" s="21">
        <f t="shared" si="1"/>
        <v>11</v>
      </c>
    </row>
    <row r="41" spans="1:13" s="13" customFormat="1" ht="15.5" x14ac:dyDescent="0.35">
      <c r="A41" s="62" t="str">
        <f>'23MBA111 '!A41</f>
        <v>P18FW23M015026</v>
      </c>
      <c r="B41" s="62" t="str">
        <f>'23MBA111 '!B41</f>
        <v>BISHAN BOPANNA K B</v>
      </c>
      <c r="C41" s="119"/>
      <c r="D41" s="119"/>
      <c r="E41" s="119">
        <v>5</v>
      </c>
      <c r="F41" s="119">
        <v>5</v>
      </c>
      <c r="G41" s="119">
        <v>5</v>
      </c>
      <c r="H41" s="119">
        <v>9</v>
      </c>
      <c r="I41" s="119">
        <v>10</v>
      </c>
      <c r="J41" s="119"/>
      <c r="K41" s="119">
        <v>11</v>
      </c>
      <c r="L41" s="128">
        <v>38</v>
      </c>
      <c r="M41" s="21">
        <f t="shared" si="1"/>
        <v>45</v>
      </c>
    </row>
    <row r="42" spans="1:13" s="13" customFormat="1" ht="15.5" x14ac:dyDescent="0.35">
      <c r="A42" s="62" t="str">
        <f>'23MBA111 '!A42</f>
        <v>P18FW23M015027</v>
      </c>
      <c r="B42" s="62" t="str">
        <f>'23MBA111 '!B42</f>
        <v>C BHARGAVI</v>
      </c>
      <c r="C42" s="118"/>
      <c r="D42" s="119"/>
      <c r="E42" s="119">
        <v>5</v>
      </c>
      <c r="F42" s="119">
        <v>5</v>
      </c>
      <c r="G42" s="119">
        <v>5</v>
      </c>
      <c r="H42" s="119"/>
      <c r="I42" s="119">
        <v>10</v>
      </c>
      <c r="J42" s="119">
        <v>9</v>
      </c>
      <c r="K42" s="119">
        <v>11</v>
      </c>
      <c r="L42" s="128">
        <v>34</v>
      </c>
      <c r="M42" s="21">
        <f t="shared" si="1"/>
        <v>45</v>
      </c>
    </row>
    <row r="43" spans="1:13" s="13" customFormat="1" ht="15.5" x14ac:dyDescent="0.35">
      <c r="A43" s="62" t="str">
        <f>'23MBA111 '!A43</f>
        <v>P18FW23M015028</v>
      </c>
      <c r="B43" s="62" t="str">
        <f>'23MBA111 '!B43</f>
        <v>CHAITANYA S</v>
      </c>
      <c r="C43" s="119">
        <v>2</v>
      </c>
      <c r="D43" s="119"/>
      <c r="E43" s="119">
        <v>5</v>
      </c>
      <c r="F43" s="119">
        <v>5</v>
      </c>
      <c r="G43" s="119"/>
      <c r="H43" s="119"/>
      <c r="I43" s="119">
        <v>10</v>
      </c>
      <c r="J43" s="119">
        <v>9</v>
      </c>
      <c r="K43" s="119">
        <v>12</v>
      </c>
      <c r="L43" s="128">
        <v>19</v>
      </c>
      <c r="M43" s="21">
        <f t="shared" si="1"/>
        <v>43</v>
      </c>
    </row>
    <row r="44" spans="1:13" s="13" customFormat="1" ht="15.5" x14ac:dyDescent="0.35">
      <c r="A44" s="62" t="str">
        <f>'23MBA111 '!A44</f>
        <v>P18FW23M015029</v>
      </c>
      <c r="B44" s="62" t="str">
        <f>'23MBA111 '!B44</f>
        <v>CHARUPRIYA C</v>
      </c>
      <c r="C44" s="119"/>
      <c r="D44" s="119"/>
      <c r="E44" s="119">
        <v>5</v>
      </c>
      <c r="F44" s="119">
        <v>5</v>
      </c>
      <c r="G44" s="119">
        <v>5</v>
      </c>
      <c r="H44" s="119">
        <v>10</v>
      </c>
      <c r="I44" s="119">
        <v>10</v>
      </c>
      <c r="J44" s="119"/>
      <c r="K44" s="119">
        <v>10</v>
      </c>
      <c r="L44" s="128">
        <v>44</v>
      </c>
      <c r="M44" s="21">
        <f t="shared" si="1"/>
        <v>45</v>
      </c>
    </row>
    <row r="45" spans="1:13" s="13" customFormat="1" ht="15.5" x14ac:dyDescent="0.35">
      <c r="A45" s="62" t="str">
        <f>'23MBA111 '!A45</f>
        <v>P18FW23M015030</v>
      </c>
      <c r="B45" s="62" t="str">
        <f>'23MBA111 '!B45</f>
        <v>CHIRAG S M</v>
      </c>
      <c r="C45" s="119"/>
      <c r="D45" s="119"/>
      <c r="E45" s="119">
        <v>2</v>
      </c>
      <c r="F45" s="119">
        <v>5</v>
      </c>
      <c r="G45" s="119">
        <v>0</v>
      </c>
      <c r="H45" s="119"/>
      <c r="I45" s="119">
        <v>7</v>
      </c>
      <c r="J45" s="119">
        <v>6</v>
      </c>
      <c r="K45" s="119">
        <v>2</v>
      </c>
      <c r="L45" s="128">
        <v>29</v>
      </c>
      <c r="M45" s="21">
        <f t="shared" si="1"/>
        <v>22</v>
      </c>
    </row>
    <row r="46" spans="1:13" s="13" customFormat="1" ht="15.5" x14ac:dyDescent="0.35">
      <c r="A46" s="62" t="str">
        <f>'23MBA111 '!A46</f>
        <v>P18FW23M015031</v>
      </c>
      <c r="B46" s="62" t="str">
        <f>'23MBA111 '!B46</f>
        <v>DHRUTHI BALAJI</v>
      </c>
      <c r="C46" s="119"/>
      <c r="D46" s="119"/>
      <c r="E46" s="119">
        <v>5</v>
      </c>
      <c r="F46" s="119">
        <v>2</v>
      </c>
      <c r="G46" s="119">
        <v>5</v>
      </c>
      <c r="H46" s="119">
        <v>9</v>
      </c>
      <c r="I46" s="119">
        <v>7</v>
      </c>
      <c r="J46" s="119"/>
      <c r="K46" s="119">
        <v>11</v>
      </c>
      <c r="L46" s="128">
        <v>24</v>
      </c>
      <c r="M46" s="21">
        <f t="shared" si="1"/>
        <v>39</v>
      </c>
    </row>
    <row r="47" spans="1:13" s="13" customFormat="1" ht="15.5" x14ac:dyDescent="0.35">
      <c r="A47" s="62" t="str">
        <f>'23MBA111 '!A47</f>
        <v>P18FW23M015032</v>
      </c>
      <c r="B47" s="62" t="str">
        <f>'23MBA111 '!B47</f>
        <v>DINESH M</v>
      </c>
      <c r="C47" s="118"/>
      <c r="D47" s="119"/>
      <c r="E47" s="119">
        <v>5</v>
      </c>
      <c r="F47" s="119">
        <v>0</v>
      </c>
      <c r="G47" s="119">
        <v>5</v>
      </c>
      <c r="H47" s="119"/>
      <c r="I47" s="119">
        <v>8</v>
      </c>
      <c r="J47" s="119">
        <v>9</v>
      </c>
      <c r="K47" s="119">
        <v>2</v>
      </c>
      <c r="L47" s="128">
        <v>23</v>
      </c>
      <c r="M47" s="21">
        <f t="shared" si="1"/>
        <v>29</v>
      </c>
    </row>
    <row r="48" spans="1:13" s="13" customFormat="1" ht="15.5" x14ac:dyDescent="0.35">
      <c r="A48" s="62" t="str">
        <f>'23MBA111 '!A48</f>
        <v>P18FW23M015033</v>
      </c>
      <c r="B48" s="62" t="str">
        <f>'23MBA111 '!B48</f>
        <v>DUSHYANTH N</v>
      </c>
      <c r="C48" s="119"/>
      <c r="D48" s="119">
        <v>4</v>
      </c>
      <c r="E48" s="119">
        <v>4</v>
      </c>
      <c r="F48" s="119"/>
      <c r="G48" s="119">
        <v>5</v>
      </c>
      <c r="H48" s="119">
        <v>0</v>
      </c>
      <c r="I48" s="119">
        <v>8</v>
      </c>
      <c r="J48" s="119"/>
      <c r="K48" s="119">
        <v>6</v>
      </c>
      <c r="L48" s="128">
        <v>17</v>
      </c>
      <c r="M48" s="21">
        <f t="shared" si="1"/>
        <v>27</v>
      </c>
    </row>
    <row r="49" spans="1:13" s="13" customFormat="1" ht="15.5" x14ac:dyDescent="0.35">
      <c r="A49" s="62" t="str">
        <f>'23MBA111 '!A49</f>
        <v>P18FW23M015034</v>
      </c>
      <c r="B49" s="62" t="str">
        <f>'23MBA111 '!B49</f>
        <v>FAIZAN KHAN</v>
      </c>
      <c r="C49" s="119"/>
      <c r="D49" s="119"/>
      <c r="E49" s="119">
        <v>5</v>
      </c>
      <c r="F49" s="119">
        <v>5</v>
      </c>
      <c r="G49" s="119">
        <v>3</v>
      </c>
      <c r="H49" s="119"/>
      <c r="I49" s="119">
        <v>8</v>
      </c>
      <c r="J49" s="119">
        <v>8</v>
      </c>
      <c r="K49" s="119">
        <v>1</v>
      </c>
      <c r="L49" s="128">
        <v>28</v>
      </c>
      <c r="M49" s="21">
        <f t="shared" si="1"/>
        <v>30</v>
      </c>
    </row>
    <row r="50" spans="1:13" s="13" customFormat="1" ht="15.5" x14ac:dyDescent="0.35">
      <c r="A50" s="62" t="str">
        <f>'23MBA111 '!A50</f>
        <v>P18FW23M015035</v>
      </c>
      <c r="B50" s="62" t="str">
        <f>'23MBA111 '!B50</f>
        <v>FOUZIYA BANU</v>
      </c>
      <c r="C50" s="118"/>
      <c r="D50" s="119">
        <v>2</v>
      </c>
      <c r="E50" s="119">
        <v>3</v>
      </c>
      <c r="F50" s="119">
        <v>5</v>
      </c>
      <c r="G50" s="119"/>
      <c r="H50" s="119">
        <v>9</v>
      </c>
      <c r="I50" s="119">
        <v>8</v>
      </c>
      <c r="J50" s="119"/>
      <c r="K50" s="119">
        <v>13</v>
      </c>
      <c r="L50" s="128">
        <v>24</v>
      </c>
      <c r="M50" s="21">
        <f t="shared" si="1"/>
        <v>40</v>
      </c>
    </row>
    <row r="51" spans="1:13" s="13" customFormat="1" ht="15.5" x14ac:dyDescent="0.35">
      <c r="A51" s="62" t="str">
        <f>'23MBA111 '!A51</f>
        <v>P18FW23M015036</v>
      </c>
      <c r="B51" s="62" t="str">
        <f>'23MBA111 '!B51</f>
        <v>G.P TEJISHREE</v>
      </c>
      <c r="C51" s="118"/>
      <c r="D51" s="119"/>
      <c r="E51" s="119">
        <v>5</v>
      </c>
      <c r="F51" s="119">
        <v>3</v>
      </c>
      <c r="G51" s="119">
        <v>5</v>
      </c>
      <c r="H51" s="119"/>
      <c r="I51" s="119">
        <v>10</v>
      </c>
      <c r="J51" s="119">
        <v>0</v>
      </c>
      <c r="K51" s="119">
        <v>15</v>
      </c>
      <c r="L51" s="128">
        <v>39</v>
      </c>
      <c r="M51" s="21">
        <f t="shared" si="1"/>
        <v>38</v>
      </c>
    </row>
    <row r="52" spans="1:13" s="13" customFormat="1" ht="15.5" x14ac:dyDescent="0.35">
      <c r="A52" s="62" t="str">
        <f>'23MBA111 '!A52</f>
        <v>P18FW23M015037</v>
      </c>
      <c r="B52" s="62" t="str">
        <f>'23MBA111 '!B52</f>
        <v>GAJENDRA G S</v>
      </c>
      <c r="C52" s="118"/>
      <c r="D52" s="119"/>
      <c r="E52" s="119">
        <v>5</v>
      </c>
      <c r="F52" s="119">
        <v>3</v>
      </c>
      <c r="G52" s="119">
        <v>5</v>
      </c>
      <c r="H52" s="119"/>
      <c r="I52" s="119">
        <v>10</v>
      </c>
      <c r="J52" s="119">
        <v>8</v>
      </c>
      <c r="K52" s="119">
        <v>4</v>
      </c>
      <c r="L52" s="128">
        <v>33</v>
      </c>
      <c r="M52" s="21">
        <f t="shared" si="1"/>
        <v>35</v>
      </c>
    </row>
    <row r="53" spans="1:13" s="13" customFormat="1" ht="15.5" x14ac:dyDescent="0.35">
      <c r="A53" s="62" t="str">
        <f>'23MBA111 '!A53</f>
        <v>P18FW23M015038</v>
      </c>
      <c r="B53" s="62" t="str">
        <f>'23MBA111 '!B53</f>
        <v>HARSHAD NARAYANA M.S</v>
      </c>
      <c r="C53" s="118">
        <v>4</v>
      </c>
      <c r="D53" s="119"/>
      <c r="E53" s="119">
        <v>3</v>
      </c>
      <c r="F53" s="119"/>
      <c r="G53" s="119">
        <v>5</v>
      </c>
      <c r="H53" s="119"/>
      <c r="I53" s="119">
        <v>6</v>
      </c>
      <c r="J53" s="119">
        <v>3</v>
      </c>
      <c r="K53" s="119">
        <v>0</v>
      </c>
      <c r="L53" s="128">
        <v>22</v>
      </c>
      <c r="M53" s="21">
        <f t="shared" si="1"/>
        <v>21</v>
      </c>
    </row>
    <row r="54" spans="1:13" s="13" customFormat="1" ht="15.5" x14ac:dyDescent="0.35">
      <c r="A54" s="62" t="str">
        <f>'23MBA111 '!A54</f>
        <v>P18FW23M015039</v>
      </c>
      <c r="B54" s="62" t="str">
        <f>'23MBA111 '!B54</f>
        <v>HARSHITH G</v>
      </c>
      <c r="C54" s="118"/>
      <c r="D54" s="119">
        <v>4</v>
      </c>
      <c r="E54" s="119">
        <v>5</v>
      </c>
      <c r="F54" s="119">
        <v>5</v>
      </c>
      <c r="G54" s="119"/>
      <c r="H54" s="119"/>
      <c r="I54" s="119">
        <v>10</v>
      </c>
      <c r="J54" s="119">
        <v>10</v>
      </c>
      <c r="K54" s="119">
        <v>0</v>
      </c>
      <c r="L54" s="128">
        <v>37</v>
      </c>
      <c r="M54" s="21">
        <f t="shared" si="1"/>
        <v>34</v>
      </c>
    </row>
    <row r="55" spans="1:13" s="13" customFormat="1" ht="15.5" x14ac:dyDescent="0.35">
      <c r="A55" s="62" t="str">
        <f>'23MBA111 '!A55</f>
        <v>P18FW23M015040</v>
      </c>
      <c r="B55" s="62" t="str">
        <f>'23MBA111 '!B55</f>
        <v>HARSHITH P</v>
      </c>
      <c r="C55" s="118"/>
      <c r="D55" s="119">
        <v>5</v>
      </c>
      <c r="E55" s="119">
        <v>5</v>
      </c>
      <c r="F55" s="119">
        <v>3</v>
      </c>
      <c r="G55" s="119"/>
      <c r="H55" s="119">
        <v>9</v>
      </c>
      <c r="I55" s="119">
        <v>10</v>
      </c>
      <c r="J55" s="119"/>
      <c r="K55" s="119">
        <v>14</v>
      </c>
      <c r="L55" s="128">
        <v>28</v>
      </c>
      <c r="M55" s="21">
        <f t="shared" si="1"/>
        <v>46</v>
      </c>
    </row>
    <row r="56" spans="1:13" s="13" customFormat="1" ht="15.5" x14ac:dyDescent="0.35">
      <c r="A56" s="62" t="str">
        <f>'23MBA111 '!A56</f>
        <v>P18FW23M015041</v>
      </c>
      <c r="B56" s="62" t="str">
        <f>'23MBA111 '!B56</f>
        <v>HITHEN A S</v>
      </c>
      <c r="C56" s="118"/>
      <c r="D56" s="119">
        <v>2</v>
      </c>
      <c r="E56" s="119"/>
      <c r="F56" s="119">
        <v>5</v>
      </c>
      <c r="G56" s="119">
        <v>5</v>
      </c>
      <c r="H56" s="119"/>
      <c r="I56" s="119">
        <v>6</v>
      </c>
      <c r="J56" s="119">
        <v>7</v>
      </c>
      <c r="K56" s="119">
        <v>6</v>
      </c>
      <c r="L56" s="128">
        <v>25</v>
      </c>
      <c r="M56" s="21">
        <f t="shared" si="1"/>
        <v>31</v>
      </c>
    </row>
    <row r="57" spans="1:13" s="13" customFormat="1" ht="15.5" x14ac:dyDescent="0.35">
      <c r="A57" s="62" t="str">
        <f>'23MBA111 '!A57</f>
        <v>P18FW23M015042</v>
      </c>
      <c r="B57" s="62" t="str">
        <f>'23MBA111 '!B57</f>
        <v>HRISHIKESH ASHOK DABADE</v>
      </c>
      <c r="C57" s="118"/>
      <c r="D57" s="119"/>
      <c r="E57" s="119">
        <v>5</v>
      </c>
      <c r="F57" s="119">
        <v>5</v>
      </c>
      <c r="G57" s="119">
        <v>5</v>
      </c>
      <c r="H57" s="119">
        <v>10</v>
      </c>
      <c r="I57" s="119">
        <v>10</v>
      </c>
      <c r="J57" s="119"/>
      <c r="K57" s="119">
        <v>10</v>
      </c>
      <c r="L57" s="128">
        <v>23</v>
      </c>
      <c r="M57" s="21">
        <f t="shared" si="1"/>
        <v>45</v>
      </c>
    </row>
    <row r="58" spans="1:13" s="13" customFormat="1" ht="15.5" x14ac:dyDescent="0.35">
      <c r="A58" s="62" t="str">
        <f>'23MBA111 '!A58</f>
        <v>P18FW23M015043</v>
      </c>
      <c r="B58" s="62" t="str">
        <f>'23MBA111 '!B58</f>
        <v>HRITHIK N</v>
      </c>
      <c r="C58" s="118"/>
      <c r="D58" s="119"/>
      <c r="E58" s="119">
        <v>5</v>
      </c>
      <c r="F58" s="119">
        <v>5</v>
      </c>
      <c r="G58" s="119">
        <v>3</v>
      </c>
      <c r="H58" s="119">
        <v>0</v>
      </c>
      <c r="I58" s="119">
        <v>10</v>
      </c>
      <c r="J58" s="119"/>
      <c r="K58" s="119">
        <v>8</v>
      </c>
      <c r="L58" s="128">
        <v>36</v>
      </c>
      <c r="M58" s="21">
        <f t="shared" si="1"/>
        <v>31</v>
      </c>
    </row>
    <row r="59" spans="1:13" s="13" customFormat="1" ht="15.5" x14ac:dyDescent="0.35">
      <c r="A59" s="62" t="str">
        <f>'23MBA111 '!A59</f>
        <v>P18FW23M015044</v>
      </c>
      <c r="B59" s="62" t="str">
        <f>'23MBA111 '!B59</f>
        <v>INDRESH N</v>
      </c>
      <c r="C59" s="118"/>
      <c r="D59" s="119">
        <v>4</v>
      </c>
      <c r="E59" s="119">
        <v>5</v>
      </c>
      <c r="F59" s="119">
        <v>5</v>
      </c>
      <c r="G59" s="119"/>
      <c r="H59" s="119">
        <v>10</v>
      </c>
      <c r="I59" s="119">
        <v>10</v>
      </c>
      <c r="J59" s="119"/>
      <c r="K59" s="119">
        <v>15</v>
      </c>
      <c r="L59" s="128">
        <v>19</v>
      </c>
      <c r="M59" s="21">
        <f t="shared" si="1"/>
        <v>49</v>
      </c>
    </row>
    <row r="60" spans="1:13" s="13" customFormat="1" ht="15.5" x14ac:dyDescent="0.35">
      <c r="A60" s="62" t="str">
        <f>'23MBA111 '!A60</f>
        <v>P18FW23M015045</v>
      </c>
      <c r="B60" s="62" t="str">
        <f>'23MBA111 '!B60</f>
        <v>KAMATH KARTHIK</v>
      </c>
      <c r="C60" s="118"/>
      <c r="D60" s="119"/>
      <c r="E60" s="119">
        <v>5</v>
      </c>
      <c r="F60" s="119">
        <v>5</v>
      </c>
      <c r="G60" s="119">
        <v>5</v>
      </c>
      <c r="H60" s="119">
        <v>7</v>
      </c>
      <c r="I60" s="119">
        <v>8</v>
      </c>
      <c r="J60" s="119"/>
      <c r="K60" s="119">
        <v>12</v>
      </c>
      <c r="L60" s="128">
        <v>36</v>
      </c>
      <c r="M60" s="21">
        <f t="shared" si="1"/>
        <v>42</v>
      </c>
    </row>
    <row r="61" spans="1:13" s="13" customFormat="1" ht="15.5" x14ac:dyDescent="0.35">
      <c r="A61" s="62" t="str">
        <f>'23MBA111 '!A61</f>
        <v>P18FW23M015046</v>
      </c>
      <c r="B61" s="62" t="str">
        <f>'23MBA111 '!B61</f>
        <v>KARTHIK G R</v>
      </c>
      <c r="C61" s="118"/>
      <c r="D61" s="119"/>
      <c r="E61" s="119">
        <v>0</v>
      </c>
      <c r="F61" s="119">
        <v>0</v>
      </c>
      <c r="G61" s="119">
        <v>5</v>
      </c>
      <c r="H61" s="119"/>
      <c r="I61" s="119">
        <v>3</v>
      </c>
      <c r="J61" s="119">
        <v>5</v>
      </c>
      <c r="K61" s="119">
        <v>3</v>
      </c>
      <c r="L61" s="128">
        <v>29</v>
      </c>
      <c r="M61" s="21">
        <f t="shared" si="1"/>
        <v>16</v>
      </c>
    </row>
    <row r="62" spans="1:13" s="13" customFormat="1" ht="15.5" x14ac:dyDescent="0.35">
      <c r="A62" s="62" t="str">
        <f>'23MBA111 '!A62</f>
        <v>P18FW23M015047</v>
      </c>
      <c r="B62" s="62" t="str">
        <f>'23MBA111 '!B62</f>
        <v>KARTHIK H N</v>
      </c>
      <c r="C62" s="118"/>
      <c r="D62" s="119"/>
      <c r="E62" s="119">
        <v>5</v>
      </c>
      <c r="F62" s="119">
        <v>5</v>
      </c>
      <c r="G62" s="119">
        <v>5</v>
      </c>
      <c r="H62" s="119">
        <v>0</v>
      </c>
      <c r="I62" s="119">
        <v>8</v>
      </c>
      <c r="J62" s="119"/>
      <c r="K62" s="119">
        <v>3</v>
      </c>
      <c r="L62" s="128">
        <v>29</v>
      </c>
      <c r="M62" s="21">
        <f t="shared" si="1"/>
        <v>26</v>
      </c>
    </row>
    <row r="63" spans="1:13" s="13" customFormat="1" ht="15.5" x14ac:dyDescent="0.35">
      <c r="A63" s="62" t="str">
        <f>'23MBA111 '!A63</f>
        <v>P18FW23M015048</v>
      </c>
      <c r="B63" s="62" t="str">
        <f>'23MBA111 '!B63</f>
        <v>KARTHIK HATWAR G</v>
      </c>
      <c r="C63" s="119"/>
      <c r="D63" s="119"/>
      <c r="E63" s="119">
        <v>5</v>
      </c>
      <c r="F63" s="119">
        <v>4</v>
      </c>
      <c r="G63" s="119">
        <v>5</v>
      </c>
      <c r="H63" s="119"/>
      <c r="I63" s="119">
        <v>10</v>
      </c>
      <c r="J63" s="119">
        <v>3</v>
      </c>
      <c r="K63" s="119">
        <v>11</v>
      </c>
      <c r="L63" s="128">
        <v>42</v>
      </c>
      <c r="M63" s="21">
        <f t="shared" si="1"/>
        <v>38</v>
      </c>
    </row>
    <row r="64" spans="1:13" s="13" customFormat="1" ht="15.5" x14ac:dyDescent="0.35">
      <c r="A64" s="62" t="str">
        <f>'23MBA111 '!A64</f>
        <v>P18FW23M015049</v>
      </c>
      <c r="B64" s="62" t="str">
        <f>'23MBA111 '!B64</f>
        <v>KARTHIK N P</v>
      </c>
      <c r="C64" s="119"/>
      <c r="D64" s="119"/>
      <c r="E64" s="119">
        <v>5</v>
      </c>
      <c r="F64" s="119">
        <v>0</v>
      </c>
      <c r="G64" s="119">
        <v>5</v>
      </c>
      <c r="H64" s="119"/>
      <c r="I64" s="119">
        <v>10</v>
      </c>
      <c r="J64" s="119">
        <v>9</v>
      </c>
      <c r="K64" s="119">
        <v>0</v>
      </c>
      <c r="L64" s="128">
        <v>7</v>
      </c>
      <c r="M64" s="21">
        <f t="shared" si="1"/>
        <v>29</v>
      </c>
    </row>
    <row r="65" spans="1:13" s="13" customFormat="1" ht="15.5" x14ac:dyDescent="0.35">
      <c r="A65" s="62" t="str">
        <f>'23MBA111 '!A65</f>
        <v>P18FW23M015050</v>
      </c>
      <c r="B65" s="62" t="str">
        <f>'23MBA111 '!B65</f>
        <v>KARTHIK S</v>
      </c>
      <c r="C65" s="118"/>
      <c r="D65" s="119"/>
      <c r="E65" s="119">
        <v>4</v>
      </c>
      <c r="F65" s="119">
        <v>0</v>
      </c>
      <c r="G65" s="119">
        <v>4</v>
      </c>
      <c r="H65" s="119"/>
      <c r="I65" s="119">
        <v>10</v>
      </c>
      <c r="J65" s="119">
        <v>8</v>
      </c>
      <c r="K65" s="119">
        <v>2</v>
      </c>
      <c r="L65" s="128">
        <v>35</v>
      </c>
      <c r="M65" s="21">
        <f t="shared" si="1"/>
        <v>28</v>
      </c>
    </row>
    <row r="66" spans="1:13" s="13" customFormat="1" ht="15.5" x14ac:dyDescent="0.35">
      <c r="A66" s="62" t="str">
        <f>'23MBA111 '!A66</f>
        <v>P18FW23M015051</v>
      </c>
      <c r="B66" s="62" t="str">
        <f>'23MBA111 '!B66</f>
        <v>KAVYA D</v>
      </c>
      <c r="C66" s="118">
        <v>3</v>
      </c>
      <c r="D66" s="119">
        <v>0</v>
      </c>
      <c r="E66" s="119">
        <v>0</v>
      </c>
      <c r="F66" s="119"/>
      <c r="G66" s="119"/>
      <c r="H66" s="119"/>
      <c r="I66" s="119">
        <v>9</v>
      </c>
      <c r="J66" s="119">
        <v>3</v>
      </c>
      <c r="K66" s="119">
        <v>6</v>
      </c>
      <c r="L66" s="128">
        <v>29</v>
      </c>
      <c r="M66" s="21">
        <f t="shared" si="1"/>
        <v>21</v>
      </c>
    </row>
    <row r="67" spans="1:13" s="13" customFormat="1" ht="15.5" x14ac:dyDescent="0.35">
      <c r="A67" s="62" t="str">
        <f>'23MBA111 '!A67</f>
        <v>P18FW23M015052</v>
      </c>
      <c r="B67" s="62" t="str">
        <f>'23MBA111 '!B67</f>
        <v>KAVYA M P</v>
      </c>
      <c r="C67" s="118"/>
      <c r="D67" s="119">
        <v>1</v>
      </c>
      <c r="E67" s="119"/>
      <c r="F67" s="119">
        <v>5</v>
      </c>
      <c r="G67" s="119">
        <v>4</v>
      </c>
      <c r="H67" s="119">
        <v>8</v>
      </c>
      <c r="I67" s="119">
        <v>5</v>
      </c>
      <c r="J67" s="119"/>
      <c r="K67" s="119">
        <v>3</v>
      </c>
      <c r="L67" s="128">
        <v>29</v>
      </c>
      <c r="M67" s="21">
        <f t="shared" si="1"/>
        <v>26</v>
      </c>
    </row>
    <row r="68" spans="1:13" s="13" customFormat="1" ht="15.5" x14ac:dyDescent="0.35">
      <c r="A68" s="62" t="str">
        <f>'23MBA111 '!A68</f>
        <v>P18FW23M015053</v>
      </c>
      <c r="B68" s="62" t="str">
        <f>'23MBA111 '!B68</f>
        <v>KEERTHANA PRABHU B</v>
      </c>
      <c r="C68" s="119"/>
      <c r="D68" s="119"/>
      <c r="E68" s="119">
        <v>5</v>
      </c>
      <c r="F68" s="119">
        <v>5</v>
      </c>
      <c r="G68" s="119">
        <v>5</v>
      </c>
      <c r="H68" s="119">
        <v>9</v>
      </c>
      <c r="I68" s="119">
        <v>10</v>
      </c>
      <c r="J68" s="119"/>
      <c r="K68" s="119">
        <v>7</v>
      </c>
      <c r="L68" s="128">
        <v>18</v>
      </c>
      <c r="M68" s="21">
        <f t="shared" si="1"/>
        <v>41</v>
      </c>
    </row>
    <row r="69" spans="1:13" s="13" customFormat="1" ht="15.5" x14ac:dyDescent="0.35">
      <c r="A69" s="62" t="str">
        <f>'23MBA111 '!A69</f>
        <v>P18FW23M015054</v>
      </c>
      <c r="B69" s="62" t="str">
        <f>'23MBA111 '!B69</f>
        <v>KISHOR</v>
      </c>
      <c r="C69" s="118"/>
      <c r="D69" s="119"/>
      <c r="E69" s="119">
        <v>5</v>
      </c>
      <c r="F69" s="119">
        <v>5</v>
      </c>
      <c r="G69" s="119">
        <v>3</v>
      </c>
      <c r="H69" s="119">
        <v>6</v>
      </c>
      <c r="I69" s="119">
        <v>7</v>
      </c>
      <c r="J69" s="119"/>
      <c r="K69" s="119">
        <v>13</v>
      </c>
      <c r="L69" s="128">
        <v>17</v>
      </c>
      <c r="M69" s="21">
        <f t="shared" si="1"/>
        <v>39</v>
      </c>
    </row>
    <row r="70" spans="1:13" s="13" customFormat="1" ht="15.5" x14ac:dyDescent="0.35">
      <c r="A70" s="62" t="str">
        <f>'23MBA111 '!A70</f>
        <v>P18FW23M015055</v>
      </c>
      <c r="B70" s="62" t="str">
        <f>'23MBA111 '!B70</f>
        <v>KUSHAL VEDANANDAGOUDA PATIL</v>
      </c>
      <c r="C70" s="119"/>
      <c r="D70" s="119"/>
      <c r="E70" s="119">
        <v>5</v>
      </c>
      <c r="F70" s="119">
        <v>4</v>
      </c>
      <c r="G70" s="119">
        <v>5</v>
      </c>
      <c r="H70" s="119"/>
      <c r="I70" s="119">
        <v>3</v>
      </c>
      <c r="J70" s="119">
        <v>8</v>
      </c>
      <c r="K70" s="119">
        <v>1</v>
      </c>
      <c r="L70" s="128">
        <v>30</v>
      </c>
      <c r="M70" s="21">
        <f t="shared" si="1"/>
        <v>26</v>
      </c>
    </row>
    <row r="71" spans="1:13" s="13" customFormat="1" ht="15.5" x14ac:dyDescent="0.35">
      <c r="A71" s="62" t="str">
        <f>'23MBA111 '!A71</f>
        <v>P18FW23M015056</v>
      </c>
      <c r="B71" s="62" t="str">
        <f>'23MBA111 '!B71</f>
        <v>LAKSHMI MUVVALA</v>
      </c>
      <c r="C71" s="119"/>
      <c r="D71" s="119"/>
      <c r="E71" s="119">
        <v>3</v>
      </c>
      <c r="F71" s="119">
        <v>0</v>
      </c>
      <c r="G71" s="119">
        <v>4</v>
      </c>
      <c r="H71" s="119"/>
      <c r="I71" s="119">
        <v>9</v>
      </c>
      <c r="J71" s="119">
        <v>0</v>
      </c>
      <c r="K71" s="119">
        <v>6</v>
      </c>
      <c r="L71" s="128">
        <v>32</v>
      </c>
      <c r="M71" s="21">
        <f t="shared" si="1"/>
        <v>22</v>
      </c>
    </row>
    <row r="72" spans="1:13" s="13" customFormat="1" ht="15.5" x14ac:dyDescent="0.35">
      <c r="A72" s="62" t="str">
        <f>'23MBA111 '!A72</f>
        <v>P18FW23M015057</v>
      </c>
      <c r="B72" s="62" t="str">
        <f>'23MBA111 '!B72</f>
        <v>LAKSHMI PRASAD M N</v>
      </c>
      <c r="C72" s="118">
        <v>5</v>
      </c>
      <c r="D72" s="119"/>
      <c r="E72" s="119">
        <v>5</v>
      </c>
      <c r="F72" s="119">
        <v>5</v>
      </c>
      <c r="G72" s="119"/>
      <c r="H72" s="119"/>
      <c r="I72" s="119">
        <v>10</v>
      </c>
      <c r="J72" s="119">
        <v>9</v>
      </c>
      <c r="K72" s="119">
        <v>12</v>
      </c>
      <c r="L72" s="128">
        <v>14</v>
      </c>
      <c r="M72" s="21">
        <f t="shared" si="1"/>
        <v>46</v>
      </c>
    </row>
    <row r="73" spans="1:13" s="13" customFormat="1" ht="15.5" x14ac:dyDescent="0.35">
      <c r="A73" s="62" t="str">
        <f>'23MBA111 '!A73</f>
        <v>P18FW23M015058</v>
      </c>
      <c r="B73" s="62" t="str">
        <f>'23MBA111 '!B73</f>
        <v>LIKHITH E L</v>
      </c>
      <c r="C73" s="118"/>
      <c r="D73" s="119">
        <v>2</v>
      </c>
      <c r="E73" s="119">
        <v>4</v>
      </c>
      <c r="F73" s="119"/>
      <c r="G73" s="119">
        <v>5</v>
      </c>
      <c r="H73" s="119">
        <v>7</v>
      </c>
      <c r="I73" s="119">
        <v>10</v>
      </c>
      <c r="J73" s="119"/>
      <c r="K73" s="119">
        <v>11</v>
      </c>
      <c r="L73" s="128">
        <v>22</v>
      </c>
      <c r="M73" s="21">
        <f t="shared" si="1"/>
        <v>39</v>
      </c>
    </row>
    <row r="74" spans="1:13" s="13" customFormat="1" ht="15.5" x14ac:dyDescent="0.35">
      <c r="A74" s="62" t="str">
        <f>'23MBA111 '!A74</f>
        <v>P18FW23M015059</v>
      </c>
      <c r="B74" s="62" t="str">
        <f>'23MBA111 '!B74</f>
        <v>MAMATHA S</v>
      </c>
      <c r="C74" s="118"/>
      <c r="D74" s="119"/>
      <c r="E74" s="119">
        <v>5</v>
      </c>
      <c r="F74" s="119">
        <v>0</v>
      </c>
      <c r="G74" s="119">
        <v>5</v>
      </c>
      <c r="H74" s="119">
        <v>0</v>
      </c>
      <c r="I74" s="119">
        <v>10</v>
      </c>
      <c r="J74" s="119"/>
      <c r="K74" s="119">
        <v>1</v>
      </c>
      <c r="L74" s="128">
        <v>29</v>
      </c>
      <c r="M74" s="21">
        <f t="shared" si="1"/>
        <v>21</v>
      </c>
    </row>
    <row r="75" spans="1:13" s="13" customFormat="1" ht="15.5" x14ac:dyDescent="0.35">
      <c r="A75" s="62" t="str">
        <f>'23MBA111 '!A75</f>
        <v>P18FW23M015060</v>
      </c>
      <c r="B75" s="62" t="str">
        <f>'23MBA111 '!B75</f>
        <v>MANJUNATH D NEELGUND</v>
      </c>
      <c r="C75" s="119"/>
      <c r="D75" s="119"/>
      <c r="E75" s="119">
        <v>4</v>
      </c>
      <c r="F75" s="119">
        <v>0</v>
      </c>
      <c r="G75" s="119">
        <v>5</v>
      </c>
      <c r="H75" s="119"/>
      <c r="I75" s="119">
        <v>7</v>
      </c>
      <c r="J75" s="119">
        <v>10</v>
      </c>
      <c r="K75" s="119">
        <v>2</v>
      </c>
      <c r="L75" s="128">
        <v>33</v>
      </c>
      <c r="M75" s="21">
        <f t="shared" si="1"/>
        <v>28</v>
      </c>
    </row>
    <row r="76" spans="1:13" s="13" customFormat="1" ht="15.5" x14ac:dyDescent="0.35">
      <c r="A76" s="62" t="str">
        <f>'23MBA111 '!A76</f>
        <v>P18FW23M015061</v>
      </c>
      <c r="B76" s="62" t="str">
        <f>'23MBA111 '!B76</f>
        <v>MANOJ M</v>
      </c>
      <c r="C76" s="118"/>
      <c r="D76" s="119"/>
      <c r="E76" s="119">
        <v>4</v>
      </c>
      <c r="F76" s="119">
        <v>5</v>
      </c>
      <c r="G76" s="119">
        <v>4</v>
      </c>
      <c r="H76" s="119"/>
      <c r="I76" s="119">
        <v>10</v>
      </c>
      <c r="J76" s="119">
        <v>0</v>
      </c>
      <c r="K76" s="119">
        <v>10</v>
      </c>
      <c r="L76" s="128">
        <v>34</v>
      </c>
      <c r="M76" s="21">
        <f t="shared" si="1"/>
        <v>33</v>
      </c>
    </row>
    <row r="77" spans="1:13" s="13" customFormat="1" ht="15.5" x14ac:dyDescent="0.35">
      <c r="A77" s="62" t="str">
        <f>'23MBA111 '!A77</f>
        <v>P18FW23M015062</v>
      </c>
      <c r="B77" s="62" t="str">
        <f>'23MBA111 '!B77</f>
        <v>MARK DAKSHIN KENNEDY</v>
      </c>
      <c r="C77" s="119"/>
      <c r="D77" s="119"/>
      <c r="E77" s="119">
        <v>5</v>
      </c>
      <c r="F77" s="119">
        <v>5</v>
      </c>
      <c r="G77" s="119">
        <v>5</v>
      </c>
      <c r="H77" s="119"/>
      <c r="I77" s="119">
        <v>0</v>
      </c>
      <c r="J77" s="119">
        <v>8</v>
      </c>
      <c r="K77" s="119">
        <v>1</v>
      </c>
      <c r="L77" s="128">
        <v>29</v>
      </c>
      <c r="M77" s="21">
        <f t="shared" si="1"/>
        <v>24</v>
      </c>
    </row>
    <row r="78" spans="1:13" s="13" customFormat="1" ht="15.5" x14ac:dyDescent="0.35">
      <c r="A78" s="62" t="str">
        <f>'23MBA111 '!A78</f>
        <v>P18FW23M015063</v>
      </c>
      <c r="B78" s="62" t="str">
        <f>'23MBA111 '!B78</f>
        <v>MARYAM FATHIMA</v>
      </c>
      <c r="C78" s="118"/>
      <c r="D78" s="119"/>
      <c r="E78" s="119">
        <v>5</v>
      </c>
      <c r="F78" s="119">
        <v>4</v>
      </c>
      <c r="G78" s="119">
        <v>5</v>
      </c>
      <c r="H78" s="119">
        <v>4</v>
      </c>
      <c r="I78" s="119">
        <v>8</v>
      </c>
      <c r="J78" s="119"/>
      <c r="K78" s="119">
        <v>4</v>
      </c>
      <c r="L78" s="128">
        <v>30</v>
      </c>
      <c r="M78" s="21">
        <f t="shared" si="1"/>
        <v>30</v>
      </c>
    </row>
    <row r="79" spans="1:13" s="13" customFormat="1" ht="15.5" x14ac:dyDescent="0.35">
      <c r="A79" s="62" t="str">
        <f>'23MBA111 '!A79</f>
        <v>P18FW23M015064</v>
      </c>
      <c r="B79" s="62" t="str">
        <f>'23MBA111 '!B79</f>
        <v>MD ISMAIL HUSSAIN</v>
      </c>
      <c r="C79" s="121"/>
      <c r="D79" s="121"/>
      <c r="E79" s="121">
        <v>2</v>
      </c>
      <c r="F79" s="121">
        <v>5</v>
      </c>
      <c r="G79" s="121">
        <v>5</v>
      </c>
      <c r="H79" s="119">
        <v>6</v>
      </c>
      <c r="I79" s="119">
        <v>9</v>
      </c>
      <c r="J79" s="119"/>
      <c r="K79" s="119">
        <v>0</v>
      </c>
      <c r="L79" s="128">
        <v>26</v>
      </c>
      <c r="M79" s="21">
        <f t="shared" si="1"/>
        <v>27</v>
      </c>
    </row>
    <row r="80" spans="1:13" s="13" customFormat="1" ht="15.5" x14ac:dyDescent="0.35">
      <c r="A80" s="62" t="str">
        <f>'23MBA111 '!A80</f>
        <v>P18FW23M015065</v>
      </c>
      <c r="B80" s="62" t="str">
        <f>'23MBA111 '!B80</f>
        <v>MEDHA.B</v>
      </c>
      <c r="C80" s="121"/>
      <c r="D80" s="121"/>
      <c r="E80" s="121">
        <v>3</v>
      </c>
      <c r="F80" s="121">
        <v>0</v>
      </c>
      <c r="G80" s="121">
        <v>3</v>
      </c>
      <c r="H80" s="119"/>
      <c r="I80" s="119">
        <v>9</v>
      </c>
      <c r="J80" s="119">
        <v>9</v>
      </c>
      <c r="K80" s="119">
        <v>1</v>
      </c>
      <c r="L80" s="128">
        <v>28</v>
      </c>
      <c r="M80" s="21">
        <f t="shared" si="1"/>
        <v>25</v>
      </c>
    </row>
    <row r="81" spans="1:13" s="13" customFormat="1" ht="15.5" x14ac:dyDescent="0.35">
      <c r="A81" s="62" t="str">
        <f>'23MBA111 '!A81</f>
        <v>P18FW23M015066</v>
      </c>
      <c r="B81" s="62" t="str">
        <f>'23MBA111 '!B81</f>
        <v>MEGHA SANTOSH ANGADI</v>
      </c>
      <c r="C81" s="119"/>
      <c r="D81" s="119"/>
      <c r="E81" s="119">
        <v>4</v>
      </c>
      <c r="F81" s="119">
        <v>0</v>
      </c>
      <c r="G81" s="119">
        <v>5</v>
      </c>
      <c r="H81" s="119"/>
      <c r="I81" s="119">
        <v>9</v>
      </c>
      <c r="J81" s="119">
        <v>10</v>
      </c>
      <c r="K81" s="119">
        <v>1</v>
      </c>
      <c r="L81" s="128" t="s">
        <v>447</v>
      </c>
      <c r="M81" s="21">
        <f t="shared" ref="M81:M144" si="2">SUM(C81:K81)</f>
        <v>29</v>
      </c>
    </row>
    <row r="82" spans="1:13" s="13" customFormat="1" ht="15.5" x14ac:dyDescent="0.35">
      <c r="A82" s="62" t="str">
        <f>'23MBA111 '!A82</f>
        <v>P18FW23M015067</v>
      </c>
      <c r="B82" s="62" t="str">
        <f>'23MBA111 '!B82</f>
        <v>MOHAMED TAHIR</v>
      </c>
      <c r="C82" s="118"/>
      <c r="D82" s="119"/>
      <c r="E82" s="119">
        <v>3</v>
      </c>
      <c r="F82" s="119">
        <v>0</v>
      </c>
      <c r="G82" s="119">
        <v>5</v>
      </c>
      <c r="H82" s="119"/>
      <c r="I82" s="119">
        <v>9</v>
      </c>
      <c r="J82" s="119">
        <v>9</v>
      </c>
      <c r="K82" s="119">
        <v>7</v>
      </c>
      <c r="L82" s="128">
        <v>20</v>
      </c>
      <c r="M82" s="21">
        <f t="shared" si="2"/>
        <v>33</v>
      </c>
    </row>
    <row r="83" spans="1:13" s="13" customFormat="1" ht="15.5" x14ac:dyDescent="0.35">
      <c r="A83" s="62" t="str">
        <f>'23MBA111 '!A83</f>
        <v>P18FW23M015068</v>
      </c>
      <c r="B83" s="62" t="str">
        <f>'23MBA111 '!B83</f>
        <v>MOHITH M</v>
      </c>
      <c r="C83" s="119"/>
      <c r="D83" s="119"/>
      <c r="E83" s="119">
        <v>0</v>
      </c>
      <c r="F83" s="119">
        <v>3</v>
      </c>
      <c r="G83" s="119">
        <v>3</v>
      </c>
      <c r="H83" s="119">
        <v>8</v>
      </c>
      <c r="I83" s="119">
        <v>10</v>
      </c>
      <c r="J83" s="119"/>
      <c r="K83" s="119">
        <v>10</v>
      </c>
      <c r="L83" s="128">
        <v>38</v>
      </c>
      <c r="M83" s="21">
        <f t="shared" si="2"/>
        <v>34</v>
      </c>
    </row>
    <row r="84" spans="1:13" s="13" customFormat="1" ht="15.5" x14ac:dyDescent="0.35">
      <c r="A84" s="62" t="str">
        <f>'23MBA111 '!A84</f>
        <v>P18FW23M015069</v>
      </c>
      <c r="B84" s="62" t="str">
        <f>'23MBA111 '!B84</f>
        <v>MOULYAGOWDA D N</v>
      </c>
      <c r="C84" s="119"/>
      <c r="D84" s="119"/>
      <c r="E84" s="119">
        <v>5</v>
      </c>
      <c r="F84" s="119">
        <v>0</v>
      </c>
      <c r="G84" s="119">
        <v>5</v>
      </c>
      <c r="H84" s="119"/>
      <c r="I84" s="119">
        <v>7</v>
      </c>
      <c r="J84" s="119">
        <v>1</v>
      </c>
      <c r="K84" s="119">
        <v>3</v>
      </c>
      <c r="L84" s="128">
        <v>11</v>
      </c>
      <c r="M84" s="21">
        <f t="shared" si="2"/>
        <v>21</v>
      </c>
    </row>
    <row r="85" spans="1:13" s="13" customFormat="1" ht="15.5" x14ac:dyDescent="0.35">
      <c r="A85" s="62" t="str">
        <f>'23MBA111 '!A85</f>
        <v>P18FW23M015070</v>
      </c>
      <c r="B85" s="62" t="str">
        <f>'23MBA111 '!B85</f>
        <v>N VINAY KUMAR REDDY</v>
      </c>
      <c r="C85" s="119"/>
      <c r="D85" s="119"/>
      <c r="E85" s="119">
        <v>5</v>
      </c>
      <c r="F85" s="119">
        <v>5</v>
      </c>
      <c r="G85" s="119">
        <v>5</v>
      </c>
      <c r="H85" s="119">
        <v>10</v>
      </c>
      <c r="I85" s="119">
        <v>10</v>
      </c>
      <c r="J85" s="119"/>
      <c r="K85" s="119">
        <v>12</v>
      </c>
      <c r="L85" s="128">
        <v>31</v>
      </c>
      <c r="M85" s="21">
        <f t="shared" si="2"/>
        <v>47</v>
      </c>
    </row>
    <row r="86" spans="1:13" s="13" customFormat="1" ht="15.5" x14ac:dyDescent="0.35">
      <c r="A86" s="62" t="str">
        <f>'23MBA111 '!A86</f>
        <v>P18FW23M015071</v>
      </c>
      <c r="B86" s="62" t="str">
        <f>'23MBA111 '!B86</f>
        <v>NAMITHA</v>
      </c>
      <c r="C86" s="118"/>
      <c r="D86" s="119"/>
      <c r="E86" s="119">
        <v>5</v>
      </c>
      <c r="F86" s="119">
        <v>0</v>
      </c>
      <c r="G86" s="119">
        <v>3</v>
      </c>
      <c r="H86" s="119"/>
      <c r="I86" s="119">
        <v>10</v>
      </c>
      <c r="J86" s="119">
        <v>9</v>
      </c>
      <c r="K86" s="119">
        <v>0</v>
      </c>
      <c r="L86" s="128">
        <v>40</v>
      </c>
      <c r="M86" s="21">
        <f t="shared" si="2"/>
        <v>27</v>
      </c>
    </row>
    <row r="87" spans="1:13" s="13" customFormat="1" ht="15.5" x14ac:dyDescent="0.35">
      <c r="A87" s="62" t="str">
        <f>'23MBA111 '!A87</f>
        <v>P18FW23M015072</v>
      </c>
      <c r="B87" s="62" t="str">
        <f>'23MBA111 '!B87</f>
        <v>NAMRATHA M K</v>
      </c>
      <c r="C87" s="119">
        <v>5</v>
      </c>
      <c r="D87" s="119"/>
      <c r="E87" s="119"/>
      <c r="F87" s="119">
        <v>0</v>
      </c>
      <c r="G87" s="119">
        <v>5</v>
      </c>
      <c r="H87" s="119"/>
      <c r="I87" s="119">
        <v>10</v>
      </c>
      <c r="J87" s="119">
        <v>8</v>
      </c>
      <c r="K87" s="119">
        <v>0</v>
      </c>
      <c r="L87" s="128">
        <v>18</v>
      </c>
      <c r="M87" s="21">
        <f t="shared" si="2"/>
        <v>28</v>
      </c>
    </row>
    <row r="88" spans="1:13" s="13" customFormat="1" ht="15.5" x14ac:dyDescent="0.35">
      <c r="A88" s="62" t="str">
        <f>'23MBA111 '!A88</f>
        <v>P18FW23M015073</v>
      </c>
      <c r="B88" s="62" t="str">
        <f>'23MBA111 '!B88</f>
        <v>NANDISHA V</v>
      </c>
      <c r="C88" s="119"/>
      <c r="D88" s="119"/>
      <c r="E88" s="119">
        <v>4</v>
      </c>
      <c r="F88" s="119">
        <v>5</v>
      </c>
      <c r="G88" s="119">
        <v>0</v>
      </c>
      <c r="H88" s="119"/>
      <c r="I88" s="119">
        <v>10</v>
      </c>
      <c r="J88" s="119">
        <v>9</v>
      </c>
      <c r="K88" s="119"/>
      <c r="L88" s="128">
        <v>27</v>
      </c>
      <c r="M88" s="21">
        <f t="shared" si="2"/>
        <v>28</v>
      </c>
    </row>
    <row r="89" spans="1:13" s="13" customFormat="1" ht="15.5" x14ac:dyDescent="0.35">
      <c r="A89" s="62" t="str">
        <f>'23MBA111 '!A89</f>
        <v>P18FW23M015074</v>
      </c>
      <c r="B89" s="62" t="str">
        <f>'23MBA111 '!B89</f>
        <v>NARAYANA R PUJARI</v>
      </c>
      <c r="C89" s="119"/>
      <c r="D89" s="119"/>
      <c r="E89" s="119">
        <v>5</v>
      </c>
      <c r="F89" s="119">
        <v>5</v>
      </c>
      <c r="G89" s="119">
        <v>5</v>
      </c>
      <c r="H89" s="119"/>
      <c r="I89" s="119">
        <v>9</v>
      </c>
      <c r="J89" s="119">
        <v>8</v>
      </c>
      <c r="K89" s="119">
        <v>3</v>
      </c>
      <c r="L89" s="128">
        <v>21</v>
      </c>
      <c r="M89" s="21">
        <f t="shared" si="2"/>
        <v>35</v>
      </c>
    </row>
    <row r="90" spans="1:13" s="13" customFormat="1" ht="15.5" x14ac:dyDescent="0.35">
      <c r="A90" s="62" t="str">
        <f>'23MBA111 '!A90</f>
        <v>P18FW23M015075</v>
      </c>
      <c r="B90" s="62" t="str">
        <f>'23MBA111 '!B90</f>
        <v>NARENDRA</v>
      </c>
      <c r="C90" s="119"/>
      <c r="D90" s="119"/>
      <c r="E90" s="119">
        <v>5</v>
      </c>
      <c r="F90" s="119">
        <v>2</v>
      </c>
      <c r="G90" s="119">
        <v>5</v>
      </c>
      <c r="H90" s="119"/>
      <c r="I90" s="119">
        <v>8</v>
      </c>
      <c r="J90" s="119">
        <v>9</v>
      </c>
      <c r="K90" s="119">
        <v>5</v>
      </c>
      <c r="L90" s="128">
        <v>19</v>
      </c>
      <c r="M90" s="21">
        <f t="shared" si="2"/>
        <v>34</v>
      </c>
    </row>
    <row r="91" spans="1:13" s="13" customFormat="1" ht="15.5" x14ac:dyDescent="0.35">
      <c r="A91" s="62" t="str">
        <f>'23MBA111 '!A91</f>
        <v>P18FW23M015076</v>
      </c>
      <c r="B91" s="62" t="str">
        <f>'23MBA111 '!B91</f>
        <v>NEHA M CHOUGALE</v>
      </c>
      <c r="C91" s="118"/>
      <c r="D91" s="119"/>
      <c r="E91" s="119">
        <v>5</v>
      </c>
      <c r="F91" s="119">
        <v>3</v>
      </c>
      <c r="G91" s="119">
        <v>5</v>
      </c>
      <c r="H91" s="119"/>
      <c r="I91" s="119">
        <v>10</v>
      </c>
      <c r="J91" s="119">
        <v>7</v>
      </c>
      <c r="K91" s="119">
        <v>4</v>
      </c>
      <c r="L91" s="128">
        <v>26</v>
      </c>
      <c r="M91" s="21">
        <f t="shared" si="2"/>
        <v>34</v>
      </c>
    </row>
    <row r="92" spans="1:13" s="13" customFormat="1" ht="15.5" x14ac:dyDescent="0.35">
      <c r="A92" s="62" t="str">
        <f>'23MBA111 '!A92</f>
        <v>P18FW23M015077</v>
      </c>
      <c r="B92" s="62" t="str">
        <f>'23MBA111 '!B92</f>
        <v>NEHA PRASAD</v>
      </c>
      <c r="C92" s="119"/>
      <c r="D92" s="119"/>
      <c r="E92" s="119">
        <v>5</v>
      </c>
      <c r="F92" s="119">
        <v>5</v>
      </c>
      <c r="G92" s="119">
        <v>5</v>
      </c>
      <c r="H92" s="119"/>
      <c r="I92" s="119">
        <v>10</v>
      </c>
      <c r="J92" s="119">
        <v>8</v>
      </c>
      <c r="K92" s="119">
        <v>5</v>
      </c>
      <c r="L92" s="128">
        <v>13</v>
      </c>
      <c r="M92" s="21">
        <f t="shared" si="2"/>
        <v>38</v>
      </c>
    </row>
    <row r="93" spans="1:13" s="13" customFormat="1" ht="15.5" x14ac:dyDescent="0.35">
      <c r="A93" s="62" t="str">
        <f>'23MBA111 '!A93</f>
        <v>P18FW23M015078</v>
      </c>
      <c r="B93" s="62" t="str">
        <f>'23MBA111 '!B93</f>
        <v>NIMMISH RAO</v>
      </c>
      <c r="C93" s="118"/>
      <c r="D93" s="119"/>
      <c r="E93" s="119">
        <v>5</v>
      </c>
      <c r="F93" s="119">
        <v>5</v>
      </c>
      <c r="G93" s="119">
        <v>5</v>
      </c>
      <c r="H93" s="119"/>
      <c r="I93" s="119">
        <v>10</v>
      </c>
      <c r="J93" s="119">
        <v>0</v>
      </c>
      <c r="K93" s="119">
        <v>3</v>
      </c>
      <c r="L93" s="128">
        <v>23</v>
      </c>
      <c r="M93" s="21">
        <f t="shared" si="2"/>
        <v>28</v>
      </c>
    </row>
    <row r="94" spans="1:13" s="13" customFormat="1" ht="15.5" x14ac:dyDescent="0.35">
      <c r="A94" s="62" t="str">
        <f>'23MBA111 '!A94</f>
        <v>P18FW23M015079</v>
      </c>
      <c r="B94" s="62" t="str">
        <f>'23MBA111 '!B94</f>
        <v>NIRANJAN HEBBAR M</v>
      </c>
      <c r="C94" s="119">
        <v>5</v>
      </c>
      <c r="D94" s="119"/>
      <c r="E94" s="119">
        <v>4</v>
      </c>
      <c r="F94" s="119">
        <v>3</v>
      </c>
      <c r="G94" s="119"/>
      <c r="H94" s="119"/>
      <c r="I94" s="119">
        <v>5</v>
      </c>
      <c r="J94" s="119">
        <v>0</v>
      </c>
      <c r="K94" s="119">
        <v>3</v>
      </c>
      <c r="L94" s="128">
        <v>29</v>
      </c>
      <c r="M94" s="21">
        <f t="shared" si="2"/>
        <v>20</v>
      </c>
    </row>
    <row r="95" spans="1:13" s="13" customFormat="1" ht="15.5" x14ac:dyDescent="0.35">
      <c r="A95" s="62" t="str">
        <f>'23MBA111 '!A95</f>
        <v>P18FW23M015080</v>
      </c>
      <c r="B95" s="62" t="str">
        <f>'23MBA111 '!B95</f>
        <v>NITHYA N</v>
      </c>
      <c r="C95" s="118"/>
      <c r="D95" s="119"/>
      <c r="E95" s="119">
        <v>5</v>
      </c>
      <c r="F95" s="119">
        <v>0</v>
      </c>
      <c r="G95" s="119">
        <v>5</v>
      </c>
      <c r="H95" s="119"/>
      <c r="I95" s="119">
        <v>10</v>
      </c>
      <c r="J95" s="119">
        <v>8</v>
      </c>
      <c r="K95" s="119">
        <v>0</v>
      </c>
      <c r="L95" s="128">
        <v>21</v>
      </c>
      <c r="M95" s="21">
        <f t="shared" si="2"/>
        <v>28</v>
      </c>
    </row>
    <row r="96" spans="1:13" s="13" customFormat="1" ht="15.5" x14ac:dyDescent="0.35">
      <c r="A96" s="62" t="str">
        <f>'23MBA111 '!A96</f>
        <v>P18FW23M015081</v>
      </c>
      <c r="B96" s="62" t="str">
        <f>'23MBA111 '!B96</f>
        <v>P S KEERTHY</v>
      </c>
      <c r="C96" s="118">
        <v>1</v>
      </c>
      <c r="D96" s="119"/>
      <c r="E96" s="119">
        <v>5</v>
      </c>
      <c r="F96" s="119"/>
      <c r="G96" s="119">
        <v>5</v>
      </c>
      <c r="H96" s="119">
        <v>8</v>
      </c>
      <c r="I96" s="119">
        <v>7</v>
      </c>
      <c r="J96" s="119"/>
      <c r="K96" s="119">
        <v>6</v>
      </c>
      <c r="L96" s="128">
        <v>40</v>
      </c>
      <c r="M96" s="21">
        <f t="shared" si="2"/>
        <v>32</v>
      </c>
    </row>
    <row r="97" spans="1:13" s="13" customFormat="1" ht="15.5" x14ac:dyDescent="0.35">
      <c r="A97" s="62" t="str">
        <f>'23MBA111 '!A97</f>
        <v>P18FW23M015082</v>
      </c>
      <c r="B97" s="62" t="str">
        <f>'23MBA111 '!B97</f>
        <v>P UTTARA</v>
      </c>
      <c r="C97" s="118"/>
      <c r="D97" s="119"/>
      <c r="E97" s="119">
        <v>5</v>
      </c>
      <c r="F97" s="119">
        <v>5</v>
      </c>
      <c r="G97" s="119">
        <v>5</v>
      </c>
      <c r="H97" s="119"/>
      <c r="I97" s="119">
        <v>10</v>
      </c>
      <c r="J97" s="119">
        <v>2</v>
      </c>
      <c r="K97" s="119">
        <v>1</v>
      </c>
      <c r="L97" s="128">
        <v>17</v>
      </c>
      <c r="M97" s="21">
        <f t="shared" si="2"/>
        <v>28</v>
      </c>
    </row>
    <row r="98" spans="1:13" s="13" customFormat="1" ht="15.5" x14ac:dyDescent="0.35">
      <c r="A98" s="62" t="str">
        <f>'23MBA111 '!A98</f>
        <v>P18FW23M015083</v>
      </c>
      <c r="B98" s="62" t="str">
        <f>'23MBA111 '!B98</f>
        <v>PAVAN</v>
      </c>
      <c r="C98" s="118"/>
      <c r="D98" s="119"/>
      <c r="E98" s="119">
        <v>5</v>
      </c>
      <c r="F98" s="119">
        <v>5</v>
      </c>
      <c r="G98" s="119">
        <v>5</v>
      </c>
      <c r="H98" s="119"/>
      <c r="I98" s="119">
        <v>10</v>
      </c>
      <c r="J98" s="119">
        <v>9</v>
      </c>
      <c r="K98" s="119">
        <v>6</v>
      </c>
      <c r="L98" s="128">
        <v>32</v>
      </c>
      <c r="M98" s="21">
        <f t="shared" si="2"/>
        <v>40</v>
      </c>
    </row>
    <row r="99" spans="1:13" s="13" customFormat="1" ht="15.5" x14ac:dyDescent="0.35">
      <c r="A99" s="62" t="str">
        <f>'23MBA111 '!A99</f>
        <v>P18FW23M015084</v>
      </c>
      <c r="B99" s="62" t="str">
        <f>'23MBA111 '!B99</f>
        <v>POOJA R BELAKERE</v>
      </c>
      <c r="C99" s="119"/>
      <c r="D99" s="119"/>
      <c r="E99" s="119">
        <v>3</v>
      </c>
      <c r="F99" s="119">
        <v>5</v>
      </c>
      <c r="G99" s="119">
        <v>5</v>
      </c>
      <c r="H99" s="119"/>
      <c r="I99" s="119">
        <v>8</v>
      </c>
      <c r="J99" s="119">
        <v>0</v>
      </c>
      <c r="K99" s="119">
        <v>6</v>
      </c>
      <c r="L99" s="128">
        <v>7</v>
      </c>
      <c r="M99" s="21">
        <f t="shared" si="2"/>
        <v>27</v>
      </c>
    </row>
    <row r="100" spans="1:13" s="13" customFormat="1" ht="15.5" x14ac:dyDescent="0.35">
      <c r="A100" s="62" t="str">
        <f>'23MBA111 '!A100</f>
        <v>P18FW23M015085</v>
      </c>
      <c r="B100" s="62" t="str">
        <f>'23MBA111 '!B100</f>
        <v>PAVITHRA G</v>
      </c>
      <c r="C100" s="118"/>
      <c r="D100" s="119"/>
      <c r="E100" s="119">
        <v>5</v>
      </c>
      <c r="F100" s="119">
        <v>5</v>
      </c>
      <c r="G100" s="119">
        <v>5</v>
      </c>
      <c r="H100" s="119">
        <v>9</v>
      </c>
      <c r="I100" s="119">
        <v>10</v>
      </c>
      <c r="J100" s="119"/>
      <c r="K100" s="119">
        <v>5</v>
      </c>
      <c r="L100" s="128">
        <v>40</v>
      </c>
      <c r="M100" s="21">
        <f t="shared" si="2"/>
        <v>39</v>
      </c>
    </row>
    <row r="101" spans="1:13" s="13" customFormat="1" ht="15.5" x14ac:dyDescent="0.35">
      <c r="A101" s="62" t="str">
        <f>'23MBA111 '!A101</f>
        <v>P18FW23M015086</v>
      </c>
      <c r="B101" s="62" t="str">
        <f>'23MBA111 '!B101</f>
        <v>PRADNYA PRAKASH NAIK</v>
      </c>
      <c r="C101" s="119"/>
      <c r="D101" s="119"/>
      <c r="E101" s="119">
        <v>5</v>
      </c>
      <c r="F101" s="119">
        <v>0</v>
      </c>
      <c r="G101" s="119">
        <v>4</v>
      </c>
      <c r="H101" s="119"/>
      <c r="I101" s="119">
        <v>7</v>
      </c>
      <c r="J101" s="119">
        <v>0</v>
      </c>
      <c r="K101" s="119">
        <v>2</v>
      </c>
      <c r="L101" s="128">
        <v>34</v>
      </c>
      <c r="M101" s="21">
        <f t="shared" si="2"/>
        <v>18</v>
      </c>
    </row>
    <row r="102" spans="1:13" s="13" customFormat="1" ht="15.5" x14ac:dyDescent="0.35">
      <c r="A102" s="62" t="str">
        <f>'23MBA111 '!A102</f>
        <v>P18FW23M015087</v>
      </c>
      <c r="B102" s="62" t="str">
        <f>'23MBA111 '!B102</f>
        <v>PRAGATI RAJ</v>
      </c>
      <c r="C102" s="118"/>
      <c r="D102" s="119"/>
      <c r="E102" s="119">
        <v>3</v>
      </c>
      <c r="F102" s="119">
        <v>5</v>
      </c>
      <c r="G102" s="119">
        <v>5</v>
      </c>
      <c r="H102" s="119">
        <v>10</v>
      </c>
      <c r="I102" s="119">
        <v>10</v>
      </c>
      <c r="J102" s="119"/>
      <c r="K102" s="119">
        <v>2</v>
      </c>
      <c r="L102" s="128">
        <v>27</v>
      </c>
      <c r="M102" s="21">
        <f t="shared" si="2"/>
        <v>35</v>
      </c>
    </row>
    <row r="103" spans="1:13" s="13" customFormat="1" ht="15.5" x14ac:dyDescent="0.35">
      <c r="A103" s="62" t="str">
        <f>'23MBA111 '!A103</f>
        <v>P18FW23M015088</v>
      </c>
      <c r="B103" s="62" t="str">
        <f>'23MBA111 '!B103</f>
        <v>PRAJWAL S PATIL</v>
      </c>
      <c r="C103" s="119"/>
      <c r="D103" s="119"/>
      <c r="E103" s="119">
        <v>5</v>
      </c>
      <c r="F103" s="119">
        <v>5</v>
      </c>
      <c r="G103" s="119">
        <v>5</v>
      </c>
      <c r="H103" s="119">
        <v>8</v>
      </c>
      <c r="I103" s="119">
        <v>10</v>
      </c>
      <c r="J103" s="119"/>
      <c r="K103" s="119">
        <v>12</v>
      </c>
      <c r="L103" s="128">
        <v>42</v>
      </c>
      <c r="M103" s="21">
        <f t="shared" si="2"/>
        <v>45</v>
      </c>
    </row>
    <row r="104" spans="1:13" s="13" customFormat="1" ht="15.5" x14ac:dyDescent="0.35">
      <c r="A104" s="62" t="str">
        <f>'23MBA111 '!A104</f>
        <v>P18FW23M015089</v>
      </c>
      <c r="B104" s="62" t="str">
        <f>'23MBA111 '!B104</f>
        <v>PRAMATH GOPAL HEGDE</v>
      </c>
      <c r="C104" s="119"/>
      <c r="D104" s="119"/>
      <c r="E104" s="119">
        <v>3</v>
      </c>
      <c r="F104" s="119">
        <v>5</v>
      </c>
      <c r="G104" s="119">
        <v>5</v>
      </c>
      <c r="H104" s="119">
        <v>7</v>
      </c>
      <c r="I104" s="119">
        <v>8</v>
      </c>
      <c r="J104" s="119"/>
      <c r="K104" s="119">
        <v>10</v>
      </c>
      <c r="L104" s="128">
        <v>26</v>
      </c>
      <c r="M104" s="21">
        <f t="shared" si="2"/>
        <v>38</v>
      </c>
    </row>
    <row r="105" spans="1:13" s="13" customFormat="1" ht="15.5" x14ac:dyDescent="0.35">
      <c r="A105" s="62" t="str">
        <f>'23MBA111 '!A105</f>
        <v>P18FW23M015090</v>
      </c>
      <c r="B105" s="62" t="str">
        <f>'23MBA111 '!B105</f>
        <v>PRANAM</v>
      </c>
      <c r="C105" s="119"/>
      <c r="D105" s="119"/>
      <c r="E105" s="119">
        <v>5</v>
      </c>
      <c r="F105" s="119">
        <v>0</v>
      </c>
      <c r="G105" s="119">
        <v>5</v>
      </c>
      <c r="H105" s="119"/>
      <c r="I105" s="119">
        <v>5</v>
      </c>
      <c r="J105" s="119">
        <v>3</v>
      </c>
      <c r="K105" s="119">
        <v>2</v>
      </c>
      <c r="L105" s="128">
        <v>35</v>
      </c>
      <c r="M105" s="21">
        <f t="shared" si="2"/>
        <v>20</v>
      </c>
    </row>
    <row r="106" spans="1:13" s="13" customFormat="1" ht="15.5" x14ac:dyDescent="0.35">
      <c r="A106" s="62" t="str">
        <f>'23MBA111 '!A106</f>
        <v>P18FW23M015091</v>
      </c>
      <c r="B106" s="62" t="str">
        <f>'23MBA111 '!B106</f>
        <v>PRASHANT PAWAR</v>
      </c>
      <c r="C106" s="119"/>
      <c r="D106" s="119"/>
      <c r="E106" s="119">
        <v>5</v>
      </c>
      <c r="F106" s="119">
        <v>3</v>
      </c>
      <c r="G106" s="119">
        <v>5</v>
      </c>
      <c r="H106" s="119">
        <v>9</v>
      </c>
      <c r="I106" s="119">
        <v>9</v>
      </c>
      <c r="J106" s="119"/>
      <c r="K106" s="119">
        <v>2</v>
      </c>
      <c r="L106" s="128">
        <v>24</v>
      </c>
      <c r="M106" s="21">
        <f t="shared" si="2"/>
        <v>33</v>
      </c>
    </row>
    <row r="107" spans="1:13" s="13" customFormat="1" ht="15.5" x14ac:dyDescent="0.35">
      <c r="A107" s="62" t="str">
        <f>'23MBA111 '!A107</f>
        <v>P18FW23M015092</v>
      </c>
      <c r="B107" s="62" t="str">
        <f>'23MBA111 '!B107</f>
        <v>PRATHVI ANNAPPA HEGDE</v>
      </c>
      <c r="C107" s="118">
        <v>3</v>
      </c>
      <c r="D107" s="119"/>
      <c r="E107" s="119">
        <v>5</v>
      </c>
      <c r="F107" s="119"/>
      <c r="G107" s="119">
        <v>5</v>
      </c>
      <c r="H107" s="119"/>
      <c r="I107" s="119">
        <v>9</v>
      </c>
      <c r="J107" s="119">
        <v>7</v>
      </c>
      <c r="K107" s="119">
        <v>3</v>
      </c>
      <c r="L107" s="128">
        <v>8</v>
      </c>
      <c r="M107" s="21">
        <f t="shared" si="2"/>
        <v>32</v>
      </c>
    </row>
    <row r="108" spans="1:13" s="13" customFormat="1" ht="15.5" x14ac:dyDescent="0.35">
      <c r="A108" s="62" t="str">
        <f>'23MBA111 '!A108</f>
        <v>P18FW23M015093</v>
      </c>
      <c r="B108" s="62" t="str">
        <f>'23MBA111 '!B108</f>
        <v>PREETHAM</v>
      </c>
      <c r="C108" s="119"/>
      <c r="D108" s="119"/>
      <c r="E108" s="119">
        <v>5</v>
      </c>
      <c r="F108" s="119">
        <v>0</v>
      </c>
      <c r="G108" s="119">
        <v>5</v>
      </c>
      <c r="H108" s="119"/>
      <c r="I108" s="119">
        <v>10</v>
      </c>
      <c r="J108" s="119">
        <v>0</v>
      </c>
      <c r="K108" s="119">
        <v>7</v>
      </c>
      <c r="L108" s="128">
        <v>24</v>
      </c>
      <c r="M108" s="21">
        <f t="shared" si="2"/>
        <v>27</v>
      </c>
    </row>
    <row r="109" spans="1:13" s="13" customFormat="1" ht="15.5" x14ac:dyDescent="0.35">
      <c r="A109" s="62" t="str">
        <f>'23MBA111 '!A109</f>
        <v>P18FW23M015094</v>
      </c>
      <c r="B109" s="62" t="str">
        <f>'23MBA111 '!B109</f>
        <v>PRIYADARSHAN SHENVI</v>
      </c>
      <c r="C109" s="119"/>
      <c r="D109" s="119"/>
      <c r="E109" s="119">
        <v>5</v>
      </c>
      <c r="F109" s="119">
        <v>3</v>
      </c>
      <c r="G109" s="119">
        <v>5</v>
      </c>
      <c r="H109" s="119"/>
      <c r="I109" s="119">
        <v>8</v>
      </c>
      <c r="J109" s="119">
        <v>8</v>
      </c>
      <c r="K109" s="119">
        <v>4</v>
      </c>
      <c r="L109" s="128">
        <v>32</v>
      </c>
      <c r="M109" s="21">
        <f t="shared" si="2"/>
        <v>33</v>
      </c>
    </row>
    <row r="110" spans="1:13" s="13" customFormat="1" ht="15.5" x14ac:dyDescent="0.35">
      <c r="A110" s="62" t="str">
        <f>'23MBA111 '!A110</f>
        <v>P18FW23M015095</v>
      </c>
      <c r="B110" s="62" t="str">
        <f>'23MBA111 '!B110</f>
        <v>PRIYANKA R</v>
      </c>
      <c r="C110" s="118"/>
      <c r="D110" s="119"/>
      <c r="E110" s="119">
        <v>5</v>
      </c>
      <c r="F110" s="119">
        <v>5</v>
      </c>
      <c r="G110" s="119">
        <v>5</v>
      </c>
      <c r="H110" s="119"/>
      <c r="I110" s="119">
        <v>10</v>
      </c>
      <c r="J110" s="119">
        <v>0</v>
      </c>
      <c r="K110" s="119">
        <v>7</v>
      </c>
      <c r="L110" s="128">
        <v>26</v>
      </c>
      <c r="M110" s="21">
        <f t="shared" si="2"/>
        <v>32</v>
      </c>
    </row>
    <row r="111" spans="1:13" s="13" customFormat="1" ht="15.5" x14ac:dyDescent="0.35">
      <c r="A111" s="62" t="str">
        <f>'23MBA111 '!A111</f>
        <v>P18FW23M015096</v>
      </c>
      <c r="B111" s="62" t="str">
        <f>'23MBA111 '!B111</f>
        <v>PRUTHVIJA T H</v>
      </c>
      <c r="C111" s="118"/>
      <c r="D111" s="119"/>
      <c r="E111" s="119">
        <v>3</v>
      </c>
      <c r="F111" s="119">
        <v>0</v>
      </c>
      <c r="G111" s="119">
        <v>5</v>
      </c>
      <c r="H111" s="119"/>
      <c r="I111" s="119">
        <v>7</v>
      </c>
      <c r="J111" s="119">
        <v>8</v>
      </c>
      <c r="K111" s="119">
        <v>4</v>
      </c>
      <c r="L111" s="128">
        <v>24</v>
      </c>
      <c r="M111" s="21">
        <f t="shared" si="2"/>
        <v>27</v>
      </c>
    </row>
    <row r="112" spans="1:13" s="13" customFormat="1" ht="15.5" x14ac:dyDescent="0.35">
      <c r="A112" s="62" t="str">
        <f>'23MBA111 '!A112</f>
        <v>P18FW23M015097</v>
      </c>
      <c r="B112" s="62" t="str">
        <f>'23MBA111 '!B112</f>
        <v>PUNEET S YAKKARNALL</v>
      </c>
      <c r="C112" s="118"/>
      <c r="D112" s="119"/>
      <c r="E112" s="119">
        <v>4</v>
      </c>
      <c r="F112" s="119">
        <v>2</v>
      </c>
      <c r="G112" s="119">
        <v>5</v>
      </c>
      <c r="H112" s="119"/>
      <c r="I112" s="119">
        <v>10</v>
      </c>
      <c r="J112" s="119">
        <v>10</v>
      </c>
      <c r="K112" s="119">
        <v>0</v>
      </c>
      <c r="L112" s="128">
        <v>21</v>
      </c>
      <c r="M112" s="21">
        <f t="shared" si="2"/>
        <v>31</v>
      </c>
    </row>
    <row r="113" spans="1:13" s="13" customFormat="1" ht="15.5" x14ac:dyDescent="0.35">
      <c r="A113" s="62" t="str">
        <f>'23MBA111 '!A113</f>
        <v>P18FW23M015098</v>
      </c>
      <c r="B113" s="62" t="str">
        <f>'23MBA111 '!B113</f>
        <v>PUNEETH YM</v>
      </c>
      <c r="C113" s="118"/>
      <c r="D113" s="119"/>
      <c r="E113" s="119">
        <v>5</v>
      </c>
      <c r="F113" s="119">
        <v>5</v>
      </c>
      <c r="G113" s="119">
        <v>5</v>
      </c>
      <c r="H113" s="119"/>
      <c r="I113" s="119">
        <v>8</v>
      </c>
      <c r="J113" s="119">
        <v>9</v>
      </c>
      <c r="K113" s="119">
        <v>5</v>
      </c>
      <c r="L113" s="128">
        <v>36</v>
      </c>
      <c r="M113" s="21">
        <f t="shared" si="2"/>
        <v>37</v>
      </c>
    </row>
    <row r="114" spans="1:13" s="13" customFormat="1" ht="15.5" x14ac:dyDescent="0.35">
      <c r="A114" s="62" t="str">
        <f>'23MBA111 '!A114</f>
        <v>P18FW23M015099</v>
      </c>
      <c r="B114" s="62" t="str">
        <f>'23MBA111 '!B114</f>
        <v>PURVI</v>
      </c>
      <c r="C114" s="118"/>
      <c r="D114" s="119"/>
      <c r="E114" s="119">
        <v>4</v>
      </c>
      <c r="F114" s="119">
        <v>0</v>
      </c>
      <c r="G114" s="119">
        <v>5</v>
      </c>
      <c r="H114" s="119"/>
      <c r="I114" s="119">
        <v>3</v>
      </c>
      <c r="J114" s="119">
        <v>0</v>
      </c>
      <c r="K114" s="119">
        <v>4</v>
      </c>
      <c r="L114" s="128">
        <v>22</v>
      </c>
      <c r="M114" s="21">
        <f t="shared" si="2"/>
        <v>16</v>
      </c>
    </row>
    <row r="115" spans="1:13" s="13" customFormat="1" ht="15.5" x14ac:dyDescent="0.35">
      <c r="A115" s="62" t="str">
        <f>'23MBA111 '!A115</f>
        <v>P18FW23M015100</v>
      </c>
      <c r="B115" s="62" t="str">
        <f>'23MBA111 '!B115</f>
        <v>RAJASHREE SHESHAGIRI SARATHI</v>
      </c>
      <c r="C115" s="118"/>
      <c r="D115" s="119">
        <v>4</v>
      </c>
      <c r="E115" s="119">
        <v>3</v>
      </c>
      <c r="F115" s="119">
        <v>5</v>
      </c>
      <c r="G115" s="119"/>
      <c r="H115" s="119">
        <v>10</v>
      </c>
      <c r="I115" s="119">
        <v>7</v>
      </c>
      <c r="J115" s="119"/>
      <c r="K115" s="119">
        <v>6</v>
      </c>
      <c r="L115" s="128">
        <v>21</v>
      </c>
      <c r="M115" s="21">
        <f t="shared" si="2"/>
        <v>35</v>
      </c>
    </row>
    <row r="116" spans="1:13" s="13" customFormat="1" ht="15.5" x14ac:dyDescent="0.35">
      <c r="A116" s="62" t="str">
        <f>'23MBA111 '!A116</f>
        <v>P18FW23M015101</v>
      </c>
      <c r="B116" s="62" t="str">
        <f>'23MBA111 '!B116</f>
        <v>RAKESH GOWDA</v>
      </c>
      <c r="C116" s="118">
        <v>5</v>
      </c>
      <c r="D116" s="119"/>
      <c r="E116" s="119">
        <v>4</v>
      </c>
      <c r="F116" s="119"/>
      <c r="G116" s="119">
        <v>4</v>
      </c>
      <c r="H116" s="119">
        <v>6</v>
      </c>
      <c r="I116" s="119">
        <v>3</v>
      </c>
      <c r="J116" s="119"/>
      <c r="K116" s="119">
        <v>5</v>
      </c>
      <c r="L116" s="128">
        <v>26</v>
      </c>
      <c r="M116" s="21">
        <f t="shared" si="2"/>
        <v>27</v>
      </c>
    </row>
    <row r="117" spans="1:13" s="13" customFormat="1" ht="15.5" x14ac:dyDescent="0.35">
      <c r="A117" s="62" t="str">
        <f>'23MBA111 '!A117</f>
        <v>P18FW23M015102</v>
      </c>
      <c r="B117" s="62" t="str">
        <f>'23MBA111 '!B117</f>
        <v>RAKSHA R</v>
      </c>
      <c r="C117" s="118"/>
      <c r="D117" s="119"/>
      <c r="E117" s="119">
        <v>5</v>
      </c>
      <c r="F117" s="119">
        <v>4</v>
      </c>
      <c r="G117" s="119">
        <v>5</v>
      </c>
      <c r="H117" s="119">
        <v>7</v>
      </c>
      <c r="I117" s="119">
        <v>7</v>
      </c>
      <c r="J117" s="119"/>
      <c r="K117" s="119">
        <v>6</v>
      </c>
      <c r="L117" s="128">
        <v>42</v>
      </c>
      <c r="M117" s="21">
        <f t="shared" si="2"/>
        <v>34</v>
      </c>
    </row>
    <row r="118" spans="1:13" s="13" customFormat="1" ht="15.5" x14ac:dyDescent="0.35">
      <c r="A118" s="62" t="str">
        <f>'23MBA111 '!A118</f>
        <v>P18FW23M015103</v>
      </c>
      <c r="B118" s="62" t="str">
        <f>'23MBA111 '!B118</f>
        <v>RAKSHITHA P</v>
      </c>
      <c r="C118" s="118"/>
      <c r="D118" s="119"/>
      <c r="E118" s="119">
        <v>5</v>
      </c>
      <c r="F118" s="119">
        <v>5</v>
      </c>
      <c r="G118" s="119">
        <v>5</v>
      </c>
      <c r="H118" s="119"/>
      <c r="I118" s="119">
        <v>2</v>
      </c>
      <c r="J118" s="119">
        <v>9</v>
      </c>
      <c r="K118" s="119">
        <v>2</v>
      </c>
      <c r="L118" s="128">
        <v>35</v>
      </c>
      <c r="M118" s="21">
        <f t="shared" si="2"/>
        <v>28</v>
      </c>
    </row>
    <row r="119" spans="1:13" s="13" customFormat="1" ht="15.5" x14ac:dyDescent="0.35">
      <c r="A119" s="62" t="str">
        <f>'23MBA111 '!A119</f>
        <v>P18FW23M015104</v>
      </c>
      <c r="B119" s="62" t="str">
        <f>'23MBA111 '!B119</f>
        <v>RAMYA VISHWANATH ACHARYA</v>
      </c>
      <c r="C119" s="118"/>
      <c r="D119" s="119"/>
      <c r="E119" s="119">
        <v>4</v>
      </c>
      <c r="F119" s="119">
        <v>0</v>
      </c>
      <c r="G119" s="119">
        <v>5</v>
      </c>
      <c r="H119" s="119"/>
      <c r="I119" s="119">
        <v>8</v>
      </c>
      <c r="J119" s="119">
        <v>9</v>
      </c>
      <c r="K119" s="119">
        <v>4</v>
      </c>
      <c r="L119" s="128">
        <v>41</v>
      </c>
      <c r="M119" s="21">
        <f t="shared" si="2"/>
        <v>30</v>
      </c>
    </row>
    <row r="120" spans="1:13" s="13" customFormat="1" ht="15.5" x14ac:dyDescent="0.35">
      <c r="A120" s="62" t="str">
        <f>'23MBA111 '!A120</f>
        <v>P18FW23M015105</v>
      </c>
      <c r="B120" s="62" t="str">
        <f>'23MBA111 '!B120</f>
        <v>RAVITEJA N</v>
      </c>
      <c r="C120" s="118"/>
      <c r="D120" s="119">
        <v>0</v>
      </c>
      <c r="E120" s="119"/>
      <c r="F120" s="119">
        <v>5</v>
      </c>
      <c r="G120" s="119">
        <v>5</v>
      </c>
      <c r="H120" s="119">
        <v>6</v>
      </c>
      <c r="I120" s="119">
        <v>10</v>
      </c>
      <c r="J120" s="119"/>
      <c r="K120" s="119">
        <v>4</v>
      </c>
      <c r="L120" s="128">
        <v>29</v>
      </c>
      <c r="M120" s="21">
        <f t="shared" si="2"/>
        <v>30</v>
      </c>
    </row>
    <row r="121" spans="1:13" s="13" customFormat="1" ht="15.5" x14ac:dyDescent="0.35">
      <c r="A121" s="62" t="str">
        <f>'23MBA111 '!A121</f>
        <v>P18FW23M015106</v>
      </c>
      <c r="B121" s="62" t="str">
        <f>'23MBA111 '!B121</f>
        <v>RESHMI S</v>
      </c>
      <c r="C121" s="118"/>
      <c r="D121" s="119"/>
      <c r="E121" s="119">
        <v>2</v>
      </c>
      <c r="F121" s="119">
        <v>2</v>
      </c>
      <c r="G121" s="119">
        <v>5</v>
      </c>
      <c r="H121" s="119"/>
      <c r="I121" s="119">
        <v>8</v>
      </c>
      <c r="J121" s="119">
        <v>8</v>
      </c>
      <c r="K121" s="119">
        <v>0</v>
      </c>
      <c r="L121" s="128">
        <v>12</v>
      </c>
      <c r="M121" s="21">
        <f t="shared" si="2"/>
        <v>25</v>
      </c>
    </row>
    <row r="122" spans="1:13" s="13" customFormat="1" ht="15.5" x14ac:dyDescent="0.35">
      <c r="A122" s="62" t="str">
        <f>'23MBA111 '!A122</f>
        <v>P18FW23M015107</v>
      </c>
      <c r="B122" s="62" t="str">
        <f>'23MBA111 '!B122</f>
        <v>ROHIT YADAV</v>
      </c>
      <c r="C122" s="118"/>
      <c r="D122" s="119"/>
      <c r="E122" s="119">
        <v>5</v>
      </c>
      <c r="F122" s="119">
        <v>0</v>
      </c>
      <c r="G122" s="119">
        <v>3</v>
      </c>
      <c r="H122" s="119">
        <v>7</v>
      </c>
      <c r="I122" s="119">
        <v>10</v>
      </c>
      <c r="J122" s="119"/>
      <c r="K122" s="119">
        <v>1</v>
      </c>
      <c r="L122" s="128">
        <v>30</v>
      </c>
      <c r="M122" s="21">
        <f t="shared" si="2"/>
        <v>26</v>
      </c>
    </row>
    <row r="123" spans="1:13" s="13" customFormat="1" ht="15.5" x14ac:dyDescent="0.35">
      <c r="A123" s="62" t="str">
        <f>'23MBA111 '!A123</f>
        <v>P18FW23M015108</v>
      </c>
      <c r="B123" s="62" t="str">
        <f>'23MBA111 '!B123</f>
        <v>ROSHAN S</v>
      </c>
      <c r="C123" s="119"/>
      <c r="D123" s="119"/>
      <c r="E123" s="119">
        <v>5</v>
      </c>
      <c r="F123" s="119">
        <v>5</v>
      </c>
      <c r="G123" s="119">
        <v>5</v>
      </c>
      <c r="H123" s="119"/>
      <c r="I123" s="119">
        <v>10</v>
      </c>
      <c r="J123" s="119">
        <v>0</v>
      </c>
      <c r="K123" s="119">
        <v>1</v>
      </c>
      <c r="L123" s="128">
        <v>26</v>
      </c>
      <c r="M123" s="21">
        <f t="shared" si="2"/>
        <v>26</v>
      </c>
    </row>
    <row r="124" spans="1:13" s="13" customFormat="1" ht="15.5" x14ac:dyDescent="0.35">
      <c r="A124" s="62" t="str">
        <f>'23MBA111 '!A124</f>
        <v>P18FW23M015109</v>
      </c>
      <c r="B124" s="62" t="str">
        <f>'23MBA111 '!B124</f>
        <v>RUDRAPRASAD N</v>
      </c>
      <c r="C124" s="119"/>
      <c r="D124" s="119"/>
      <c r="E124" s="119">
        <v>4</v>
      </c>
      <c r="F124" s="119">
        <v>0</v>
      </c>
      <c r="G124" s="119">
        <v>3</v>
      </c>
      <c r="H124" s="119">
        <v>7</v>
      </c>
      <c r="I124" s="119">
        <v>9</v>
      </c>
      <c r="J124" s="119"/>
      <c r="K124" s="119">
        <v>5</v>
      </c>
      <c r="L124" s="128">
        <v>40</v>
      </c>
      <c r="M124" s="21">
        <f t="shared" si="2"/>
        <v>28</v>
      </c>
    </row>
    <row r="125" spans="1:13" s="13" customFormat="1" ht="15.5" x14ac:dyDescent="0.35">
      <c r="A125" s="62" t="str">
        <f>'23MBA111 '!A125</f>
        <v>P18FW23M015110</v>
      </c>
      <c r="B125" s="62" t="str">
        <f>'23MBA111 '!B125</f>
        <v>RUTUJA V PAWAR</v>
      </c>
      <c r="C125" s="118"/>
      <c r="D125" s="119"/>
      <c r="E125" s="119">
        <v>0</v>
      </c>
      <c r="F125" s="119">
        <v>0</v>
      </c>
      <c r="G125" s="119">
        <v>4</v>
      </c>
      <c r="H125" s="119"/>
      <c r="I125" s="119">
        <v>6</v>
      </c>
      <c r="J125" s="119">
        <v>0</v>
      </c>
      <c r="K125" s="119">
        <v>2</v>
      </c>
      <c r="L125" s="128">
        <v>25</v>
      </c>
      <c r="M125" s="21">
        <f t="shared" si="2"/>
        <v>12</v>
      </c>
    </row>
    <row r="126" spans="1:13" s="13" customFormat="1" ht="15.5" x14ac:dyDescent="0.35">
      <c r="A126" s="62" t="str">
        <f>'23MBA111 '!A126</f>
        <v>P18FW23M015111</v>
      </c>
      <c r="B126" s="62" t="str">
        <f>'23MBA111 '!B126</f>
        <v>SADANA V</v>
      </c>
      <c r="C126" s="118"/>
      <c r="D126" s="119"/>
      <c r="E126" s="119">
        <v>5</v>
      </c>
      <c r="F126" s="119">
        <v>0</v>
      </c>
      <c r="G126" s="119">
        <v>0</v>
      </c>
      <c r="H126" s="119"/>
      <c r="I126" s="119">
        <v>9</v>
      </c>
      <c r="J126" s="119">
        <v>8</v>
      </c>
      <c r="K126" s="119">
        <v>3</v>
      </c>
      <c r="L126" s="128">
        <v>37</v>
      </c>
      <c r="M126" s="21">
        <f t="shared" si="2"/>
        <v>25</v>
      </c>
    </row>
    <row r="127" spans="1:13" s="13" customFormat="1" ht="15.5" x14ac:dyDescent="0.35">
      <c r="A127" s="62" t="str">
        <f>'23MBA111 '!A127</f>
        <v>P18FW23M015112</v>
      </c>
      <c r="B127" s="62" t="str">
        <f>'23MBA111 '!B127</f>
        <v>SADIYA KHUDEJA</v>
      </c>
      <c r="C127" s="118"/>
      <c r="D127" s="119"/>
      <c r="E127" s="119">
        <v>4</v>
      </c>
      <c r="F127" s="119">
        <v>5</v>
      </c>
      <c r="G127" s="119">
        <v>5</v>
      </c>
      <c r="H127" s="119"/>
      <c r="I127" s="119">
        <v>8</v>
      </c>
      <c r="J127" s="119">
        <v>9</v>
      </c>
      <c r="K127" s="119">
        <v>4</v>
      </c>
      <c r="L127" s="128">
        <v>38</v>
      </c>
      <c r="M127" s="21">
        <f t="shared" si="2"/>
        <v>35</v>
      </c>
    </row>
    <row r="128" spans="1:13" s="13" customFormat="1" ht="15.5" x14ac:dyDescent="0.35">
      <c r="A128" s="62" t="str">
        <f>'23MBA111 '!A128</f>
        <v>P18FW23M015113</v>
      </c>
      <c r="B128" s="62" t="str">
        <f>'23MBA111 '!B128</f>
        <v>SADWI P SHETTY</v>
      </c>
      <c r="C128" s="119"/>
      <c r="D128" s="119"/>
      <c r="E128" s="119">
        <v>4</v>
      </c>
      <c r="F128" s="119">
        <v>0</v>
      </c>
      <c r="G128" s="119">
        <v>4</v>
      </c>
      <c r="H128" s="119"/>
      <c r="I128" s="119">
        <v>9</v>
      </c>
      <c r="J128" s="119">
        <v>7</v>
      </c>
      <c r="K128" s="119">
        <v>3</v>
      </c>
      <c r="L128" s="128">
        <v>22</v>
      </c>
      <c r="M128" s="21">
        <f t="shared" si="2"/>
        <v>27</v>
      </c>
    </row>
    <row r="129" spans="1:13" s="13" customFormat="1" ht="15.5" x14ac:dyDescent="0.35">
      <c r="A129" s="62" t="str">
        <f>'23MBA111 '!A129</f>
        <v>P18FW23M015114</v>
      </c>
      <c r="B129" s="62" t="str">
        <f>'23MBA111 '!B129</f>
        <v>SAHANA MADHUKAR KOKKALAKI</v>
      </c>
      <c r="C129" s="118"/>
      <c r="D129" s="119"/>
      <c r="E129" s="119">
        <v>5</v>
      </c>
      <c r="F129" s="119">
        <v>3</v>
      </c>
      <c r="G129" s="119">
        <v>4</v>
      </c>
      <c r="H129" s="119"/>
      <c r="I129" s="119">
        <v>7</v>
      </c>
      <c r="J129" s="119">
        <v>0</v>
      </c>
      <c r="K129" s="119">
        <v>7</v>
      </c>
      <c r="L129" s="128" t="s">
        <v>446</v>
      </c>
      <c r="M129" s="21">
        <f t="shared" si="2"/>
        <v>26</v>
      </c>
    </row>
    <row r="130" spans="1:13" s="13" customFormat="1" ht="15.5" x14ac:dyDescent="0.35">
      <c r="A130" s="62" t="str">
        <f>'23MBA111 '!A130</f>
        <v>P18FW23M015115</v>
      </c>
      <c r="B130" s="62" t="str">
        <f>'23MBA111 '!B130</f>
        <v>SAI KIRAN S</v>
      </c>
      <c r="C130" s="119"/>
      <c r="D130" s="119"/>
      <c r="E130" s="119">
        <v>5</v>
      </c>
      <c r="F130" s="119">
        <v>5</v>
      </c>
      <c r="G130" s="119">
        <v>5</v>
      </c>
      <c r="H130" s="119">
        <v>1</v>
      </c>
      <c r="I130" s="119">
        <v>8</v>
      </c>
      <c r="J130" s="119"/>
      <c r="K130" s="119">
        <v>2</v>
      </c>
      <c r="L130" s="128">
        <v>25</v>
      </c>
      <c r="M130" s="21">
        <f t="shared" si="2"/>
        <v>26</v>
      </c>
    </row>
    <row r="131" spans="1:13" s="13" customFormat="1" ht="15.5" x14ac:dyDescent="0.35">
      <c r="A131" s="62" t="str">
        <f>'23MBA111 '!A131</f>
        <v>P18FW23M015116</v>
      </c>
      <c r="B131" s="62" t="str">
        <f>'23MBA111 '!B131</f>
        <v>SAKSHI B MALIPATIL</v>
      </c>
      <c r="C131" s="119"/>
      <c r="D131" s="119"/>
      <c r="E131" s="119">
        <v>5</v>
      </c>
      <c r="F131" s="119">
        <v>3</v>
      </c>
      <c r="G131" s="119">
        <v>5</v>
      </c>
      <c r="H131" s="119">
        <v>0</v>
      </c>
      <c r="I131" s="119">
        <v>10</v>
      </c>
      <c r="J131" s="119"/>
      <c r="K131" s="119">
        <v>3</v>
      </c>
      <c r="L131" s="128">
        <v>22</v>
      </c>
      <c r="M131" s="21">
        <f t="shared" si="2"/>
        <v>26</v>
      </c>
    </row>
    <row r="132" spans="1:13" s="13" customFormat="1" ht="15.5" x14ac:dyDescent="0.35">
      <c r="A132" s="62" t="str">
        <f>'23MBA111 '!A132</f>
        <v>P18FW23M015117</v>
      </c>
      <c r="B132" s="62" t="str">
        <f>'23MBA111 '!B132</f>
        <v>SAMARTH N D</v>
      </c>
      <c r="C132" s="118"/>
      <c r="D132" s="119"/>
      <c r="E132" s="119">
        <v>3</v>
      </c>
      <c r="F132" s="119">
        <v>0</v>
      </c>
      <c r="G132" s="119">
        <v>4</v>
      </c>
      <c r="H132" s="119"/>
      <c r="I132" s="119">
        <v>4</v>
      </c>
      <c r="J132" s="119">
        <v>0</v>
      </c>
      <c r="K132" s="119">
        <v>0</v>
      </c>
      <c r="L132" s="128">
        <v>24</v>
      </c>
      <c r="M132" s="21">
        <f t="shared" si="2"/>
        <v>11</v>
      </c>
    </row>
    <row r="133" spans="1:13" s="13" customFormat="1" ht="15.5" x14ac:dyDescent="0.35">
      <c r="A133" s="62" t="str">
        <f>'23MBA111 '!A133</f>
        <v>P18FW23M015118</v>
      </c>
      <c r="B133" s="62" t="str">
        <f>'23MBA111 '!B133</f>
        <v>SANJAY KUMAR N</v>
      </c>
      <c r="C133" s="118"/>
      <c r="D133" s="119"/>
      <c r="E133" s="119">
        <v>5</v>
      </c>
      <c r="F133" s="119">
        <v>3</v>
      </c>
      <c r="G133" s="119">
        <v>5</v>
      </c>
      <c r="H133" s="119"/>
      <c r="I133" s="119">
        <v>0</v>
      </c>
      <c r="J133" s="119">
        <v>8</v>
      </c>
      <c r="K133" s="119">
        <v>4</v>
      </c>
      <c r="L133" s="128">
        <v>32</v>
      </c>
      <c r="M133" s="21">
        <f t="shared" si="2"/>
        <v>25</v>
      </c>
    </row>
    <row r="134" spans="1:13" s="13" customFormat="1" ht="15.5" x14ac:dyDescent="0.35">
      <c r="A134" s="62" t="str">
        <f>'23MBA111 '!A134</f>
        <v>P18FW23M015119</v>
      </c>
      <c r="B134" s="62" t="str">
        <f>'23MBA111 '!B134</f>
        <v>SANNIDHI S SHETTY</v>
      </c>
      <c r="C134" s="118"/>
      <c r="D134" s="119"/>
      <c r="E134" s="119">
        <v>3</v>
      </c>
      <c r="F134" s="119">
        <v>5</v>
      </c>
      <c r="G134" s="119">
        <v>5</v>
      </c>
      <c r="H134" s="119"/>
      <c r="I134" s="119">
        <v>7</v>
      </c>
      <c r="J134" s="119">
        <v>0</v>
      </c>
      <c r="K134" s="119">
        <v>0</v>
      </c>
      <c r="L134" s="128">
        <v>22</v>
      </c>
      <c r="M134" s="21">
        <f t="shared" si="2"/>
        <v>20</v>
      </c>
    </row>
    <row r="135" spans="1:13" s="13" customFormat="1" ht="15.5" x14ac:dyDescent="0.35">
      <c r="A135" s="62" t="str">
        <f>'23MBA111 '!A135</f>
        <v>P18FW23M015120</v>
      </c>
      <c r="B135" s="62" t="str">
        <f>'23MBA111 '!B135</f>
        <v>SANTOSH L</v>
      </c>
      <c r="C135" s="119"/>
      <c r="D135" s="119"/>
      <c r="E135" s="119">
        <v>5</v>
      </c>
      <c r="F135" s="119">
        <v>4</v>
      </c>
      <c r="G135" s="119">
        <v>5</v>
      </c>
      <c r="H135" s="119"/>
      <c r="I135" s="119">
        <v>10</v>
      </c>
      <c r="J135" s="119">
        <v>0</v>
      </c>
      <c r="K135" s="119">
        <v>1</v>
      </c>
      <c r="L135" s="128">
        <v>25</v>
      </c>
      <c r="M135" s="21">
        <f t="shared" si="2"/>
        <v>25</v>
      </c>
    </row>
    <row r="136" spans="1:13" s="13" customFormat="1" ht="15.5" x14ac:dyDescent="0.35">
      <c r="A136" s="62" t="str">
        <f>'23MBA111 '!A136</f>
        <v>P18FW23M015121</v>
      </c>
      <c r="B136" s="62" t="str">
        <f>'23MBA111 '!B136</f>
        <v>SARVASHRI R GAONKAR</v>
      </c>
      <c r="C136" s="118"/>
      <c r="D136" s="119"/>
      <c r="E136" s="119">
        <v>5</v>
      </c>
      <c r="F136" s="119">
        <v>0</v>
      </c>
      <c r="G136" s="119">
        <v>5</v>
      </c>
      <c r="H136" s="119">
        <v>0</v>
      </c>
      <c r="I136" s="119">
        <v>10</v>
      </c>
      <c r="J136" s="119"/>
      <c r="K136" s="119">
        <v>2</v>
      </c>
      <c r="L136" s="128">
        <v>44</v>
      </c>
      <c r="M136" s="21">
        <f t="shared" si="2"/>
        <v>22</v>
      </c>
    </row>
    <row r="137" spans="1:13" s="13" customFormat="1" ht="15.5" x14ac:dyDescent="0.35">
      <c r="A137" s="62" t="str">
        <f>'23MBA111 '!A137</f>
        <v>P18FW23M015122</v>
      </c>
      <c r="B137" s="62" t="str">
        <f>'23MBA111 '!B137</f>
        <v>SAUMYA SANCHITA</v>
      </c>
      <c r="C137" s="119"/>
      <c r="D137" s="119"/>
      <c r="E137" s="119">
        <v>4</v>
      </c>
      <c r="F137" s="119">
        <v>4</v>
      </c>
      <c r="G137" s="119">
        <v>5</v>
      </c>
      <c r="H137" s="119"/>
      <c r="I137" s="119">
        <v>10</v>
      </c>
      <c r="J137" s="119">
        <v>6</v>
      </c>
      <c r="K137" s="119">
        <v>0</v>
      </c>
      <c r="L137" s="128">
        <v>38</v>
      </c>
      <c r="M137" s="21">
        <f t="shared" si="2"/>
        <v>29</v>
      </c>
    </row>
    <row r="138" spans="1:13" s="13" customFormat="1" ht="15.5" x14ac:dyDescent="0.35">
      <c r="A138" s="62" t="str">
        <f>'23MBA111 '!A138</f>
        <v>P18FW23M015123</v>
      </c>
      <c r="B138" s="62" t="str">
        <f>'23MBA111 '!B138</f>
        <v>SAYED AWAISE</v>
      </c>
      <c r="C138" s="118">
        <v>0</v>
      </c>
      <c r="D138" s="119"/>
      <c r="E138" s="119">
        <v>2</v>
      </c>
      <c r="F138" s="119"/>
      <c r="G138" s="119">
        <v>2</v>
      </c>
      <c r="H138" s="119"/>
      <c r="I138" s="119">
        <v>10</v>
      </c>
      <c r="J138" s="119">
        <v>4</v>
      </c>
      <c r="K138" s="119">
        <v>2</v>
      </c>
      <c r="L138" s="128">
        <v>37</v>
      </c>
      <c r="M138" s="21">
        <f t="shared" si="2"/>
        <v>20</v>
      </c>
    </row>
    <row r="139" spans="1:13" s="13" customFormat="1" ht="15.5" x14ac:dyDescent="0.35">
      <c r="A139" s="62" t="str">
        <f>'23MBA111 '!A139</f>
        <v>P18FW23M015124</v>
      </c>
      <c r="B139" s="62" t="str">
        <f>'23MBA111 '!B139</f>
        <v>SHARATH K U</v>
      </c>
      <c r="C139" s="121"/>
      <c r="D139" s="121"/>
      <c r="E139" s="121">
        <v>0</v>
      </c>
      <c r="F139" s="121">
        <v>1</v>
      </c>
      <c r="G139" s="121">
        <v>1</v>
      </c>
      <c r="H139" s="119"/>
      <c r="I139" s="119">
        <v>8</v>
      </c>
      <c r="J139" s="119">
        <v>0</v>
      </c>
      <c r="K139" s="119">
        <v>0</v>
      </c>
      <c r="L139" s="128">
        <v>29</v>
      </c>
      <c r="M139" s="21">
        <f t="shared" si="2"/>
        <v>10</v>
      </c>
    </row>
    <row r="140" spans="1:13" s="13" customFormat="1" ht="15.5" x14ac:dyDescent="0.35">
      <c r="A140" s="62" t="str">
        <f>'23MBA111 '!A140</f>
        <v>P18FW23M015125</v>
      </c>
      <c r="B140" s="62" t="str">
        <f>'23MBA111 '!B140</f>
        <v>SHARATHKUMAR S</v>
      </c>
      <c r="C140" s="121"/>
      <c r="D140" s="121"/>
      <c r="E140" s="121">
        <v>5</v>
      </c>
      <c r="F140" s="121">
        <v>5</v>
      </c>
      <c r="G140" s="121">
        <v>5</v>
      </c>
      <c r="H140" s="119"/>
      <c r="I140" s="119">
        <v>8</v>
      </c>
      <c r="J140" s="119">
        <v>8</v>
      </c>
      <c r="K140" s="119">
        <v>0</v>
      </c>
      <c r="L140" s="128">
        <v>26</v>
      </c>
      <c r="M140" s="21">
        <f t="shared" si="2"/>
        <v>31</v>
      </c>
    </row>
    <row r="141" spans="1:13" s="13" customFormat="1" ht="15.5" x14ac:dyDescent="0.35">
      <c r="A141" s="62" t="str">
        <f>'23MBA111 '!A141</f>
        <v>P18FW23M015126</v>
      </c>
      <c r="B141" s="62" t="str">
        <f>'23MBA111 '!B141</f>
        <v>SHETTY SAJJAN SADASHIVA</v>
      </c>
      <c r="C141" s="119"/>
      <c r="D141" s="119"/>
      <c r="E141" s="119">
        <v>2</v>
      </c>
      <c r="F141" s="119">
        <v>0</v>
      </c>
      <c r="G141" s="119">
        <v>1</v>
      </c>
      <c r="H141" s="119"/>
      <c r="I141" s="119">
        <v>7</v>
      </c>
      <c r="J141" s="119">
        <v>8</v>
      </c>
      <c r="K141" s="119">
        <v>2</v>
      </c>
      <c r="L141" s="128">
        <v>19</v>
      </c>
      <c r="M141" s="21">
        <f t="shared" si="2"/>
        <v>20</v>
      </c>
    </row>
    <row r="142" spans="1:13" s="13" customFormat="1" ht="15.5" x14ac:dyDescent="0.35">
      <c r="A142" s="62" t="str">
        <f>'23MBA111 '!A142</f>
        <v>P18FW23M015127</v>
      </c>
      <c r="B142" s="62" t="str">
        <f>'23MBA111 '!B142</f>
        <v>SHILPA R</v>
      </c>
      <c r="C142" s="118"/>
      <c r="D142" s="119"/>
      <c r="E142" s="119">
        <v>3</v>
      </c>
      <c r="F142" s="119">
        <v>0</v>
      </c>
      <c r="G142" s="119">
        <v>2</v>
      </c>
      <c r="H142" s="119">
        <v>6</v>
      </c>
      <c r="I142" s="119">
        <v>0</v>
      </c>
      <c r="J142" s="119">
        <v>7</v>
      </c>
      <c r="K142" s="119">
        <v>2</v>
      </c>
      <c r="L142" s="128">
        <v>32</v>
      </c>
      <c r="M142" s="21">
        <f t="shared" si="2"/>
        <v>20</v>
      </c>
    </row>
    <row r="143" spans="1:13" s="13" customFormat="1" ht="15.5" x14ac:dyDescent="0.35">
      <c r="A143" s="62" t="str">
        <f>'23MBA111 '!A143</f>
        <v>P18FW23M015128</v>
      </c>
      <c r="B143" s="62" t="str">
        <f>'23MBA111 '!B143</f>
        <v>SHIVANI TN</v>
      </c>
      <c r="C143" s="119"/>
      <c r="D143" s="119"/>
      <c r="E143" s="119">
        <v>5</v>
      </c>
      <c r="F143" s="119">
        <v>5</v>
      </c>
      <c r="G143" s="119">
        <v>5</v>
      </c>
      <c r="H143" s="119"/>
      <c r="I143" s="119">
        <v>6</v>
      </c>
      <c r="J143" s="119">
        <v>8</v>
      </c>
      <c r="K143" s="119">
        <v>6</v>
      </c>
      <c r="L143" s="128">
        <v>43</v>
      </c>
      <c r="M143" s="21">
        <f t="shared" si="2"/>
        <v>35</v>
      </c>
    </row>
    <row r="144" spans="1:13" s="13" customFormat="1" ht="15.5" x14ac:dyDescent="0.35">
      <c r="A144" s="62" t="str">
        <f>'23MBA111 '!A144</f>
        <v>P18FW23M015129</v>
      </c>
      <c r="B144" s="62" t="str">
        <f>'23MBA111 '!B144</f>
        <v>SHIVARAJ MALLAPPA JAGAPUR</v>
      </c>
      <c r="C144" s="119"/>
      <c r="D144" s="119"/>
      <c r="E144" s="119">
        <v>5</v>
      </c>
      <c r="F144" s="119">
        <v>5</v>
      </c>
      <c r="G144" s="119">
        <v>3</v>
      </c>
      <c r="H144" s="119"/>
      <c r="I144" s="119">
        <v>0</v>
      </c>
      <c r="J144" s="119">
        <v>8</v>
      </c>
      <c r="K144" s="119">
        <v>0</v>
      </c>
      <c r="L144" s="128">
        <v>19</v>
      </c>
      <c r="M144" s="21">
        <f t="shared" si="2"/>
        <v>21</v>
      </c>
    </row>
    <row r="145" spans="1:13" s="13" customFormat="1" ht="15.5" x14ac:dyDescent="0.35">
      <c r="A145" s="62" t="str">
        <f>'23MBA111 '!A145</f>
        <v>P18FW23M015130</v>
      </c>
      <c r="B145" s="62" t="str">
        <f>'23MBA111 '!B145</f>
        <v>SHIVSHANKAR KAMBLE</v>
      </c>
      <c r="C145" s="119"/>
      <c r="D145" s="119"/>
      <c r="E145" s="119">
        <v>0</v>
      </c>
      <c r="F145" s="119">
        <v>2</v>
      </c>
      <c r="G145" s="119">
        <v>5</v>
      </c>
      <c r="H145" s="119">
        <v>3</v>
      </c>
      <c r="I145" s="119">
        <v>3</v>
      </c>
      <c r="J145" s="119"/>
      <c r="K145" s="119">
        <v>8</v>
      </c>
      <c r="L145" s="128">
        <v>26</v>
      </c>
      <c r="M145" s="21">
        <f t="shared" ref="M145:M195" si="3">SUM(C145:K145)</f>
        <v>21</v>
      </c>
    </row>
    <row r="146" spans="1:13" s="13" customFormat="1" ht="15.5" x14ac:dyDescent="0.35">
      <c r="A146" s="62" t="str">
        <f>'23MBA111 '!A146</f>
        <v>P18FW23M015131</v>
      </c>
      <c r="B146" s="62" t="str">
        <f>'23MBA111 '!B146</f>
        <v>SHREE PRASAD MULLUR</v>
      </c>
      <c r="C146" s="118"/>
      <c r="D146" s="119"/>
      <c r="E146" s="119">
        <v>1</v>
      </c>
      <c r="F146" s="119">
        <v>4</v>
      </c>
      <c r="G146" s="119">
        <v>5</v>
      </c>
      <c r="H146" s="119"/>
      <c r="I146" s="119">
        <v>7</v>
      </c>
      <c r="J146" s="119">
        <v>6</v>
      </c>
      <c r="K146" s="119">
        <v>2</v>
      </c>
      <c r="L146" s="128">
        <v>28</v>
      </c>
      <c r="M146" s="21">
        <f t="shared" si="3"/>
        <v>25</v>
      </c>
    </row>
    <row r="147" spans="1:13" s="13" customFormat="1" ht="15.5" x14ac:dyDescent="0.35">
      <c r="A147" s="62" t="str">
        <f>'23MBA111 '!A147</f>
        <v>P18FW23M015132</v>
      </c>
      <c r="B147" s="62" t="str">
        <f>'23MBA111 '!B147</f>
        <v>SHREYA.S.H</v>
      </c>
      <c r="C147" s="119"/>
      <c r="D147" s="119"/>
      <c r="E147" s="119">
        <v>4</v>
      </c>
      <c r="F147" s="119">
        <v>0</v>
      </c>
      <c r="G147" s="119">
        <v>5</v>
      </c>
      <c r="H147" s="119">
        <v>2</v>
      </c>
      <c r="I147" s="119">
        <v>6</v>
      </c>
      <c r="J147" s="119"/>
      <c r="K147" s="119">
        <v>0</v>
      </c>
      <c r="L147" s="128">
        <v>16</v>
      </c>
      <c r="M147" s="21">
        <f t="shared" si="3"/>
        <v>17</v>
      </c>
    </row>
    <row r="148" spans="1:13" s="13" customFormat="1" ht="15.5" x14ac:dyDescent="0.35">
      <c r="A148" s="62" t="str">
        <f>'23MBA111 '!A148</f>
        <v>P18FW23M015133</v>
      </c>
      <c r="B148" s="62" t="str">
        <f>'23MBA111 '!B148</f>
        <v>SHRINIDHI VENKATESH</v>
      </c>
      <c r="C148" s="119"/>
      <c r="D148" s="119"/>
      <c r="E148" s="119">
        <v>2</v>
      </c>
      <c r="F148" s="119">
        <v>5</v>
      </c>
      <c r="G148" s="119">
        <v>5</v>
      </c>
      <c r="H148" s="119">
        <v>4</v>
      </c>
      <c r="I148" s="119">
        <v>6</v>
      </c>
      <c r="J148" s="119"/>
      <c r="K148" s="119">
        <v>3</v>
      </c>
      <c r="L148" s="128">
        <v>14</v>
      </c>
      <c r="M148" s="21">
        <f t="shared" si="3"/>
        <v>25</v>
      </c>
    </row>
    <row r="149" spans="1:13" s="13" customFormat="1" ht="15.5" x14ac:dyDescent="0.35">
      <c r="A149" s="62" t="str">
        <f>'23MBA111 '!A149</f>
        <v>P18FW23M015134</v>
      </c>
      <c r="B149" s="62" t="str">
        <f>'23MBA111 '!B149</f>
        <v>SOMANATH A ITAGI</v>
      </c>
      <c r="C149" s="119"/>
      <c r="D149" s="119"/>
      <c r="E149" s="119">
        <v>5</v>
      </c>
      <c r="F149" s="119">
        <v>0</v>
      </c>
      <c r="G149" s="119">
        <v>4</v>
      </c>
      <c r="H149" s="119">
        <v>0</v>
      </c>
      <c r="I149" s="119">
        <v>7</v>
      </c>
      <c r="J149" s="119"/>
      <c r="K149" s="119">
        <v>0</v>
      </c>
      <c r="L149" s="128">
        <v>26</v>
      </c>
      <c r="M149" s="21">
        <f t="shared" si="3"/>
        <v>16</v>
      </c>
    </row>
    <row r="150" spans="1:13" s="13" customFormat="1" ht="15.5" x14ac:dyDescent="0.35">
      <c r="A150" s="62" t="str">
        <f>'23MBA111 '!A150</f>
        <v>P18FW23M015135</v>
      </c>
      <c r="B150" s="62" t="str">
        <f>'23MBA111 '!B150</f>
        <v>SOWJANYA</v>
      </c>
      <c r="C150" s="119"/>
      <c r="D150" s="119"/>
      <c r="E150" s="119">
        <v>5</v>
      </c>
      <c r="F150" s="119">
        <v>0</v>
      </c>
      <c r="G150" s="119">
        <v>5</v>
      </c>
      <c r="H150" s="119"/>
      <c r="I150" s="119">
        <v>10</v>
      </c>
      <c r="J150" s="119">
        <v>9</v>
      </c>
      <c r="K150" s="119">
        <v>2</v>
      </c>
      <c r="L150" s="128">
        <v>48</v>
      </c>
      <c r="M150" s="21">
        <f t="shared" si="3"/>
        <v>31</v>
      </c>
    </row>
    <row r="151" spans="1:13" s="13" customFormat="1" ht="15.5" x14ac:dyDescent="0.35">
      <c r="A151" s="62" t="str">
        <f>'23MBA111 '!A151</f>
        <v>P18FW23M015136</v>
      </c>
      <c r="B151" s="62" t="str">
        <f>'23MBA111 '!B151</f>
        <v>SPOORTI GANAPATI NAIK</v>
      </c>
      <c r="C151" s="118"/>
      <c r="D151" s="119"/>
      <c r="E151" s="119">
        <v>3</v>
      </c>
      <c r="F151" s="119">
        <v>5</v>
      </c>
      <c r="G151" s="119">
        <v>5</v>
      </c>
      <c r="H151" s="119"/>
      <c r="I151" s="119">
        <v>7</v>
      </c>
      <c r="J151" s="119">
        <v>0</v>
      </c>
      <c r="K151" s="119">
        <v>4</v>
      </c>
      <c r="L151" s="128">
        <v>23</v>
      </c>
      <c r="M151" s="21">
        <f t="shared" si="3"/>
        <v>24</v>
      </c>
    </row>
    <row r="152" spans="1:13" s="13" customFormat="1" ht="15.5" x14ac:dyDescent="0.35">
      <c r="A152" s="62" t="str">
        <f>'23MBA111 '!A152</f>
        <v>P18FW23M015137</v>
      </c>
      <c r="B152" s="62" t="str">
        <f>'23MBA111 '!B152</f>
        <v>STEFFI FATIMA DSOUZA</v>
      </c>
      <c r="C152" s="119">
        <v>3</v>
      </c>
      <c r="D152" s="119"/>
      <c r="E152" s="119">
        <v>5</v>
      </c>
      <c r="F152" s="119">
        <v>5</v>
      </c>
      <c r="G152" s="119"/>
      <c r="H152" s="119"/>
      <c r="I152" s="119">
        <v>10</v>
      </c>
      <c r="J152" s="119">
        <v>7</v>
      </c>
      <c r="K152" s="119">
        <v>8</v>
      </c>
      <c r="L152" s="128">
        <v>24</v>
      </c>
      <c r="M152" s="21">
        <f t="shared" si="3"/>
        <v>38</v>
      </c>
    </row>
    <row r="153" spans="1:13" s="13" customFormat="1" ht="15.5" x14ac:dyDescent="0.35">
      <c r="A153" s="62" t="str">
        <f>'23MBA111 '!A153</f>
        <v>P18FW23M015138</v>
      </c>
      <c r="B153" s="62" t="str">
        <f>'23MBA111 '!B153</f>
        <v>SUDEEP THOLAR</v>
      </c>
      <c r="C153" s="118"/>
      <c r="D153" s="119"/>
      <c r="E153" s="119">
        <v>5</v>
      </c>
      <c r="F153" s="119">
        <v>5</v>
      </c>
      <c r="G153" s="119">
        <v>5</v>
      </c>
      <c r="H153" s="119">
        <v>7</v>
      </c>
      <c r="I153" s="119">
        <v>8</v>
      </c>
      <c r="J153" s="119"/>
      <c r="K153" s="119">
        <v>0</v>
      </c>
      <c r="L153" s="128">
        <v>33</v>
      </c>
      <c r="M153" s="21">
        <f t="shared" si="3"/>
        <v>30</v>
      </c>
    </row>
    <row r="154" spans="1:13" s="13" customFormat="1" ht="15.5" x14ac:dyDescent="0.35">
      <c r="A154" s="62" t="str">
        <f>'23MBA111 '!A154</f>
        <v>P18FW23M015139</v>
      </c>
      <c r="B154" s="62" t="str">
        <f>'23MBA111 '!B154</f>
        <v>SUHAS K R</v>
      </c>
      <c r="C154" s="119"/>
      <c r="D154" s="119"/>
      <c r="E154" s="119">
        <v>5</v>
      </c>
      <c r="F154" s="119">
        <v>3</v>
      </c>
      <c r="G154" s="119">
        <v>5</v>
      </c>
      <c r="H154" s="119">
        <v>8</v>
      </c>
      <c r="I154" s="119">
        <v>10</v>
      </c>
      <c r="J154" s="119"/>
      <c r="K154" s="119">
        <v>12</v>
      </c>
      <c r="L154" s="128">
        <v>16</v>
      </c>
      <c r="M154" s="21">
        <f t="shared" si="3"/>
        <v>43</v>
      </c>
    </row>
    <row r="155" spans="1:13" s="13" customFormat="1" ht="15.5" x14ac:dyDescent="0.35">
      <c r="A155" s="62" t="str">
        <f>'23MBA111 '!A155</f>
        <v>P18FW23M015140</v>
      </c>
      <c r="B155" s="62" t="str">
        <f>'23MBA111 '!B155</f>
        <v>SUJAN J</v>
      </c>
      <c r="C155" s="118">
        <v>4</v>
      </c>
      <c r="D155" s="119"/>
      <c r="E155" s="119">
        <v>5</v>
      </c>
      <c r="F155" s="119"/>
      <c r="G155" s="119">
        <v>5</v>
      </c>
      <c r="H155" s="119"/>
      <c r="I155" s="119">
        <v>10</v>
      </c>
      <c r="J155" s="119">
        <v>6</v>
      </c>
      <c r="K155" s="119">
        <v>4</v>
      </c>
      <c r="L155" s="128">
        <v>21</v>
      </c>
      <c r="M155" s="21">
        <f t="shared" si="3"/>
        <v>34</v>
      </c>
    </row>
    <row r="156" spans="1:13" s="13" customFormat="1" ht="15.5" x14ac:dyDescent="0.35">
      <c r="A156" s="62" t="str">
        <f>'23MBA111 '!A156</f>
        <v>P18FW23M015141</v>
      </c>
      <c r="B156" s="62" t="str">
        <f>'23MBA111 '!B156</f>
        <v>SUJAY G N</v>
      </c>
      <c r="C156" s="118"/>
      <c r="D156" s="119"/>
      <c r="E156" s="119">
        <v>3</v>
      </c>
      <c r="F156" s="119">
        <v>5</v>
      </c>
      <c r="G156" s="119">
        <v>5</v>
      </c>
      <c r="H156" s="119"/>
      <c r="I156" s="119">
        <v>6</v>
      </c>
      <c r="J156" s="119">
        <v>2</v>
      </c>
      <c r="K156" s="119">
        <v>5</v>
      </c>
      <c r="L156" s="128">
        <v>36</v>
      </c>
      <c r="M156" s="21">
        <f t="shared" si="3"/>
        <v>26</v>
      </c>
    </row>
    <row r="157" spans="1:13" s="13" customFormat="1" ht="15.5" x14ac:dyDescent="0.35">
      <c r="A157" s="62" t="str">
        <f>'23MBA111 '!A157</f>
        <v>P18FW23M015142</v>
      </c>
      <c r="B157" s="62" t="str">
        <f>'23MBA111 '!B157</f>
        <v>SUMANTH S A</v>
      </c>
      <c r="C157" s="118"/>
      <c r="D157" s="119"/>
      <c r="E157" s="119">
        <v>5</v>
      </c>
      <c r="F157" s="119">
        <v>5</v>
      </c>
      <c r="G157" s="119">
        <v>5</v>
      </c>
      <c r="H157" s="119"/>
      <c r="I157" s="119">
        <v>7</v>
      </c>
      <c r="J157" s="119">
        <v>8</v>
      </c>
      <c r="K157" s="119">
        <v>5</v>
      </c>
      <c r="L157" s="128">
        <v>43</v>
      </c>
      <c r="M157" s="21">
        <f t="shared" si="3"/>
        <v>35</v>
      </c>
    </row>
    <row r="158" spans="1:13" s="13" customFormat="1" ht="15.5" x14ac:dyDescent="0.35">
      <c r="A158" s="62" t="str">
        <f>'23MBA111 '!A158</f>
        <v>P18FW23M015143</v>
      </c>
      <c r="B158" s="62" t="str">
        <f>'23MBA111 '!B158</f>
        <v>SURAJSING A JAYARAMANAVAR</v>
      </c>
      <c r="C158" s="118"/>
      <c r="D158" s="119"/>
      <c r="E158" s="119">
        <v>3</v>
      </c>
      <c r="F158" s="119">
        <v>0</v>
      </c>
      <c r="G158" s="119">
        <v>5</v>
      </c>
      <c r="H158" s="119"/>
      <c r="I158" s="119">
        <v>0</v>
      </c>
      <c r="J158" s="119">
        <v>0</v>
      </c>
      <c r="K158" s="119">
        <v>6</v>
      </c>
      <c r="L158" s="128">
        <v>15</v>
      </c>
      <c r="M158" s="21">
        <f t="shared" si="3"/>
        <v>14</v>
      </c>
    </row>
    <row r="159" spans="1:13" s="13" customFormat="1" ht="15.5" x14ac:dyDescent="0.35">
      <c r="A159" s="62" t="str">
        <f>'23MBA111 '!A159</f>
        <v>P18FW23M015144</v>
      </c>
      <c r="B159" s="62" t="str">
        <f>'23MBA111 '!B159</f>
        <v>SUSHANTHA SHETTY</v>
      </c>
      <c r="C159" s="119"/>
      <c r="D159" s="119"/>
      <c r="E159" s="119">
        <v>2</v>
      </c>
      <c r="F159" s="119">
        <v>0</v>
      </c>
      <c r="G159" s="119">
        <v>5</v>
      </c>
      <c r="H159" s="119"/>
      <c r="I159" s="119">
        <v>7</v>
      </c>
      <c r="J159" s="119">
        <v>0</v>
      </c>
      <c r="K159" s="119">
        <v>6</v>
      </c>
      <c r="L159" s="128">
        <v>30</v>
      </c>
      <c r="M159" s="21">
        <f t="shared" si="3"/>
        <v>20</v>
      </c>
    </row>
    <row r="160" spans="1:13" s="13" customFormat="1" ht="15.5" x14ac:dyDescent="0.35">
      <c r="A160" s="62" t="str">
        <f>'23MBA111 '!A160</f>
        <v>P18FW23M015145</v>
      </c>
      <c r="B160" s="62" t="str">
        <f>'23MBA111 '!B160</f>
        <v>SUSHMITHA</v>
      </c>
      <c r="C160" s="118"/>
      <c r="D160" s="119"/>
      <c r="E160" s="119">
        <v>5</v>
      </c>
      <c r="F160" s="119">
        <v>2</v>
      </c>
      <c r="G160" s="119">
        <v>5</v>
      </c>
      <c r="H160" s="119"/>
      <c r="I160" s="119">
        <v>8</v>
      </c>
      <c r="J160" s="119">
        <v>7</v>
      </c>
      <c r="K160" s="119">
        <v>4</v>
      </c>
      <c r="L160" s="128">
        <v>21</v>
      </c>
      <c r="M160" s="21">
        <f t="shared" si="3"/>
        <v>31</v>
      </c>
    </row>
    <row r="161" spans="1:13" s="13" customFormat="1" ht="15.5" x14ac:dyDescent="0.35">
      <c r="A161" s="62" t="str">
        <f>'23MBA111 '!A161</f>
        <v>P18FW23M015146</v>
      </c>
      <c r="B161" s="62" t="str">
        <f>'23MBA111 '!B161</f>
        <v>SUVIN V SUVARNA</v>
      </c>
      <c r="C161" s="119"/>
      <c r="D161" s="119"/>
      <c r="E161" s="119">
        <v>5</v>
      </c>
      <c r="F161" s="119">
        <v>5</v>
      </c>
      <c r="G161" s="119">
        <v>5</v>
      </c>
      <c r="H161" s="119"/>
      <c r="I161" s="119">
        <v>10</v>
      </c>
      <c r="J161" s="119">
        <v>0</v>
      </c>
      <c r="K161" s="119">
        <v>10</v>
      </c>
      <c r="L161" s="128">
        <v>33</v>
      </c>
      <c r="M161" s="21">
        <f t="shared" si="3"/>
        <v>35</v>
      </c>
    </row>
    <row r="162" spans="1:13" s="13" customFormat="1" ht="15.5" x14ac:dyDescent="0.35">
      <c r="A162" s="62" t="str">
        <f>'23MBA111 '!A162</f>
        <v>P18FW23M015147</v>
      </c>
      <c r="B162" s="62" t="str">
        <f>'23MBA111 '!B162</f>
        <v>SWATHI G</v>
      </c>
      <c r="C162" s="118"/>
      <c r="D162" s="119"/>
      <c r="E162" s="119">
        <v>0</v>
      </c>
      <c r="F162" s="119">
        <v>0</v>
      </c>
      <c r="G162" s="119">
        <v>0</v>
      </c>
      <c r="H162" s="119"/>
      <c r="I162" s="119">
        <v>5</v>
      </c>
      <c r="J162" s="119">
        <v>6</v>
      </c>
      <c r="K162" s="119">
        <v>0</v>
      </c>
      <c r="L162" s="128" t="s">
        <v>446</v>
      </c>
      <c r="M162" s="21">
        <f t="shared" si="3"/>
        <v>11</v>
      </c>
    </row>
    <row r="163" spans="1:13" s="13" customFormat="1" ht="15.5" x14ac:dyDescent="0.35">
      <c r="A163" s="62" t="str">
        <f>'23MBA111 '!A163</f>
        <v>P18FW23M015148</v>
      </c>
      <c r="B163" s="62" t="str">
        <f>'23MBA111 '!B163</f>
        <v>SYED MUZAMMIL ASFAN</v>
      </c>
      <c r="C163" s="119">
        <v>4</v>
      </c>
      <c r="D163" s="119"/>
      <c r="E163" s="119">
        <v>5</v>
      </c>
      <c r="F163" s="119"/>
      <c r="G163" s="119">
        <v>5</v>
      </c>
      <c r="H163" s="119"/>
      <c r="I163" s="119">
        <v>10</v>
      </c>
      <c r="J163" s="119">
        <v>9</v>
      </c>
      <c r="K163" s="119">
        <v>10</v>
      </c>
      <c r="L163" s="128">
        <v>21</v>
      </c>
      <c r="M163" s="21">
        <f t="shared" si="3"/>
        <v>43</v>
      </c>
    </row>
    <row r="164" spans="1:13" s="13" customFormat="1" ht="15.5" x14ac:dyDescent="0.35">
      <c r="A164" s="62" t="str">
        <f>'23MBA111 '!A164</f>
        <v>P18FW23M015149</v>
      </c>
      <c r="B164" s="62" t="str">
        <f>'23MBA111 '!B164</f>
        <v>THANUJ A MURTHY</v>
      </c>
      <c r="C164" s="119">
        <v>4</v>
      </c>
      <c r="D164" s="119"/>
      <c r="E164" s="119">
        <v>5</v>
      </c>
      <c r="F164" s="119"/>
      <c r="G164" s="119">
        <v>5</v>
      </c>
      <c r="H164" s="119"/>
      <c r="I164" s="119">
        <v>7</v>
      </c>
      <c r="J164" s="119">
        <v>0</v>
      </c>
      <c r="K164" s="119">
        <v>2</v>
      </c>
      <c r="L164" s="128">
        <v>28</v>
      </c>
      <c r="M164" s="21">
        <f t="shared" si="3"/>
        <v>23</v>
      </c>
    </row>
    <row r="165" spans="1:13" s="13" customFormat="1" ht="15.5" x14ac:dyDescent="0.35">
      <c r="A165" s="62" t="str">
        <f>'23MBA111 '!A165</f>
        <v>P18FW23M015150</v>
      </c>
      <c r="B165" s="62" t="str">
        <f>'23MBA111 '!B165</f>
        <v>TULSI R KORADIYA</v>
      </c>
      <c r="C165" s="119"/>
      <c r="D165" s="119"/>
      <c r="E165" s="119">
        <v>5</v>
      </c>
      <c r="F165" s="119">
        <v>5</v>
      </c>
      <c r="G165" s="119">
        <v>5</v>
      </c>
      <c r="H165" s="119"/>
      <c r="I165" s="119">
        <v>8</v>
      </c>
      <c r="J165" s="119">
        <v>8</v>
      </c>
      <c r="K165" s="119">
        <v>8</v>
      </c>
      <c r="L165" s="128">
        <v>20</v>
      </c>
      <c r="M165" s="21">
        <f t="shared" si="3"/>
        <v>39</v>
      </c>
    </row>
    <row r="166" spans="1:13" s="13" customFormat="1" ht="15.5" x14ac:dyDescent="0.35">
      <c r="A166" s="62" t="str">
        <f>'23MBA111 '!A166</f>
        <v>P18FW23M015151</v>
      </c>
      <c r="B166" s="62" t="str">
        <f>'23MBA111 '!B166</f>
        <v>V RASHMI</v>
      </c>
      <c r="C166" s="119"/>
      <c r="D166" s="119"/>
      <c r="E166" s="119">
        <v>5</v>
      </c>
      <c r="F166" s="119">
        <v>5</v>
      </c>
      <c r="G166" s="119">
        <v>5</v>
      </c>
      <c r="H166" s="119"/>
      <c r="I166" s="119">
        <v>10</v>
      </c>
      <c r="J166" s="119">
        <v>9</v>
      </c>
      <c r="K166" s="119">
        <v>8</v>
      </c>
      <c r="L166" s="128">
        <v>23</v>
      </c>
      <c r="M166" s="21">
        <f t="shared" si="3"/>
        <v>42</v>
      </c>
    </row>
    <row r="167" spans="1:13" s="13" customFormat="1" ht="15.5" x14ac:dyDescent="0.35">
      <c r="A167" s="62" t="str">
        <f>'23MBA111 '!A167</f>
        <v>P18FW23M015152</v>
      </c>
      <c r="B167" s="62" t="str">
        <f>'23MBA111 '!B167</f>
        <v>V VARAPRASAD</v>
      </c>
      <c r="C167" s="118"/>
      <c r="D167" s="119"/>
      <c r="E167" s="119">
        <v>2</v>
      </c>
      <c r="F167" s="119">
        <v>5</v>
      </c>
      <c r="G167" s="119">
        <v>0</v>
      </c>
      <c r="H167" s="119"/>
      <c r="I167" s="119">
        <v>6</v>
      </c>
      <c r="J167" s="119">
        <v>0</v>
      </c>
      <c r="K167" s="119">
        <v>2</v>
      </c>
      <c r="L167" s="128">
        <v>28</v>
      </c>
      <c r="M167" s="21">
        <f t="shared" si="3"/>
        <v>15</v>
      </c>
    </row>
    <row r="168" spans="1:13" s="13" customFormat="1" ht="15.5" x14ac:dyDescent="0.35">
      <c r="A168" s="62" t="str">
        <f>'23MBA111 '!A168</f>
        <v>P18FW23M015153</v>
      </c>
      <c r="B168" s="62" t="str">
        <f>'23MBA111 '!B168</f>
        <v>VAISHNAVI N DIXITH</v>
      </c>
      <c r="C168" s="119">
        <v>2</v>
      </c>
      <c r="D168" s="119"/>
      <c r="E168" s="119">
        <v>1</v>
      </c>
      <c r="F168" s="119"/>
      <c r="G168" s="119">
        <v>5</v>
      </c>
      <c r="H168" s="119"/>
      <c r="I168" s="119">
        <v>5</v>
      </c>
      <c r="J168" s="119">
        <v>8</v>
      </c>
      <c r="K168" s="119">
        <v>1</v>
      </c>
      <c r="L168" s="128">
        <v>28</v>
      </c>
      <c r="M168" s="21">
        <f t="shared" si="3"/>
        <v>22</v>
      </c>
    </row>
    <row r="169" spans="1:13" s="13" customFormat="1" ht="15.5" x14ac:dyDescent="0.35">
      <c r="A169" s="62" t="str">
        <f>'23MBA111 '!A169</f>
        <v>P18FW23M015154</v>
      </c>
      <c r="B169" s="62" t="str">
        <f>'23MBA111 '!B169</f>
        <v>VARSHA SHARADA Y</v>
      </c>
      <c r="C169" s="119"/>
      <c r="D169" s="119"/>
      <c r="E169" s="119">
        <v>5</v>
      </c>
      <c r="F169" s="119">
        <v>3</v>
      </c>
      <c r="G169" s="119">
        <v>5</v>
      </c>
      <c r="H169" s="119"/>
      <c r="I169" s="119">
        <v>10</v>
      </c>
      <c r="J169" s="119">
        <v>8</v>
      </c>
      <c r="K169" s="119">
        <v>4</v>
      </c>
      <c r="L169" s="128">
        <v>23</v>
      </c>
      <c r="M169" s="21">
        <f t="shared" si="3"/>
        <v>35</v>
      </c>
    </row>
    <row r="170" spans="1:13" s="13" customFormat="1" ht="15.5" x14ac:dyDescent="0.35">
      <c r="A170" s="62" t="str">
        <f>'23MBA111 '!A170</f>
        <v>P18FW23M015155</v>
      </c>
      <c r="B170" s="62" t="str">
        <f>'23MBA111 '!B170</f>
        <v>VARUN R</v>
      </c>
      <c r="C170" s="118"/>
      <c r="D170" s="119"/>
      <c r="E170" s="119">
        <v>5</v>
      </c>
      <c r="F170" s="119">
        <v>5</v>
      </c>
      <c r="G170" s="119">
        <v>5</v>
      </c>
      <c r="H170" s="119"/>
      <c r="I170" s="119">
        <v>9</v>
      </c>
      <c r="J170" s="119">
        <v>7</v>
      </c>
      <c r="K170" s="119">
        <v>3</v>
      </c>
      <c r="L170" s="128">
        <v>24</v>
      </c>
      <c r="M170" s="21">
        <f t="shared" si="3"/>
        <v>34</v>
      </c>
    </row>
    <row r="171" spans="1:13" s="13" customFormat="1" ht="15.5" x14ac:dyDescent="0.35">
      <c r="A171" s="62" t="str">
        <f>'23MBA111 '!A171</f>
        <v>P18FW23M015156</v>
      </c>
      <c r="B171" s="62" t="str">
        <f>'23MBA111 '!B171</f>
        <v>VEERESH GORAWAR</v>
      </c>
      <c r="C171" s="118"/>
      <c r="D171" s="119"/>
      <c r="E171" s="119">
        <v>5</v>
      </c>
      <c r="F171" s="119">
        <v>5</v>
      </c>
      <c r="G171" s="119">
        <v>5</v>
      </c>
      <c r="H171" s="119"/>
      <c r="I171" s="119">
        <v>10</v>
      </c>
      <c r="J171" s="119">
        <v>8</v>
      </c>
      <c r="K171" s="119">
        <v>6</v>
      </c>
      <c r="L171" s="128">
        <v>25</v>
      </c>
      <c r="M171" s="21">
        <f t="shared" si="3"/>
        <v>39</v>
      </c>
    </row>
    <row r="172" spans="1:13" s="13" customFormat="1" ht="15.5" x14ac:dyDescent="0.35">
      <c r="A172" s="62" t="str">
        <f>'23MBA111 '!A172</f>
        <v>P18FW23M015157</v>
      </c>
      <c r="B172" s="62" t="str">
        <f>'23MBA111 '!B172</f>
        <v>VENKATESH GOURIPUR</v>
      </c>
      <c r="C172" s="118"/>
      <c r="D172" s="119"/>
      <c r="E172" s="119">
        <v>5</v>
      </c>
      <c r="F172" s="119">
        <v>4</v>
      </c>
      <c r="G172" s="119">
        <v>5</v>
      </c>
      <c r="H172" s="119">
        <v>6</v>
      </c>
      <c r="I172" s="119">
        <v>7</v>
      </c>
      <c r="J172" s="119"/>
      <c r="K172" s="119">
        <v>4</v>
      </c>
      <c r="L172" s="128">
        <v>3</v>
      </c>
      <c r="M172" s="21">
        <f t="shared" si="3"/>
        <v>31</v>
      </c>
    </row>
    <row r="173" spans="1:13" s="13" customFormat="1" ht="15.5" x14ac:dyDescent="0.35">
      <c r="A173" s="62" t="str">
        <f>'23MBA111 '!A173</f>
        <v>P18FW23M015158</v>
      </c>
      <c r="B173" s="62" t="str">
        <f>'23MBA111 '!B173</f>
        <v>VINAY R</v>
      </c>
      <c r="C173" s="118"/>
      <c r="D173" s="119"/>
      <c r="E173" s="119">
        <v>2</v>
      </c>
      <c r="F173" s="119">
        <v>5</v>
      </c>
      <c r="G173" s="119">
        <v>5</v>
      </c>
      <c r="H173" s="119"/>
      <c r="I173" s="119">
        <v>4</v>
      </c>
      <c r="J173" s="119">
        <v>6</v>
      </c>
      <c r="K173" s="119">
        <v>0</v>
      </c>
      <c r="L173" s="128">
        <v>21</v>
      </c>
      <c r="M173" s="21">
        <f t="shared" si="3"/>
        <v>22</v>
      </c>
    </row>
    <row r="174" spans="1:13" s="13" customFormat="1" ht="15.5" x14ac:dyDescent="0.35">
      <c r="A174" s="62" t="str">
        <f>'23MBA111 '!A174</f>
        <v>P18FW23M015159</v>
      </c>
      <c r="B174" s="62" t="str">
        <f>'23MBA111 '!B174</f>
        <v>VINDHYA RAJENDRA HEGDE</v>
      </c>
      <c r="C174" s="118"/>
      <c r="D174" s="119"/>
      <c r="E174" s="119">
        <v>5</v>
      </c>
      <c r="F174" s="119">
        <v>5</v>
      </c>
      <c r="G174" s="119">
        <v>0</v>
      </c>
      <c r="H174" s="119"/>
      <c r="I174" s="119">
        <v>8</v>
      </c>
      <c r="J174" s="119">
        <v>8</v>
      </c>
      <c r="K174" s="119">
        <v>10</v>
      </c>
      <c r="L174" s="128">
        <v>38</v>
      </c>
      <c r="M174" s="21">
        <f t="shared" si="3"/>
        <v>36</v>
      </c>
    </row>
    <row r="175" spans="1:13" s="13" customFormat="1" ht="15.5" x14ac:dyDescent="0.35">
      <c r="A175" s="62" t="str">
        <f>'23MBA111 '!A175</f>
        <v>P18FW23M015160</v>
      </c>
      <c r="B175" s="62" t="str">
        <f>'23MBA111 '!B175</f>
        <v>VISHAL HANUMANTH DHAGE</v>
      </c>
      <c r="C175" s="118"/>
      <c r="D175" s="119"/>
      <c r="E175" s="119">
        <v>4</v>
      </c>
      <c r="F175" s="119">
        <v>5</v>
      </c>
      <c r="G175" s="119">
        <v>1</v>
      </c>
      <c r="H175" s="119"/>
      <c r="I175" s="119">
        <v>4</v>
      </c>
      <c r="J175" s="119">
        <v>0</v>
      </c>
      <c r="K175" s="119">
        <v>3</v>
      </c>
      <c r="L175" s="128">
        <v>25</v>
      </c>
      <c r="M175" s="21">
        <f t="shared" si="3"/>
        <v>17</v>
      </c>
    </row>
    <row r="176" spans="1:13" s="13" customFormat="1" ht="15.5" x14ac:dyDescent="0.35">
      <c r="A176" s="62" t="str">
        <f>'23MBA111 '!A176</f>
        <v>P18FW23M015161</v>
      </c>
      <c r="B176" s="62" t="str">
        <f>'23MBA111 '!B176</f>
        <v>VITHESH S SUVARNA</v>
      </c>
      <c r="C176" s="118"/>
      <c r="D176" s="119"/>
      <c r="E176" s="119">
        <v>2</v>
      </c>
      <c r="F176" s="119">
        <v>5</v>
      </c>
      <c r="G176" s="119">
        <v>5</v>
      </c>
      <c r="H176" s="119"/>
      <c r="I176" s="119">
        <v>10</v>
      </c>
      <c r="J176" s="119">
        <v>0</v>
      </c>
      <c r="K176" s="119">
        <v>3</v>
      </c>
      <c r="L176" s="128">
        <v>23</v>
      </c>
      <c r="M176" s="21">
        <f t="shared" si="3"/>
        <v>25</v>
      </c>
    </row>
    <row r="177" spans="1:13" s="13" customFormat="1" ht="15.5" x14ac:dyDescent="0.35">
      <c r="A177" s="62" t="str">
        <f>'23MBA111 '!A177</f>
        <v>P18FW23M015162</v>
      </c>
      <c r="B177" s="62" t="str">
        <f>'23MBA111 '!B177</f>
        <v>Y VEDA REDDY</v>
      </c>
      <c r="C177" s="118"/>
      <c r="D177" s="119"/>
      <c r="E177" s="119">
        <v>5</v>
      </c>
      <c r="F177" s="119">
        <v>5</v>
      </c>
      <c r="G177" s="119">
        <v>0</v>
      </c>
      <c r="H177" s="119"/>
      <c r="I177" s="119">
        <v>7</v>
      </c>
      <c r="J177" s="119">
        <v>6</v>
      </c>
      <c r="K177" s="119">
        <v>1</v>
      </c>
      <c r="L177" s="128">
        <v>26</v>
      </c>
      <c r="M177" s="21">
        <f t="shared" si="3"/>
        <v>24</v>
      </c>
    </row>
    <row r="178" spans="1:13" s="13" customFormat="1" ht="15.5" x14ac:dyDescent="0.35">
      <c r="A178" s="62" t="str">
        <f>'23MBA111 '!A178</f>
        <v>P18FW23M015163</v>
      </c>
      <c r="B178" s="62" t="str">
        <f>'23MBA111 '!B178</f>
        <v>YASHWANTH GOWDA B A</v>
      </c>
      <c r="C178" s="118"/>
      <c r="D178" s="119"/>
      <c r="E178" s="119">
        <v>4</v>
      </c>
      <c r="F178" s="119">
        <v>5</v>
      </c>
      <c r="G178" s="119">
        <v>5</v>
      </c>
      <c r="H178" s="119"/>
      <c r="I178" s="119">
        <v>10</v>
      </c>
      <c r="J178" s="119">
        <v>10</v>
      </c>
      <c r="K178" s="119">
        <v>12</v>
      </c>
      <c r="L178" s="128">
        <v>41</v>
      </c>
      <c r="M178" s="21">
        <f t="shared" si="3"/>
        <v>46</v>
      </c>
    </row>
    <row r="179" spans="1:13" s="13" customFormat="1" ht="15.5" x14ac:dyDescent="0.35">
      <c r="A179" s="62" t="str">
        <f>'23MBA111 '!A179</f>
        <v>P18FW23M015164</v>
      </c>
      <c r="B179" s="62" t="str">
        <f>'23MBA111 '!B179</f>
        <v>YATHISH R</v>
      </c>
      <c r="C179" s="118"/>
      <c r="D179" s="119"/>
      <c r="E179" s="119">
        <v>5</v>
      </c>
      <c r="F179" s="119">
        <v>5</v>
      </c>
      <c r="G179" s="119">
        <v>5</v>
      </c>
      <c r="H179" s="119"/>
      <c r="I179" s="119">
        <v>10</v>
      </c>
      <c r="J179" s="119">
        <v>2</v>
      </c>
      <c r="K179" s="119">
        <v>2</v>
      </c>
      <c r="L179" s="128">
        <v>24</v>
      </c>
      <c r="M179" s="21">
        <f t="shared" si="3"/>
        <v>29</v>
      </c>
    </row>
    <row r="180" spans="1:13" s="13" customFormat="1" ht="15.5" x14ac:dyDescent="0.35">
      <c r="A180" s="62" t="str">
        <f>'23MBA111 '!A180</f>
        <v>P18FW23M015165</v>
      </c>
      <c r="B180" s="62" t="str">
        <f>'23MBA111 '!B180</f>
        <v>P.V.YASWANTH REDDY</v>
      </c>
      <c r="C180" s="118"/>
      <c r="D180" s="119"/>
      <c r="E180" s="119">
        <v>3</v>
      </c>
      <c r="F180" s="119">
        <v>5</v>
      </c>
      <c r="G180" s="119">
        <v>5</v>
      </c>
      <c r="H180" s="119"/>
      <c r="I180" s="119">
        <v>4</v>
      </c>
      <c r="J180" s="119">
        <v>8</v>
      </c>
      <c r="K180" s="119">
        <v>5</v>
      </c>
      <c r="L180" s="128">
        <v>12</v>
      </c>
      <c r="M180" s="21">
        <f t="shared" si="3"/>
        <v>30</v>
      </c>
    </row>
    <row r="181" spans="1:13" s="13" customFormat="1" ht="15.5" x14ac:dyDescent="0.35">
      <c r="A181" s="62" t="str">
        <f>'23MBA111 '!A181</f>
        <v>P18FW23M015166</v>
      </c>
      <c r="B181" s="62" t="str">
        <f>'23MBA111 '!B181</f>
        <v>SHIVANAND MEDAR</v>
      </c>
      <c r="C181" s="118">
        <v>3</v>
      </c>
      <c r="D181" s="119"/>
      <c r="E181" s="119"/>
      <c r="F181" s="119">
        <v>3</v>
      </c>
      <c r="G181" s="119">
        <v>5</v>
      </c>
      <c r="H181" s="119"/>
      <c r="I181" s="119">
        <v>0</v>
      </c>
      <c r="J181" s="119">
        <v>6</v>
      </c>
      <c r="K181" s="119">
        <v>0</v>
      </c>
      <c r="L181" s="128">
        <v>21</v>
      </c>
      <c r="M181" s="21">
        <f t="shared" si="3"/>
        <v>17</v>
      </c>
    </row>
    <row r="182" spans="1:13" s="13" customFormat="1" ht="15.5" x14ac:dyDescent="0.35">
      <c r="A182" s="62" t="str">
        <f>'23MBA111 '!A182</f>
        <v>P18FW23M015167</v>
      </c>
      <c r="B182" s="62" t="str">
        <f>'23MBA111 '!B182</f>
        <v>SUJAY DUTTA</v>
      </c>
      <c r="C182" s="118"/>
      <c r="D182" s="119"/>
      <c r="E182" s="119">
        <v>5</v>
      </c>
      <c r="F182" s="119">
        <v>5</v>
      </c>
      <c r="G182" s="119">
        <v>2</v>
      </c>
      <c r="H182" s="119">
        <v>7</v>
      </c>
      <c r="I182" s="119">
        <v>10</v>
      </c>
      <c r="J182" s="119"/>
      <c r="K182" s="119">
        <v>4</v>
      </c>
      <c r="L182" s="128">
        <v>24</v>
      </c>
      <c r="M182" s="21">
        <f t="shared" si="3"/>
        <v>33</v>
      </c>
    </row>
    <row r="183" spans="1:13" s="13" customFormat="1" ht="15.5" x14ac:dyDescent="0.35">
      <c r="A183" s="62" t="str">
        <f>'23MBA111 '!A183</f>
        <v>P18FW23M015168</v>
      </c>
      <c r="B183" s="62" t="str">
        <f>'23MBA111 '!B183</f>
        <v>CHAITRA M S</v>
      </c>
      <c r="C183" s="119"/>
      <c r="D183" s="119"/>
      <c r="E183" s="119">
        <v>2</v>
      </c>
      <c r="F183" s="119">
        <v>2</v>
      </c>
      <c r="G183" s="119">
        <v>5</v>
      </c>
      <c r="H183" s="119"/>
      <c r="I183" s="119">
        <v>10</v>
      </c>
      <c r="J183" s="119">
        <v>7</v>
      </c>
      <c r="K183" s="119">
        <v>5</v>
      </c>
      <c r="L183" s="128">
        <v>37</v>
      </c>
      <c r="M183" s="21">
        <f t="shared" si="3"/>
        <v>31</v>
      </c>
    </row>
    <row r="184" spans="1:13" s="13" customFormat="1" ht="15.5" x14ac:dyDescent="0.35">
      <c r="A184" s="62" t="str">
        <f>'23MBA111 '!A184</f>
        <v>P18FW23M015169</v>
      </c>
      <c r="B184" s="62" t="str">
        <f>'23MBA111 '!B184</f>
        <v>SYED USMAN GHANI</v>
      </c>
      <c r="C184" s="119"/>
      <c r="D184" s="119"/>
      <c r="E184" s="119">
        <v>5</v>
      </c>
      <c r="F184" s="119">
        <v>0</v>
      </c>
      <c r="G184" s="119">
        <v>5</v>
      </c>
      <c r="H184" s="119"/>
      <c r="I184" s="119">
        <v>1</v>
      </c>
      <c r="J184" s="119">
        <v>3</v>
      </c>
      <c r="K184" s="119">
        <v>0</v>
      </c>
      <c r="L184" s="128">
        <v>44</v>
      </c>
      <c r="M184" s="21">
        <f t="shared" si="3"/>
        <v>14</v>
      </c>
    </row>
    <row r="185" spans="1:13" s="13" customFormat="1" ht="15.5" x14ac:dyDescent="0.35">
      <c r="A185" s="62" t="str">
        <f>'23MBA111 '!A185</f>
        <v>P18FW23M015170</v>
      </c>
      <c r="B185" s="62" t="str">
        <f>'23MBA111 '!B185</f>
        <v>SHIVKUMAR.S</v>
      </c>
      <c r="C185" s="118"/>
      <c r="D185" s="119"/>
      <c r="E185" s="119">
        <v>2</v>
      </c>
      <c r="F185" s="119">
        <v>0</v>
      </c>
      <c r="G185" s="119">
        <v>1</v>
      </c>
      <c r="H185" s="119"/>
      <c r="I185" s="119">
        <v>2</v>
      </c>
      <c r="J185" s="119">
        <v>3</v>
      </c>
      <c r="K185" s="119">
        <v>0</v>
      </c>
      <c r="L185" s="128">
        <v>37</v>
      </c>
      <c r="M185" s="21">
        <f t="shared" si="3"/>
        <v>8</v>
      </c>
    </row>
    <row r="186" spans="1:13" s="13" customFormat="1" ht="15.5" x14ac:dyDescent="0.35">
      <c r="A186" s="62" t="str">
        <f>'23MBA111 '!A186</f>
        <v>P18FW23M015171</v>
      </c>
      <c r="B186" s="62" t="str">
        <f>'23MBA111 '!B186</f>
        <v>SAMMED CHOUGALE</v>
      </c>
      <c r="C186" s="118"/>
      <c r="D186" s="119"/>
      <c r="E186" s="119">
        <v>5</v>
      </c>
      <c r="F186" s="119">
        <v>0</v>
      </c>
      <c r="G186" s="119">
        <v>5</v>
      </c>
      <c r="H186" s="119"/>
      <c r="I186" s="119">
        <v>0</v>
      </c>
      <c r="J186" s="119">
        <v>8</v>
      </c>
      <c r="K186" s="119">
        <v>0</v>
      </c>
      <c r="L186" s="128">
        <v>24</v>
      </c>
      <c r="M186" s="21">
        <f t="shared" si="3"/>
        <v>18</v>
      </c>
    </row>
    <row r="187" spans="1:13" s="13" customFormat="1" ht="15.5" x14ac:dyDescent="0.35">
      <c r="A187" s="62" t="str">
        <f>'23MBA111 '!A187</f>
        <v>P18FW23M015172</v>
      </c>
      <c r="B187" s="62" t="str">
        <f>'23MBA111 '!B187</f>
        <v>SUPRITHA T</v>
      </c>
      <c r="C187" s="118"/>
      <c r="D187" s="119"/>
      <c r="E187" s="119">
        <v>5</v>
      </c>
      <c r="F187" s="119">
        <v>5</v>
      </c>
      <c r="G187" s="119">
        <v>5</v>
      </c>
      <c r="H187" s="119">
        <v>5</v>
      </c>
      <c r="I187" s="119">
        <v>10</v>
      </c>
      <c r="J187" s="119"/>
      <c r="K187" s="119">
        <v>12</v>
      </c>
      <c r="L187" s="128">
        <v>20</v>
      </c>
      <c r="M187" s="21">
        <f t="shared" si="3"/>
        <v>42</v>
      </c>
    </row>
    <row r="188" spans="1:13" s="13" customFormat="1" ht="15.5" x14ac:dyDescent="0.35">
      <c r="A188" s="62" t="str">
        <f>'23MBA111 '!A188</f>
        <v>P18FW23M015173</v>
      </c>
      <c r="B188" s="62" t="str">
        <f>'23MBA111 '!B188</f>
        <v>PAGIREDDY GARI ASHRITHA</v>
      </c>
      <c r="C188" s="119">
        <v>1</v>
      </c>
      <c r="D188" s="119"/>
      <c r="E188" s="119"/>
      <c r="F188" s="119">
        <v>2</v>
      </c>
      <c r="G188" s="119">
        <v>5</v>
      </c>
      <c r="H188" s="119"/>
      <c r="I188" s="119">
        <v>0</v>
      </c>
      <c r="J188" s="119">
        <v>7</v>
      </c>
      <c r="K188" s="119">
        <v>0</v>
      </c>
      <c r="L188" s="128">
        <v>11</v>
      </c>
      <c r="M188" s="21">
        <f t="shared" si="3"/>
        <v>15</v>
      </c>
    </row>
    <row r="189" spans="1:13" s="13" customFormat="1" ht="15.5" x14ac:dyDescent="0.35">
      <c r="A189" s="62" t="str">
        <f>'23MBA111 '!A189</f>
        <v>P18FW23M015174</v>
      </c>
      <c r="B189" s="62" t="str">
        <f>'23MBA111 '!B189</f>
        <v>CHANDAN A N</v>
      </c>
      <c r="C189" s="118"/>
      <c r="D189" s="119"/>
      <c r="E189" s="119">
        <v>4</v>
      </c>
      <c r="F189" s="119">
        <v>5</v>
      </c>
      <c r="G189" s="119">
        <v>5</v>
      </c>
      <c r="H189" s="119"/>
      <c r="I189" s="119">
        <v>10</v>
      </c>
      <c r="J189" s="119">
        <v>8</v>
      </c>
      <c r="K189" s="119">
        <v>4</v>
      </c>
      <c r="L189" s="128">
        <v>15</v>
      </c>
      <c r="M189" s="21">
        <f t="shared" si="3"/>
        <v>36</v>
      </c>
    </row>
    <row r="190" spans="1:13" s="13" customFormat="1" ht="15.5" x14ac:dyDescent="0.35">
      <c r="A190" s="62" t="str">
        <f>'23MBA111 '!A190</f>
        <v>P18FW23M015175</v>
      </c>
      <c r="B190" s="62" t="str">
        <f>'23MBA111 '!B190</f>
        <v>SUJAYEENDRA VITTAL</v>
      </c>
      <c r="C190" s="119"/>
      <c r="D190" s="119"/>
      <c r="E190" s="119">
        <v>3</v>
      </c>
      <c r="F190" s="119">
        <v>3</v>
      </c>
      <c r="G190" s="119">
        <v>5</v>
      </c>
      <c r="H190" s="119"/>
      <c r="I190" s="119">
        <v>3</v>
      </c>
      <c r="J190" s="119">
        <v>4</v>
      </c>
      <c r="K190" s="119">
        <v>2</v>
      </c>
      <c r="L190" s="128">
        <v>23</v>
      </c>
      <c r="M190" s="21">
        <f t="shared" si="3"/>
        <v>20</v>
      </c>
    </row>
    <row r="191" spans="1:13" s="13" customFormat="1" ht="15.5" x14ac:dyDescent="0.35">
      <c r="A191" s="62" t="str">
        <f>'23MBA111 '!A191</f>
        <v>P18FW23M015176</v>
      </c>
      <c r="B191" s="62" t="str">
        <f>'23MBA111 '!B191</f>
        <v>KEERTHI SABOO</v>
      </c>
      <c r="C191" s="119"/>
      <c r="D191" s="119"/>
      <c r="E191" s="119">
        <v>2</v>
      </c>
      <c r="F191" s="119">
        <v>2</v>
      </c>
      <c r="G191" s="119">
        <v>2</v>
      </c>
      <c r="H191" s="119"/>
      <c r="I191" s="119">
        <v>8</v>
      </c>
      <c r="J191" s="119">
        <v>6</v>
      </c>
      <c r="K191" s="119"/>
      <c r="L191" s="128">
        <v>11</v>
      </c>
      <c r="M191" s="21">
        <f t="shared" si="3"/>
        <v>20</v>
      </c>
    </row>
    <row r="192" spans="1:13" s="13" customFormat="1" ht="15.5" x14ac:dyDescent="0.35">
      <c r="A192" s="62" t="str">
        <f>'23MBA111 '!A192</f>
        <v>P18FW23M015177</v>
      </c>
      <c r="B192" s="62" t="str">
        <f>'23MBA111 '!B192</f>
        <v>SAMARTH GANAPATI AITHAL</v>
      </c>
      <c r="C192" s="118"/>
      <c r="D192" s="119"/>
      <c r="E192" s="119">
        <v>3</v>
      </c>
      <c r="F192" s="119">
        <v>5</v>
      </c>
      <c r="G192" s="119">
        <v>5</v>
      </c>
      <c r="H192" s="119"/>
      <c r="I192" s="119">
        <v>8</v>
      </c>
      <c r="J192" s="119">
        <v>8</v>
      </c>
      <c r="K192" s="119">
        <v>8</v>
      </c>
      <c r="L192" s="128">
        <v>45</v>
      </c>
      <c r="M192" s="21">
        <f t="shared" si="3"/>
        <v>37</v>
      </c>
    </row>
    <row r="193" spans="1:13" s="13" customFormat="1" ht="15.5" x14ac:dyDescent="0.35">
      <c r="A193" s="62" t="str">
        <f>'23MBA111 '!A193</f>
        <v>P18FW23M015178</v>
      </c>
      <c r="B193" s="62" t="str">
        <f>'23MBA111 '!B193</f>
        <v>AMOGH G</v>
      </c>
      <c r="C193" s="118"/>
      <c r="D193" s="119"/>
      <c r="E193" s="119">
        <v>0</v>
      </c>
      <c r="F193" s="119">
        <v>0</v>
      </c>
      <c r="G193" s="119">
        <v>0</v>
      </c>
      <c r="H193" s="119"/>
      <c r="I193" s="119">
        <v>6</v>
      </c>
      <c r="J193" s="119">
        <v>8</v>
      </c>
      <c r="K193" s="119">
        <v>0</v>
      </c>
      <c r="L193" s="128">
        <v>24</v>
      </c>
      <c r="M193" s="21">
        <f t="shared" si="3"/>
        <v>14</v>
      </c>
    </row>
    <row r="194" spans="1:13" s="13" customFormat="1" ht="15.5" x14ac:dyDescent="0.35">
      <c r="A194" s="62" t="str">
        <f>'23MBA111 '!A194</f>
        <v>P18FW23M015179</v>
      </c>
      <c r="B194" s="62" t="str">
        <f>'23MBA111 '!B194</f>
        <v>SHASHANK S M</v>
      </c>
      <c r="C194" s="118"/>
      <c r="D194" s="119"/>
      <c r="E194" s="119">
        <v>5</v>
      </c>
      <c r="F194" s="119">
        <v>5</v>
      </c>
      <c r="G194" s="119">
        <v>5</v>
      </c>
      <c r="H194" s="119">
        <v>2</v>
      </c>
      <c r="I194" s="119"/>
      <c r="J194" s="119">
        <v>8</v>
      </c>
      <c r="K194" s="119"/>
      <c r="L194" s="128">
        <v>7</v>
      </c>
      <c r="M194" s="21">
        <f t="shared" si="3"/>
        <v>25</v>
      </c>
    </row>
    <row r="195" spans="1:13" s="13" customFormat="1" ht="15.5" x14ac:dyDescent="0.35">
      <c r="A195" s="62" t="str">
        <f>'23MBA111 '!A195</f>
        <v>P18FW23M015180</v>
      </c>
      <c r="B195" s="62" t="str">
        <f>'23MBA111 '!B195</f>
        <v>MOHAN D K</v>
      </c>
      <c r="C195" s="119">
        <v>0</v>
      </c>
      <c r="D195" s="119">
        <v>4</v>
      </c>
      <c r="E195" s="119">
        <v>0</v>
      </c>
      <c r="F195" s="119"/>
      <c r="G195" s="119"/>
      <c r="H195" s="119">
        <v>8</v>
      </c>
      <c r="I195" s="119"/>
      <c r="J195" s="119">
        <v>3</v>
      </c>
      <c r="K195" s="119">
        <v>0</v>
      </c>
      <c r="L195" s="128">
        <v>17</v>
      </c>
      <c r="M195" s="21">
        <f t="shared" si="3"/>
        <v>15</v>
      </c>
    </row>
    <row r="196" spans="1:13" s="13" customFormat="1" ht="15.5" x14ac:dyDescent="0.35">
      <c r="A196" s="135" t="s">
        <v>43</v>
      </c>
      <c r="B196" s="136"/>
      <c r="C196" s="28">
        <f t="shared" ref="C196:L196" si="4">COUNTA(C16:C195)</f>
        <v>24</v>
      </c>
      <c r="D196" s="29">
        <f t="shared" si="4"/>
        <v>20</v>
      </c>
      <c r="E196" s="29">
        <f t="shared" si="4"/>
        <v>171</v>
      </c>
      <c r="F196" s="29">
        <f t="shared" si="4"/>
        <v>160</v>
      </c>
      <c r="G196" s="29">
        <f t="shared" si="4"/>
        <v>165</v>
      </c>
      <c r="H196" s="29">
        <f t="shared" si="4"/>
        <v>61</v>
      </c>
      <c r="I196" s="29">
        <f t="shared" si="4"/>
        <v>177</v>
      </c>
      <c r="J196" s="29">
        <f t="shared" si="4"/>
        <v>123</v>
      </c>
      <c r="K196" s="29">
        <f t="shared" si="4"/>
        <v>177</v>
      </c>
      <c r="L196" s="29">
        <f t="shared" si="4"/>
        <v>171</v>
      </c>
      <c r="M196" s="21"/>
    </row>
    <row r="197" spans="1:13" s="13" customFormat="1" ht="15.5" x14ac:dyDescent="0.35">
      <c r="A197" s="135" t="s">
        <v>4</v>
      </c>
      <c r="B197" s="136"/>
      <c r="C197" s="35">
        <f t="shared" ref="C197:L197" si="5">COUNTIF(C16:C195,"&gt;"&amp;C15)</f>
        <v>14</v>
      </c>
      <c r="D197" s="36">
        <f t="shared" si="5"/>
        <v>10</v>
      </c>
      <c r="E197" s="36">
        <f t="shared" si="5"/>
        <v>145</v>
      </c>
      <c r="F197" s="36">
        <f t="shared" si="5"/>
        <v>107</v>
      </c>
      <c r="G197" s="36">
        <f t="shared" si="5"/>
        <v>148</v>
      </c>
      <c r="H197" s="36">
        <f t="shared" si="5"/>
        <v>49</v>
      </c>
      <c r="I197" s="36">
        <f t="shared" si="5"/>
        <v>165</v>
      </c>
      <c r="J197" s="36">
        <f t="shared" si="5"/>
        <v>81</v>
      </c>
      <c r="K197" s="36">
        <f t="shared" si="5"/>
        <v>62</v>
      </c>
      <c r="L197" s="40">
        <f t="shared" si="5"/>
        <v>133</v>
      </c>
      <c r="M197" s="21"/>
    </row>
    <row r="198" spans="1:13" s="13" customFormat="1" ht="15.5" x14ac:dyDescent="0.35">
      <c r="A198" s="135" t="s">
        <v>47</v>
      </c>
      <c r="B198" s="136"/>
      <c r="C198" s="35">
        <f t="shared" ref="C198:L198" si="6">ROUND(C197*100/C196,0)</f>
        <v>58</v>
      </c>
      <c r="D198" s="113">
        <f t="shared" si="6"/>
        <v>50</v>
      </c>
      <c r="E198" s="113">
        <f t="shared" si="6"/>
        <v>85</v>
      </c>
      <c r="F198" s="113">
        <f t="shared" si="6"/>
        <v>67</v>
      </c>
      <c r="G198" s="113">
        <f t="shared" si="6"/>
        <v>90</v>
      </c>
      <c r="H198" s="113">
        <f t="shared" si="6"/>
        <v>80</v>
      </c>
      <c r="I198" s="113">
        <f t="shared" si="6"/>
        <v>93</v>
      </c>
      <c r="J198" s="113">
        <f t="shared" si="6"/>
        <v>66</v>
      </c>
      <c r="K198" s="113">
        <f t="shared" si="6"/>
        <v>35</v>
      </c>
      <c r="L198" s="113">
        <f t="shared" si="6"/>
        <v>78</v>
      </c>
      <c r="M198" s="21"/>
    </row>
    <row r="199" spans="1:13" s="13" customFormat="1" x14ac:dyDescent="0.35">
      <c r="A199" s="139" t="s">
        <v>14</v>
      </c>
      <c r="B199" s="140"/>
      <c r="C199" s="35" t="str">
        <f>IF(C198&gt;=70,"3",IF(C198&gt;=60,"2",IF(C198&gt;=50,"1","-")))</f>
        <v>1</v>
      </c>
      <c r="D199" s="113" t="str">
        <f t="shared" ref="D199:L199" si="7">IF(D198&gt;=70,"3",IF(D198&gt;=60,"2",IF(D198&gt;=50,"1","-")))</f>
        <v>1</v>
      </c>
      <c r="E199" s="113" t="str">
        <f t="shared" si="7"/>
        <v>3</v>
      </c>
      <c r="F199" s="113" t="str">
        <f t="shared" si="7"/>
        <v>2</v>
      </c>
      <c r="G199" s="113" t="str">
        <f t="shared" si="7"/>
        <v>3</v>
      </c>
      <c r="H199" s="113" t="str">
        <f t="shared" si="7"/>
        <v>3</v>
      </c>
      <c r="I199" s="113" t="str">
        <f t="shared" si="7"/>
        <v>3</v>
      </c>
      <c r="J199" s="113" t="str">
        <f t="shared" si="7"/>
        <v>2</v>
      </c>
      <c r="K199" s="113" t="str">
        <f t="shared" si="7"/>
        <v>-</v>
      </c>
      <c r="L199" s="113" t="str">
        <f t="shared" si="7"/>
        <v>3</v>
      </c>
      <c r="M199" s="21"/>
    </row>
    <row r="200" spans="1:13" s="13" customFormat="1" x14ac:dyDescent="0.35">
      <c r="A200" s="9"/>
      <c r="B200" s="9"/>
      <c r="C200" s="18" t="s">
        <v>1</v>
      </c>
      <c r="D200" s="18" t="s">
        <v>1</v>
      </c>
      <c r="E200" s="18" t="s">
        <v>0</v>
      </c>
      <c r="F200" s="18" t="s">
        <v>1</v>
      </c>
      <c r="G200" s="18" t="s">
        <v>2</v>
      </c>
      <c r="H200" s="18" t="s">
        <v>1</v>
      </c>
      <c r="I200" s="18" t="s">
        <v>0</v>
      </c>
      <c r="J200" s="18" t="s">
        <v>0</v>
      </c>
      <c r="K200" s="18" t="s">
        <v>0</v>
      </c>
      <c r="M200" s="10"/>
    </row>
    <row r="201" spans="1:13" s="13" customFormat="1" ht="17.5" x14ac:dyDescent="0.35">
      <c r="A201" s="9"/>
      <c r="B201" s="9"/>
      <c r="C201" s="10"/>
      <c r="D201" s="10"/>
      <c r="E201" s="11"/>
      <c r="F201" s="141"/>
      <c r="G201" s="142"/>
      <c r="H201" s="131" t="s">
        <v>15</v>
      </c>
      <c r="I201" s="132"/>
      <c r="J201" s="14" t="s">
        <v>18</v>
      </c>
      <c r="K201" s="14"/>
      <c r="M201" s="10"/>
    </row>
    <row r="202" spans="1:13" s="13" customFormat="1" ht="20" x14ac:dyDescent="0.4">
      <c r="A202" s="9"/>
      <c r="B202" s="9"/>
      <c r="C202" s="15"/>
      <c r="D202" s="16"/>
      <c r="E202" s="12"/>
      <c r="F202" s="129" t="s">
        <v>16</v>
      </c>
      <c r="G202" s="130"/>
      <c r="H202" s="17" t="s">
        <v>35</v>
      </c>
      <c r="I202" s="17" t="s">
        <v>14</v>
      </c>
      <c r="J202" s="17" t="s">
        <v>35</v>
      </c>
      <c r="K202" s="17" t="s">
        <v>14</v>
      </c>
      <c r="M202" s="10"/>
    </row>
    <row r="203" spans="1:13" s="13" customFormat="1" ht="20" x14ac:dyDescent="0.4">
      <c r="A203" s="9"/>
      <c r="B203" s="9"/>
      <c r="C203" s="15"/>
      <c r="D203" s="15"/>
      <c r="E203" s="12"/>
      <c r="F203" s="129" t="s">
        <v>31</v>
      </c>
      <c r="G203" s="130"/>
      <c r="H203" s="40">
        <f>AVERAGE(E198,I198,J198,K198)</f>
        <v>69.75</v>
      </c>
      <c r="I203" s="36" t="str">
        <f>IF(H203&gt;=70,"3",IF(H203&gt;=60,"2",IF(H203&gt;=50,"1",IF(H203&lt;=49,"-"))))</f>
        <v>2</v>
      </c>
      <c r="J203" s="36">
        <f>(H203*0.5)+($L$198*0.5)</f>
        <v>73.875</v>
      </c>
      <c r="K203" s="36" t="str">
        <f>IF(J203&gt;=70,"3",IF(J203&gt;=60,"2",IF(J203&gt;=50,"1",IF(J203&lt;49,"-"))))</f>
        <v>3</v>
      </c>
      <c r="M203" s="10"/>
    </row>
    <row r="204" spans="1:13" s="13" customFormat="1" ht="20" x14ac:dyDescent="0.4">
      <c r="A204" s="9"/>
      <c r="B204" s="9"/>
      <c r="C204" s="10"/>
      <c r="D204" s="10"/>
      <c r="E204" s="11"/>
      <c r="F204" s="129" t="s">
        <v>32</v>
      </c>
      <c r="G204" s="130"/>
      <c r="H204" s="117">
        <f>AVERAGE(C198,D198,F198,H198)</f>
        <v>63.75</v>
      </c>
      <c r="I204" s="40" t="str">
        <f t="shared" ref="I204:I207" si="8">IF(H204&gt;=70,"3",IF(H204&gt;=60,"2",IF(H204&gt;=50,"1",IF(H204&lt;=49,"-"))))</f>
        <v>2</v>
      </c>
      <c r="J204" s="40">
        <f t="shared" ref="J204:J205" si="9">(H204*0.5)+($L$198*0.5)</f>
        <v>70.875</v>
      </c>
      <c r="K204" s="40" t="str">
        <f t="shared" ref="K204:K207" si="10">IF(J204&gt;=70,"3",IF(J204&gt;=60,"2",IF(J204&gt;=50,"1",IF(J204&lt;49,"-"))))</f>
        <v>3</v>
      </c>
      <c r="M204" s="10"/>
    </row>
    <row r="205" spans="1:13" s="13" customFormat="1" ht="20" x14ac:dyDescent="0.4">
      <c r="A205" s="9"/>
      <c r="B205" s="9"/>
      <c r="C205" s="10"/>
      <c r="D205" s="10"/>
      <c r="E205" s="11"/>
      <c r="F205" s="129" t="s">
        <v>33</v>
      </c>
      <c r="G205" s="130"/>
      <c r="H205" s="40">
        <f>AVERAGE(G198)</f>
        <v>90</v>
      </c>
      <c r="I205" s="40" t="str">
        <f t="shared" si="8"/>
        <v>3</v>
      </c>
      <c r="J205" s="40">
        <f t="shared" si="9"/>
        <v>84</v>
      </c>
      <c r="K205" s="40" t="str">
        <f t="shared" si="10"/>
        <v>3</v>
      </c>
      <c r="M205" s="10"/>
    </row>
    <row r="206" spans="1:13" s="13" customFormat="1" ht="20" x14ac:dyDescent="0.4">
      <c r="A206" s="9"/>
      <c r="B206" s="9"/>
      <c r="C206" s="10"/>
      <c r="D206" s="10"/>
      <c r="E206" s="11"/>
      <c r="F206" s="129" t="s">
        <v>34</v>
      </c>
      <c r="G206" s="130"/>
      <c r="H206" s="40"/>
      <c r="I206" s="40" t="str">
        <f t="shared" si="8"/>
        <v>-</v>
      </c>
      <c r="J206" s="40">
        <f>(H206*0)+($L$198*1)</f>
        <v>78</v>
      </c>
      <c r="K206" s="40" t="str">
        <f t="shared" si="10"/>
        <v>3</v>
      </c>
      <c r="M206" s="10"/>
    </row>
    <row r="207" spans="1:13" s="13" customFormat="1" ht="20" x14ac:dyDescent="0.4">
      <c r="A207" s="9"/>
      <c r="B207" s="9"/>
      <c r="C207" s="10"/>
      <c r="D207" s="10"/>
      <c r="E207" s="11"/>
      <c r="F207" s="129" t="s">
        <v>54</v>
      </c>
      <c r="G207" s="130"/>
      <c r="H207" s="40"/>
      <c r="I207" s="40" t="str">
        <f t="shared" si="8"/>
        <v>-</v>
      </c>
      <c r="J207" s="40">
        <f>(H207*0)+($L$198*1)</f>
        <v>78</v>
      </c>
      <c r="K207" s="40" t="str">
        <f t="shared" si="10"/>
        <v>3</v>
      </c>
      <c r="M207" s="10"/>
    </row>
    <row r="208" spans="1:13" s="13" customFormat="1" x14ac:dyDescent="0.35">
      <c r="A208" s="9"/>
      <c r="B208" s="9"/>
      <c r="C208" s="10"/>
      <c r="D208" s="10"/>
      <c r="E208" s="10"/>
      <c r="F208" s="10"/>
      <c r="G208" s="10"/>
      <c r="H208" s="10"/>
      <c r="I208" s="10"/>
      <c r="J208" s="10"/>
      <c r="K208" s="10"/>
      <c r="M208" s="10"/>
    </row>
  </sheetData>
  <mergeCells count="28">
    <mergeCell ref="A6:B6"/>
    <mergeCell ref="I6:K6"/>
    <mergeCell ref="A7:D7"/>
    <mergeCell ref="D8:I8"/>
    <mergeCell ref="D9:I9"/>
    <mergeCell ref="A197:B197"/>
    <mergeCell ref="A198:B198"/>
    <mergeCell ref="A199:B199"/>
    <mergeCell ref="H201:I201"/>
    <mergeCell ref="C11:I11"/>
    <mergeCell ref="A12:B12"/>
    <mergeCell ref="A13:B13"/>
    <mergeCell ref="A14:B14"/>
    <mergeCell ref="A11:B11"/>
    <mergeCell ref="A196:B196"/>
    <mergeCell ref="J11:K11"/>
    <mergeCell ref="F207:G207"/>
    <mergeCell ref="F202:G202"/>
    <mergeCell ref="F201:G201"/>
    <mergeCell ref="F203:G203"/>
    <mergeCell ref="F204:G204"/>
    <mergeCell ref="F205:G205"/>
    <mergeCell ref="F206:G206"/>
    <mergeCell ref="A1:M1"/>
    <mergeCell ref="A2:M2"/>
    <mergeCell ref="A3:M3"/>
    <mergeCell ref="A4:M4"/>
    <mergeCell ref="A5:M5"/>
  </mergeCells>
  <dataValidations count="3">
    <dataValidation type="decimal" allowBlank="1" showInputMessage="1" showErrorMessage="1" sqref="C16:G195">
      <formula1>0</formula1>
      <formula2>5.01</formula2>
    </dataValidation>
    <dataValidation type="decimal" allowBlank="1" showInputMessage="1" showErrorMessage="1" sqref="H16:J195">
      <formula1>0</formula1>
      <formula2>10.01</formula2>
    </dataValidation>
    <dataValidation type="decimal" allowBlank="1" showInputMessage="1" showErrorMessage="1" sqref="K16:K195">
      <formula1>0</formula1>
      <formula2>15.01</formula2>
    </dataValidation>
  </dataValidations>
  <pageMargins left="0" right="0" top="0" bottom="0" header="0" footer="0"/>
  <pageSetup scale="54" orientation="portrait" r:id="rId1"/>
  <rowBreaks count="1" manualBreakCount="1">
    <brk id="26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23MBA111 </vt:lpstr>
      <vt:lpstr>23MBA111 - Attainment</vt:lpstr>
      <vt:lpstr>23MBA211</vt:lpstr>
      <vt:lpstr>23MBA211-Attainment</vt:lpstr>
      <vt:lpstr>23MBA212</vt:lpstr>
      <vt:lpstr>23MBA212-Attainment</vt:lpstr>
      <vt:lpstr>23MBA213</vt:lpstr>
      <vt:lpstr>23MBA213-Attainment</vt:lpstr>
      <vt:lpstr>23MBA311</vt:lpstr>
      <vt:lpstr>23MBA311-Attainment</vt:lpstr>
      <vt:lpstr>23MBA611</vt:lpstr>
      <vt:lpstr>23MBA611 - Attainment</vt:lpstr>
      <vt:lpstr>Final Attainment Level</vt:lpstr>
      <vt:lpstr>CO Attainment for all Subjects</vt:lpstr>
      <vt:lpstr>'23MBA311'!Print_Area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prabhakaran.anjali@gmail.com</dc:creator>
  <cp:lastModifiedBy>Jahnavi M</cp:lastModifiedBy>
  <cp:lastPrinted>2025-01-18T07:18:14Z</cp:lastPrinted>
  <dcterms:created xsi:type="dcterms:W3CDTF">2017-09-09T14:50:20Z</dcterms:created>
  <dcterms:modified xsi:type="dcterms:W3CDTF">2025-01-18T07:23:28Z</dcterms:modified>
</cp:coreProperties>
</file>