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80" windowWidth="12240" windowHeight="5565" firstSheet="10" activeTab="15"/>
  </bookViews>
  <sheets>
    <sheet name="2.1" sheetId="9" r:id="rId1"/>
    <sheet name="2.1- Attainment" sheetId="10" r:id="rId2"/>
    <sheet name="2.2" sheetId="11" r:id="rId3"/>
    <sheet name="2.2-Attainment" sheetId="12" r:id="rId4"/>
    <sheet name="2.3" sheetId="13" r:id="rId5"/>
    <sheet name="2.3-Attainment" sheetId="14" r:id="rId6"/>
    <sheet name="2.4" sheetId="15" r:id="rId7"/>
    <sheet name="2.4-Attainment" sheetId="16" r:id="rId8"/>
    <sheet name="2.5" sheetId="17" r:id="rId9"/>
    <sheet name="2.5-Attainment" sheetId="18" r:id="rId10"/>
    <sheet name="2.6" sheetId="1" r:id="rId11"/>
    <sheet name="2.6-Attainment" sheetId="5" r:id="rId12"/>
    <sheet name="2.7" sheetId="20" r:id="rId13"/>
    <sheet name="2.7-Attainment" sheetId="21" r:id="rId14"/>
    <sheet name="Final Attainment Level" sheetId="22" r:id="rId15"/>
    <sheet name="CO Attainment for all Subjects" sheetId="23" r:id="rId16"/>
  </sheets>
  <definedNames>
    <definedName name="_xlnm._FilterDatabase" localSheetId="10" hidden="1">'2.6'!#REF!</definedName>
    <definedName name="_xlnm.Print_Area" localSheetId="10">'2.6'!$A$8:$P$197</definedName>
  </definedNames>
  <calcPr calcId="124519"/>
</workbook>
</file>

<file path=xl/calcChain.xml><?xml version="1.0" encoding="utf-8"?>
<calcChain xmlns="http://schemas.openxmlformats.org/spreadsheetml/2006/main">
  <c r="C32" i="23"/>
  <c r="E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B33"/>
  <c r="B34"/>
  <c r="B35"/>
  <c r="B36"/>
  <c r="B37"/>
  <c r="B38"/>
  <c r="D46"/>
  <c r="E46"/>
  <c r="F46"/>
  <c r="C46"/>
  <c r="B46"/>
  <c r="E9" i="18"/>
  <c r="F9"/>
  <c r="G9"/>
  <c r="D9"/>
  <c r="E5" i="16"/>
  <c r="F5"/>
  <c r="G5"/>
  <c r="E6"/>
  <c r="F6"/>
  <c r="G6"/>
  <c r="E7"/>
  <c r="F7"/>
  <c r="G7"/>
  <c r="E8"/>
  <c r="F8"/>
  <c r="G8"/>
  <c r="E9"/>
  <c r="F9"/>
  <c r="G9"/>
  <c r="D6"/>
  <c r="D7"/>
  <c r="D8"/>
  <c r="D9"/>
  <c r="C24" i="23"/>
  <c r="E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B25"/>
  <c r="B26"/>
  <c r="B27"/>
  <c r="B28"/>
  <c r="B29"/>
  <c r="C16"/>
  <c r="E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B17"/>
  <c r="B18"/>
  <c r="B19"/>
  <c r="B20"/>
  <c r="B21"/>
  <c r="C6"/>
  <c r="E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B7"/>
  <c r="B8"/>
  <c r="B9"/>
  <c r="B10"/>
  <c r="B11"/>
  <c r="B12"/>
  <c r="B13"/>
  <c r="O187" i="1" l="1"/>
  <c r="O188"/>
  <c r="O189" s="1"/>
  <c r="O190" s="1"/>
  <c r="O187" i="9"/>
  <c r="P18" i="1"/>
  <c r="P19"/>
  <c r="A7" i="22" l="1"/>
  <c r="A8"/>
  <c r="A9"/>
  <c r="A10"/>
  <c r="A11"/>
  <c r="A12"/>
  <c r="A13"/>
  <c r="F57" i="23"/>
  <c r="E57"/>
  <c r="D57"/>
  <c r="C57"/>
  <c r="B57"/>
  <c r="B58"/>
  <c r="B59"/>
  <c r="B60"/>
  <c r="B61"/>
  <c r="B62"/>
  <c r="C56"/>
  <c r="E56"/>
  <c r="A56"/>
  <c r="F49"/>
  <c r="E49"/>
  <c r="D49"/>
  <c r="C49"/>
  <c r="B49"/>
  <c r="B50"/>
  <c r="B51"/>
  <c r="B52"/>
  <c r="B53"/>
  <c r="C48"/>
  <c r="E48"/>
  <c r="A48"/>
  <c r="F41"/>
  <c r="E41"/>
  <c r="D41"/>
  <c r="C41"/>
  <c r="C40"/>
  <c r="E40"/>
  <c r="B41"/>
  <c r="B42"/>
  <c r="B43"/>
  <c r="B44"/>
  <c r="B45"/>
  <c r="A40"/>
  <c r="A32"/>
  <c r="A24"/>
  <c r="A16"/>
  <c r="A6"/>
  <c r="P16" i="13" l="1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5"/>
  <c r="P185" i="9" l="1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6" i="15" l="1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15"/>
  <c r="P144" l="1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43"/>
  <c r="E5" i="21" l="1"/>
  <c r="D58" i="23" s="1"/>
  <c r="E6" i="21"/>
  <c r="D59" i="23" s="1"/>
  <c r="E7" i="21"/>
  <c r="D60" i="23" s="1"/>
  <c r="E8" i="21"/>
  <c r="D61" i="23" s="1"/>
  <c r="E9" i="21"/>
  <c r="D62" i="23" s="1"/>
  <c r="D6" i="21"/>
  <c r="C59" i="23" s="1"/>
  <c r="D7" i="21"/>
  <c r="C60" i="23" s="1"/>
  <c r="D8" i="21"/>
  <c r="C61" i="23" s="1"/>
  <c r="D9" i="21"/>
  <c r="C62" i="23" s="1"/>
  <c r="D5" i="21"/>
  <c r="C58" i="23" s="1"/>
  <c r="O187" i="20"/>
  <c r="N187"/>
  <c r="M187"/>
  <c r="L187"/>
  <c r="K187"/>
  <c r="J187"/>
  <c r="I187"/>
  <c r="H187"/>
  <c r="G187"/>
  <c r="F187"/>
  <c r="E187"/>
  <c r="D187"/>
  <c r="C187"/>
  <c r="P187" s="1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1"/>
  <c r="P110"/>
  <c r="P109"/>
  <c r="P108"/>
  <c r="P107"/>
  <c r="P106"/>
  <c r="P105"/>
  <c r="P104"/>
  <c r="P103"/>
  <c r="P102"/>
  <c r="P101"/>
  <c r="P100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O14"/>
  <c r="O188" s="1"/>
  <c r="N14"/>
  <c r="N188" s="1"/>
  <c r="N189" s="1"/>
  <c r="N190" s="1"/>
  <c r="M14"/>
  <c r="M188" s="1"/>
  <c r="M189" s="1"/>
  <c r="M190" s="1"/>
  <c r="L14"/>
  <c r="L188" s="1"/>
  <c r="L189" s="1"/>
  <c r="L190" s="1"/>
  <c r="K14"/>
  <c r="K188" s="1"/>
  <c r="K189" s="1"/>
  <c r="K190" s="1"/>
  <c r="J14"/>
  <c r="J188" s="1"/>
  <c r="J189" s="1"/>
  <c r="J190" s="1"/>
  <c r="I14"/>
  <c r="I188" s="1"/>
  <c r="I189" s="1"/>
  <c r="I190" s="1"/>
  <c r="H14"/>
  <c r="H188" s="1"/>
  <c r="H189" s="1"/>
  <c r="H190" s="1"/>
  <c r="G14"/>
  <c r="G188" s="1"/>
  <c r="G189" s="1"/>
  <c r="F14"/>
  <c r="F188" s="1"/>
  <c r="F189" s="1"/>
  <c r="E14"/>
  <c r="E188" s="1"/>
  <c r="E189" s="1"/>
  <c r="D14"/>
  <c r="D188" s="1"/>
  <c r="D189" s="1"/>
  <c r="C14"/>
  <c r="C188" s="1"/>
  <c r="O189" l="1"/>
  <c r="O190" s="1"/>
  <c r="F190"/>
  <c r="H197"/>
  <c r="P188"/>
  <c r="C189"/>
  <c r="G190"/>
  <c r="H198"/>
  <c r="D190"/>
  <c r="H195"/>
  <c r="H196"/>
  <c r="E190"/>
  <c r="J195" l="1"/>
  <c r="I195"/>
  <c r="C190"/>
  <c r="P190" s="1"/>
  <c r="P189"/>
  <c r="H194"/>
  <c r="J196"/>
  <c r="I196"/>
  <c r="J198"/>
  <c r="I198"/>
  <c r="J197"/>
  <c r="I197"/>
  <c r="K195" l="1"/>
  <c r="G6" i="21" s="1"/>
  <c r="F59" i="23" s="1"/>
  <c r="F6" i="21"/>
  <c r="K197" i="20"/>
  <c r="G8" i="21" s="1"/>
  <c r="F61" i="23" s="1"/>
  <c r="F8" i="21"/>
  <c r="K196" i="20"/>
  <c r="G7" i="21" s="1"/>
  <c r="F60" i="23" s="1"/>
  <c r="F7" i="21"/>
  <c r="K198" i="20"/>
  <c r="G9" i="21" s="1"/>
  <c r="F62" i="23" s="1"/>
  <c r="F9" i="21"/>
  <c r="J194" i="20"/>
  <c r="I194"/>
  <c r="E62" i="23" l="1"/>
  <c r="B28" i="21"/>
  <c r="K194" i="20"/>
  <c r="G5" i="21" s="1"/>
  <c r="F58" i="23" s="1"/>
  <c r="F5" i="21"/>
  <c r="B27"/>
  <c r="E61" i="23"/>
  <c r="E60"/>
  <c r="B26" i="21"/>
  <c r="B25"/>
  <c r="E59" i="23"/>
  <c r="P100" i="11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3"/>
  <c r="P134"/>
  <c r="P135"/>
  <c r="P136"/>
  <c r="P137"/>
  <c r="P138"/>
  <c r="P139"/>
  <c r="P140"/>
  <c r="P141"/>
  <c r="P142"/>
  <c r="K26" i="21" l="1"/>
  <c r="F26"/>
  <c r="D26"/>
  <c r="J26"/>
  <c r="G26"/>
  <c r="H26"/>
  <c r="C26"/>
  <c r="E26"/>
  <c r="I26"/>
  <c r="E58" i="23"/>
  <c r="B24" i="21"/>
  <c r="J25"/>
  <c r="H25"/>
  <c r="C25"/>
  <c r="D25"/>
  <c r="E25"/>
  <c r="G25"/>
  <c r="F25"/>
  <c r="I25"/>
  <c r="K25"/>
  <c r="I27"/>
  <c r="K27"/>
  <c r="F27"/>
  <c r="D27"/>
  <c r="G27"/>
  <c r="J27"/>
  <c r="H27"/>
  <c r="C27"/>
  <c r="E27"/>
  <c r="G28"/>
  <c r="I28"/>
  <c r="E28"/>
  <c r="K28"/>
  <c r="F28"/>
  <c r="C28"/>
  <c r="D28"/>
  <c r="J28"/>
  <c r="H28"/>
  <c r="P186" i="11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D24" i="21" l="1"/>
  <c r="D29" s="1"/>
  <c r="C13" i="22" s="1"/>
  <c r="J24" i="21"/>
  <c r="J29" s="1"/>
  <c r="I13" i="22" s="1"/>
  <c r="K24" i="21"/>
  <c r="K29" s="1"/>
  <c r="J13" i="22" s="1"/>
  <c r="H24" i="21"/>
  <c r="H29" s="1"/>
  <c r="G13" i="22" s="1"/>
  <c r="C24" i="21"/>
  <c r="C29" s="1"/>
  <c r="B13" i="22" s="1"/>
  <c r="E24" i="21"/>
  <c r="E29" s="1"/>
  <c r="D13" i="22" s="1"/>
  <c r="G24" i="21"/>
  <c r="G29" s="1"/>
  <c r="F13" i="22" s="1"/>
  <c r="I24" i="21"/>
  <c r="I29" s="1"/>
  <c r="H13" i="22" s="1"/>
  <c r="F24" i="21"/>
  <c r="F29" s="1"/>
  <c r="E13" i="22" s="1"/>
  <c r="P98" i="11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O187" i="17" l="1"/>
  <c r="N187"/>
  <c r="M187"/>
  <c r="L187"/>
  <c r="K187"/>
  <c r="J187"/>
  <c r="I187"/>
  <c r="H187"/>
  <c r="G187"/>
  <c r="F187"/>
  <c r="E187"/>
  <c r="D187"/>
  <c r="C187"/>
  <c r="O14"/>
  <c r="O188" s="1"/>
  <c r="N14"/>
  <c r="N188" s="1"/>
  <c r="N189" s="1"/>
  <c r="N190" s="1"/>
  <c r="M14"/>
  <c r="M188" s="1"/>
  <c r="M189" s="1"/>
  <c r="M190" s="1"/>
  <c r="L14"/>
  <c r="L188" s="1"/>
  <c r="L189" s="1"/>
  <c r="L190" s="1"/>
  <c r="K14"/>
  <c r="K188" s="1"/>
  <c r="K189" s="1"/>
  <c r="K190" s="1"/>
  <c r="J14"/>
  <c r="J188" s="1"/>
  <c r="J189" s="1"/>
  <c r="I14"/>
  <c r="I188" s="1"/>
  <c r="I189" s="1"/>
  <c r="I190" s="1"/>
  <c r="H14"/>
  <c r="H188" s="1"/>
  <c r="H189" s="1"/>
  <c r="G14"/>
  <c r="G188" s="1"/>
  <c r="G189" s="1"/>
  <c r="F14"/>
  <c r="F188" s="1"/>
  <c r="F189" s="1"/>
  <c r="F190" s="1"/>
  <c r="E14"/>
  <c r="E188" s="1"/>
  <c r="E189" s="1"/>
  <c r="H194" s="1"/>
  <c r="D14"/>
  <c r="D188" s="1"/>
  <c r="D189" s="1"/>
  <c r="H198" s="1"/>
  <c r="C14"/>
  <c r="C188" s="1"/>
  <c r="C189" s="1"/>
  <c r="H196" s="1"/>
  <c r="O187" i="15"/>
  <c r="N187"/>
  <c r="M187"/>
  <c r="L187"/>
  <c r="K187"/>
  <c r="J187"/>
  <c r="I187"/>
  <c r="H187"/>
  <c r="G187"/>
  <c r="F187"/>
  <c r="E187"/>
  <c r="D187"/>
  <c r="C187"/>
  <c r="O14"/>
  <c r="O188" s="1"/>
  <c r="N14"/>
  <c r="N188" s="1"/>
  <c r="N189" s="1"/>
  <c r="N190" s="1"/>
  <c r="M14"/>
  <c r="M188" s="1"/>
  <c r="L14"/>
  <c r="L188" s="1"/>
  <c r="K14"/>
  <c r="K188" s="1"/>
  <c r="K189" s="1"/>
  <c r="K190" s="1"/>
  <c r="J14"/>
  <c r="J188" s="1"/>
  <c r="J189" s="1"/>
  <c r="J190" s="1"/>
  <c r="I14"/>
  <c r="I188" s="1"/>
  <c r="H14"/>
  <c r="H188" s="1"/>
  <c r="G14"/>
  <c r="G188" s="1"/>
  <c r="G189" s="1"/>
  <c r="F14"/>
  <c r="F188" s="1"/>
  <c r="F189" s="1"/>
  <c r="E14"/>
  <c r="E188" s="1"/>
  <c r="D14"/>
  <c r="D188" s="1"/>
  <c r="C14"/>
  <c r="C188" s="1"/>
  <c r="C189" s="1"/>
  <c r="O187" i="13"/>
  <c r="N187"/>
  <c r="M187"/>
  <c r="L187"/>
  <c r="K187"/>
  <c r="J187"/>
  <c r="I187"/>
  <c r="H187"/>
  <c r="G187"/>
  <c r="F187"/>
  <c r="E187"/>
  <c r="D187"/>
  <c r="C187"/>
  <c r="O14"/>
  <c r="O188" s="1"/>
  <c r="N14"/>
  <c r="N188" s="1"/>
  <c r="M14"/>
  <c r="M188" s="1"/>
  <c r="M189" s="1"/>
  <c r="M190" s="1"/>
  <c r="L14"/>
  <c r="L188" s="1"/>
  <c r="L189" s="1"/>
  <c r="L190" s="1"/>
  <c r="K14"/>
  <c r="K188" s="1"/>
  <c r="J14"/>
  <c r="J188" s="1"/>
  <c r="I14"/>
  <c r="I188" s="1"/>
  <c r="I189" s="1"/>
  <c r="I190" s="1"/>
  <c r="H14"/>
  <c r="H188" s="1"/>
  <c r="H189" s="1"/>
  <c r="G14"/>
  <c r="G188" s="1"/>
  <c r="G189" s="1"/>
  <c r="G190" s="1"/>
  <c r="F14"/>
  <c r="F188" s="1"/>
  <c r="E14"/>
  <c r="E188" s="1"/>
  <c r="E189" s="1"/>
  <c r="D14"/>
  <c r="D188" s="1"/>
  <c r="D189" s="1"/>
  <c r="C14"/>
  <c r="C188" s="1"/>
  <c r="O187" i="11"/>
  <c r="N187"/>
  <c r="M187"/>
  <c r="L187"/>
  <c r="K187"/>
  <c r="J187"/>
  <c r="I187"/>
  <c r="H187"/>
  <c r="G187"/>
  <c r="F187"/>
  <c r="E187"/>
  <c r="D187"/>
  <c r="C187"/>
  <c r="O14"/>
  <c r="O188" s="1"/>
  <c r="N14"/>
  <c r="N188" s="1"/>
  <c r="M14"/>
  <c r="M188" s="1"/>
  <c r="M189" s="1"/>
  <c r="L14"/>
  <c r="L188" s="1"/>
  <c r="L189" s="1"/>
  <c r="L190" s="1"/>
  <c r="K14"/>
  <c r="K188" s="1"/>
  <c r="K189" s="1"/>
  <c r="K190" s="1"/>
  <c r="J14"/>
  <c r="J188" s="1"/>
  <c r="I14"/>
  <c r="I188" s="1"/>
  <c r="I189" s="1"/>
  <c r="I190" s="1"/>
  <c r="H14"/>
  <c r="H188" s="1"/>
  <c r="H189" s="1"/>
  <c r="G14"/>
  <c r="G188" s="1"/>
  <c r="G189" s="1"/>
  <c r="G190" s="1"/>
  <c r="F14"/>
  <c r="F188" s="1"/>
  <c r="F189" s="1"/>
  <c r="E14"/>
  <c r="E188" s="1"/>
  <c r="E189" s="1"/>
  <c r="D14"/>
  <c r="D188" s="1"/>
  <c r="D189" s="1"/>
  <c r="C14"/>
  <c r="C188" s="1"/>
  <c r="C189" s="1"/>
  <c r="C189" i="13" l="1"/>
  <c r="H194" s="1"/>
  <c r="K189"/>
  <c r="K190" s="1"/>
  <c r="F189"/>
  <c r="J189"/>
  <c r="J190" s="1"/>
  <c r="N189"/>
  <c r="N190" s="1"/>
  <c r="H195"/>
  <c r="I195" s="1"/>
  <c r="E189" i="15"/>
  <c r="H196" s="1"/>
  <c r="M189"/>
  <c r="M190" s="1"/>
  <c r="D189"/>
  <c r="H189"/>
  <c r="L189"/>
  <c r="L190" s="1"/>
  <c r="I189"/>
  <c r="I190" s="1"/>
  <c r="O189" i="17"/>
  <c r="O190" s="1"/>
  <c r="G190"/>
  <c r="H195"/>
  <c r="D6" i="18" s="1"/>
  <c r="C43" i="23" s="1"/>
  <c r="J190" i="17"/>
  <c r="H197"/>
  <c r="O189" i="15"/>
  <c r="O190" s="1"/>
  <c r="O189" i="13"/>
  <c r="O190" s="1"/>
  <c r="O189" i="11"/>
  <c r="O190" s="1"/>
  <c r="F190" i="13"/>
  <c r="G190" i="15"/>
  <c r="F190"/>
  <c r="H197"/>
  <c r="H196" i="11"/>
  <c r="I196" s="1"/>
  <c r="M190"/>
  <c r="H195"/>
  <c r="D6" i="12" s="1"/>
  <c r="F190" i="11"/>
  <c r="J189"/>
  <c r="J190" s="1"/>
  <c r="N189"/>
  <c r="N190" s="1"/>
  <c r="E190" i="17"/>
  <c r="C190"/>
  <c r="D5" i="18"/>
  <c r="C42" i="23" s="1"/>
  <c r="D7" i="18"/>
  <c r="C44" i="23" s="1"/>
  <c r="D190" i="17"/>
  <c r="D8" i="18"/>
  <c r="C45" i="23" s="1"/>
  <c r="H190" i="17"/>
  <c r="C190" i="15"/>
  <c r="D190"/>
  <c r="H190"/>
  <c r="E190" i="13"/>
  <c r="C190"/>
  <c r="D5" i="14"/>
  <c r="D190" i="13"/>
  <c r="H190"/>
  <c r="E190" i="11"/>
  <c r="C190"/>
  <c r="D190"/>
  <c r="H190"/>
  <c r="D6" i="14" l="1"/>
  <c r="H197" i="13"/>
  <c r="D8" i="14" s="1"/>
  <c r="H196" i="13"/>
  <c r="D7" i="14" s="1"/>
  <c r="H194" i="15"/>
  <c r="D5" i="16" s="1"/>
  <c r="E190" i="15"/>
  <c r="H198"/>
  <c r="H195"/>
  <c r="J198" i="17"/>
  <c r="K198" s="1"/>
  <c r="I198"/>
  <c r="I198" i="15"/>
  <c r="J198"/>
  <c r="K198" s="1"/>
  <c r="H197" i="11"/>
  <c r="D8" i="12" s="1"/>
  <c r="H194" i="11"/>
  <c r="D5" i="12" s="1"/>
  <c r="D7"/>
  <c r="J196" i="17"/>
  <c r="I196"/>
  <c r="E7" i="18" s="1"/>
  <c r="D44" i="23" s="1"/>
  <c r="J194" i="17"/>
  <c r="I194"/>
  <c r="E5" i="18" s="1"/>
  <c r="D42" i="23" s="1"/>
  <c r="J197" i="17"/>
  <c r="I197"/>
  <c r="E8" i="18" s="1"/>
  <c r="D45" i="23" s="1"/>
  <c r="J195" i="17"/>
  <c r="I195"/>
  <c r="E6" i="18" s="1"/>
  <c r="D43" i="23" s="1"/>
  <c r="J195" i="15"/>
  <c r="J194"/>
  <c r="J196"/>
  <c r="I196"/>
  <c r="J197"/>
  <c r="I197"/>
  <c r="J196" i="13"/>
  <c r="I196"/>
  <c r="E7" i="14" s="1"/>
  <c r="J194" i="13"/>
  <c r="I194"/>
  <c r="E5" i="14" s="1"/>
  <c r="J197" i="13"/>
  <c r="I197"/>
  <c r="E8" i="14" s="1"/>
  <c r="J195" i="13"/>
  <c r="E6" i="14"/>
  <c r="J195" i="11"/>
  <c r="I195"/>
  <c r="E6" i="12" s="1"/>
  <c r="I197" i="11" l="1"/>
  <c r="E8" i="12" s="1"/>
  <c r="I194" i="15"/>
  <c r="I195"/>
  <c r="K196" i="13"/>
  <c r="G7" i="14" s="1"/>
  <c r="F7"/>
  <c r="K197" i="13"/>
  <c r="G8" i="14" s="1"/>
  <c r="F8"/>
  <c r="K194" i="13"/>
  <c r="G5" i="14" s="1"/>
  <c r="F5"/>
  <c r="K195" i="13"/>
  <c r="G6" i="14" s="1"/>
  <c r="F6"/>
  <c r="K195" i="17"/>
  <c r="G6" i="18" s="1"/>
  <c r="F43" i="23" s="1"/>
  <c r="F6" i="18"/>
  <c r="K194" i="17"/>
  <c r="G5" i="18" s="1"/>
  <c r="F42" i="23" s="1"/>
  <c r="F5" i="18"/>
  <c r="K197" i="17"/>
  <c r="G8" i="18" s="1"/>
  <c r="F45" i="23" s="1"/>
  <c r="F8" i="18"/>
  <c r="K196" i="17"/>
  <c r="G7" i="18" s="1"/>
  <c r="F44" i="23" s="1"/>
  <c r="F7" i="18"/>
  <c r="I194" i="11"/>
  <c r="E5" i="12" s="1"/>
  <c r="K196" i="15"/>
  <c r="B25" i="16"/>
  <c r="K195" i="15"/>
  <c r="B24" i="16"/>
  <c r="K197" i="15"/>
  <c r="B26" i="16"/>
  <c r="K194" i="15"/>
  <c r="B23" i="16"/>
  <c r="J194" i="11"/>
  <c r="K194" s="1"/>
  <c r="G5" i="12" s="1"/>
  <c r="J197" i="11"/>
  <c r="K197" s="1"/>
  <c r="G8" i="12" s="1"/>
  <c r="E7"/>
  <c r="J196" i="11"/>
  <c r="F7" i="12" s="1"/>
  <c r="K195" i="11"/>
  <c r="G6" i="12" s="1"/>
  <c r="F6"/>
  <c r="F8"/>
  <c r="K196" i="11"/>
  <c r="G7" i="12" s="1"/>
  <c r="N187" i="9"/>
  <c r="M187"/>
  <c r="L187"/>
  <c r="K187"/>
  <c r="J187"/>
  <c r="I187"/>
  <c r="H187"/>
  <c r="G187"/>
  <c r="F187"/>
  <c r="E187"/>
  <c r="D187"/>
  <c r="C187"/>
  <c r="O14"/>
  <c r="N14"/>
  <c r="N188" s="1"/>
  <c r="M14"/>
  <c r="M188" s="1"/>
  <c r="M189" s="1"/>
  <c r="M190" s="1"/>
  <c r="L14"/>
  <c r="L188" s="1"/>
  <c r="K14"/>
  <c r="K188" s="1"/>
  <c r="J14"/>
  <c r="J188" s="1"/>
  <c r="I14"/>
  <c r="I188" s="1"/>
  <c r="I189" s="1"/>
  <c r="H14"/>
  <c r="H188" s="1"/>
  <c r="G14"/>
  <c r="G188" s="1"/>
  <c r="F14"/>
  <c r="F188" s="1"/>
  <c r="E14"/>
  <c r="E188" s="1"/>
  <c r="E189" s="1"/>
  <c r="D14"/>
  <c r="D188" s="1"/>
  <c r="C14"/>
  <c r="C188" s="1"/>
  <c r="C189" s="1"/>
  <c r="H194" s="1"/>
  <c r="G189" l="1"/>
  <c r="H195" s="1"/>
  <c r="D6" i="10" s="1"/>
  <c r="F189" i="9"/>
  <c r="K189"/>
  <c r="K190" s="1"/>
  <c r="O188"/>
  <c r="O189" s="1"/>
  <c r="O190" s="1"/>
  <c r="B25" i="18"/>
  <c r="K25" s="1"/>
  <c r="E44" i="23"/>
  <c r="B23" i="18"/>
  <c r="J23" s="1"/>
  <c r="E42" i="23"/>
  <c r="B26" i="18"/>
  <c r="K26" s="1"/>
  <c r="E45" i="23"/>
  <c r="B24" i="18"/>
  <c r="H24" s="1"/>
  <c r="E43" i="23"/>
  <c r="B23" i="14"/>
  <c r="H23" s="1"/>
  <c r="B25"/>
  <c r="H25" s="1"/>
  <c r="B24"/>
  <c r="F24" s="1"/>
  <c r="B26"/>
  <c r="F26" s="1"/>
  <c r="B23" i="12"/>
  <c r="H23" s="1"/>
  <c r="B22"/>
  <c r="C22" s="1"/>
  <c r="B21"/>
  <c r="G21" s="1"/>
  <c r="K24" i="14"/>
  <c r="I24"/>
  <c r="C24"/>
  <c r="D24"/>
  <c r="E23"/>
  <c r="K23"/>
  <c r="I190" i="9"/>
  <c r="H199"/>
  <c r="E25" i="18"/>
  <c r="H23"/>
  <c r="I23"/>
  <c r="F26"/>
  <c r="C24"/>
  <c r="K24"/>
  <c r="G190" i="9"/>
  <c r="F190"/>
  <c r="J189"/>
  <c r="J190" s="1"/>
  <c r="N189"/>
  <c r="N190" s="1"/>
  <c r="J23" i="16"/>
  <c r="H23"/>
  <c r="C23"/>
  <c r="F23"/>
  <c r="D23"/>
  <c r="I23"/>
  <c r="K23"/>
  <c r="E23"/>
  <c r="G23"/>
  <c r="K24"/>
  <c r="F24"/>
  <c r="G24"/>
  <c r="I24"/>
  <c r="H24"/>
  <c r="C24"/>
  <c r="E24"/>
  <c r="D24"/>
  <c r="J24"/>
  <c r="D26"/>
  <c r="J26"/>
  <c r="K26"/>
  <c r="F26"/>
  <c r="G26"/>
  <c r="I26"/>
  <c r="H26"/>
  <c r="C26"/>
  <c r="E26"/>
  <c r="E25"/>
  <c r="G25"/>
  <c r="J25"/>
  <c r="H25"/>
  <c r="C25"/>
  <c r="F25"/>
  <c r="D25"/>
  <c r="I25"/>
  <c r="K25"/>
  <c r="F5" i="12"/>
  <c r="D22"/>
  <c r="F22"/>
  <c r="E22"/>
  <c r="K22"/>
  <c r="E23"/>
  <c r="I21"/>
  <c r="D189" i="9"/>
  <c r="H189"/>
  <c r="H190" s="1"/>
  <c r="L189"/>
  <c r="L190" s="1"/>
  <c r="C190"/>
  <c r="D5" i="10"/>
  <c r="E190" i="9"/>
  <c r="P176" i="1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7"/>
  <c r="P178"/>
  <c r="P179"/>
  <c r="P180"/>
  <c r="P181"/>
  <c r="P182"/>
  <c r="P183"/>
  <c r="P184"/>
  <c r="P185"/>
  <c r="P186"/>
  <c r="P100"/>
  <c r="P92"/>
  <c r="P93"/>
  <c r="P94"/>
  <c r="P95"/>
  <c r="P91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6"/>
  <c r="P97"/>
  <c r="P98"/>
  <c r="P58"/>
  <c r="P15"/>
  <c r="P16"/>
  <c r="P17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3"/>
  <c r="P44"/>
  <c r="P45"/>
  <c r="P46"/>
  <c r="P47"/>
  <c r="P48"/>
  <c r="P49"/>
  <c r="P50"/>
  <c r="P51"/>
  <c r="P52"/>
  <c r="P53"/>
  <c r="P54"/>
  <c r="P55"/>
  <c r="P56"/>
  <c r="P57"/>
  <c r="P42"/>
  <c r="K21" i="12" l="1"/>
  <c r="C23" i="14"/>
  <c r="E24"/>
  <c r="G24"/>
  <c r="J24"/>
  <c r="H24"/>
  <c r="J21" i="12"/>
  <c r="J22"/>
  <c r="H22"/>
  <c r="I22"/>
  <c r="G23"/>
  <c r="G22"/>
  <c r="G26" i="14"/>
  <c r="C26" i="18"/>
  <c r="C25"/>
  <c r="E27" i="16"/>
  <c r="D10" i="22" s="1"/>
  <c r="F27" i="16"/>
  <c r="E10" i="22" s="1"/>
  <c r="G27" i="16"/>
  <c r="F10" i="22" s="1"/>
  <c r="D27" i="16"/>
  <c r="C10" i="22" s="1"/>
  <c r="J27" i="16"/>
  <c r="I10" i="22" s="1"/>
  <c r="I27" i="16"/>
  <c r="H10" i="22" s="1"/>
  <c r="H27" i="16"/>
  <c r="G10" i="22" s="1"/>
  <c r="K27" i="16"/>
  <c r="J10" i="22" s="1"/>
  <c r="C27" i="16"/>
  <c r="B10" i="22" s="1"/>
  <c r="G25" i="14"/>
  <c r="J25"/>
  <c r="C25"/>
  <c r="D25"/>
  <c r="K25"/>
  <c r="K26"/>
  <c r="E26" i="18"/>
  <c r="D26"/>
  <c r="F25"/>
  <c r="I26"/>
  <c r="J26"/>
  <c r="D25"/>
  <c r="J25"/>
  <c r="I25"/>
  <c r="G26"/>
  <c r="G25"/>
  <c r="H26"/>
  <c r="H25"/>
  <c r="F24"/>
  <c r="C23"/>
  <c r="G24"/>
  <c r="D24"/>
  <c r="F23"/>
  <c r="G23"/>
  <c r="E24"/>
  <c r="K23"/>
  <c r="K27" s="1"/>
  <c r="J11" i="22" s="1"/>
  <c r="E23" i="18"/>
  <c r="I24"/>
  <c r="I27" s="1"/>
  <c r="H11" i="22" s="1"/>
  <c r="J24" i="18"/>
  <c r="J27" s="1"/>
  <c r="I11" i="22" s="1"/>
  <c r="D23" i="18"/>
  <c r="G23" i="14"/>
  <c r="G27" s="1"/>
  <c r="F9" i="22" s="1"/>
  <c r="D23" i="14"/>
  <c r="J23"/>
  <c r="H26"/>
  <c r="H27" s="1"/>
  <c r="G9" i="22" s="1"/>
  <c r="F23" i="14"/>
  <c r="F27" s="1"/>
  <c r="E9" i="22" s="1"/>
  <c r="I23" i="14"/>
  <c r="E26"/>
  <c r="D26"/>
  <c r="E25"/>
  <c r="E27" s="1"/>
  <c r="D9" i="22" s="1"/>
  <c r="F25" i="14"/>
  <c r="I26"/>
  <c r="J26"/>
  <c r="I25"/>
  <c r="C26"/>
  <c r="C21" i="12"/>
  <c r="F23"/>
  <c r="F21"/>
  <c r="E21"/>
  <c r="C23"/>
  <c r="J23"/>
  <c r="D21"/>
  <c r="K23"/>
  <c r="H21"/>
  <c r="I23"/>
  <c r="D23"/>
  <c r="B20"/>
  <c r="H198" i="9"/>
  <c r="D9" i="10" s="1"/>
  <c r="J199" i="9"/>
  <c r="D10" i="10"/>
  <c r="I199" i="9"/>
  <c r="E10" i="10" s="1"/>
  <c r="H197" i="9"/>
  <c r="D8" i="10" s="1"/>
  <c r="H196" i="9"/>
  <c r="D7" i="10" s="1"/>
  <c r="D190" i="9"/>
  <c r="J195"/>
  <c r="I195"/>
  <c r="E6" i="10" s="1"/>
  <c r="J196" i="9"/>
  <c r="J194"/>
  <c r="I194"/>
  <c r="E5" i="10" s="1"/>
  <c r="J197" i="9"/>
  <c r="D14" i="1"/>
  <c r="E14"/>
  <c r="F14"/>
  <c r="G14"/>
  <c r="H14"/>
  <c r="I14"/>
  <c r="J14"/>
  <c r="K14"/>
  <c r="L14"/>
  <c r="M14"/>
  <c r="N14"/>
  <c r="C14"/>
  <c r="K27" i="14" l="1"/>
  <c r="J9" i="22" s="1"/>
  <c r="C27" i="14"/>
  <c r="B9" i="22" s="1"/>
  <c r="D27" i="14"/>
  <c r="C9" i="22" s="1"/>
  <c r="H27" i="18"/>
  <c r="G11" i="22" s="1"/>
  <c r="E27" i="18"/>
  <c r="D11" i="22" s="1"/>
  <c r="F27" i="18"/>
  <c r="E11" i="22" s="1"/>
  <c r="G27" i="18"/>
  <c r="F11" i="22" s="1"/>
  <c r="C27" i="18"/>
  <c r="B11" i="22" s="1"/>
  <c r="D27" i="18"/>
  <c r="C11" i="22" s="1"/>
  <c r="I27" i="14"/>
  <c r="H9" i="22" s="1"/>
  <c r="J27" i="14"/>
  <c r="I9" i="22" s="1"/>
  <c r="I20" i="12"/>
  <c r="I24" s="1"/>
  <c r="H8" i="22" s="1"/>
  <c r="C20" i="12"/>
  <c r="C24" s="1"/>
  <c r="B8" i="22" s="1"/>
  <c r="H20" i="12"/>
  <c r="H24" s="1"/>
  <c r="G8" i="22" s="1"/>
  <c r="E20" i="12"/>
  <c r="E24" s="1"/>
  <c r="D8" i="22" s="1"/>
  <c r="G20" i="12"/>
  <c r="G24" s="1"/>
  <c r="F8" i="22" s="1"/>
  <c r="J20" i="12"/>
  <c r="J24" s="1"/>
  <c r="I8" i="22" s="1"/>
  <c r="F20" i="12"/>
  <c r="F24" s="1"/>
  <c r="E8" i="22" s="1"/>
  <c r="K20" i="12"/>
  <c r="K24" s="1"/>
  <c r="J8" i="22" s="1"/>
  <c r="D20" i="12"/>
  <c r="D24" s="1"/>
  <c r="C8" i="22" s="1"/>
  <c r="I196" i="9"/>
  <c r="E7" i="10" s="1"/>
  <c r="K199" i="9"/>
  <c r="G10" i="10" s="1"/>
  <c r="F10"/>
  <c r="I197" i="9"/>
  <c r="E8" i="10" s="1"/>
  <c r="J198" i="9"/>
  <c r="I198"/>
  <c r="E9" i="10" s="1"/>
  <c r="K197" i="9"/>
  <c r="G8" i="10" s="1"/>
  <c r="F8"/>
  <c r="K196" i="9"/>
  <c r="G7" i="10" s="1"/>
  <c r="F7"/>
  <c r="K194" i="9"/>
  <c r="G5" i="10" s="1"/>
  <c r="F5"/>
  <c r="K195" i="9"/>
  <c r="G6" i="10" s="1"/>
  <c r="F6"/>
  <c r="O14" i="1"/>
  <c r="K187"/>
  <c r="L187"/>
  <c r="M187"/>
  <c r="B28" i="10" l="1"/>
  <c r="J28" s="1"/>
  <c r="B26"/>
  <c r="E26" s="1"/>
  <c r="B29"/>
  <c r="C29" s="1"/>
  <c r="B27"/>
  <c r="J27" s="1"/>
  <c r="K198" i="9"/>
  <c r="G9" i="10" s="1"/>
  <c r="F9"/>
  <c r="D27"/>
  <c r="F29"/>
  <c r="C187" i="1"/>
  <c r="E29" i="10" l="1"/>
  <c r="G26"/>
  <c r="F26"/>
  <c r="E28"/>
  <c r="G29"/>
  <c r="F28"/>
  <c r="D29"/>
  <c r="I29"/>
  <c r="G28"/>
  <c r="D28"/>
  <c r="I28"/>
  <c r="J29"/>
  <c r="H29"/>
  <c r="K29"/>
  <c r="K28"/>
  <c r="C28"/>
  <c r="H28"/>
  <c r="I27"/>
  <c r="I26"/>
  <c r="K27"/>
  <c r="H26"/>
  <c r="K26"/>
  <c r="C27"/>
  <c r="F27"/>
  <c r="F30" s="1"/>
  <c r="E7" i="22" s="1"/>
  <c r="D26" i="10"/>
  <c r="J26"/>
  <c r="H27"/>
  <c r="C26"/>
  <c r="E27"/>
  <c r="E30" s="1"/>
  <c r="D7" i="22" s="1"/>
  <c r="G27" i="10"/>
  <c r="K188" i="1"/>
  <c r="K189" s="1"/>
  <c r="K190" s="1"/>
  <c r="M188"/>
  <c r="M189" s="1"/>
  <c r="M190" s="1"/>
  <c r="L188"/>
  <c r="L189" s="1"/>
  <c r="L190" s="1"/>
  <c r="E187"/>
  <c r="I30" i="10" l="1"/>
  <c r="H7" i="22" s="1"/>
  <c r="D30" i="10"/>
  <c r="C7" i="22" s="1"/>
  <c r="J30" i="10"/>
  <c r="I7" i="22" s="1"/>
  <c r="C30" i="10"/>
  <c r="B7" i="22" s="1"/>
  <c r="G30" i="10"/>
  <c r="F7" i="22" s="1"/>
  <c r="K30" i="10"/>
  <c r="J7" i="22" s="1"/>
  <c r="H30" i="10"/>
  <c r="G7" i="22" s="1"/>
  <c r="D187" i="1"/>
  <c r="F187"/>
  <c r="G187"/>
  <c r="H187"/>
  <c r="I187"/>
  <c r="J187"/>
  <c r="N187"/>
  <c r="D188"/>
  <c r="E188"/>
  <c r="F188"/>
  <c r="G188"/>
  <c r="H188"/>
  <c r="I188"/>
  <c r="J188"/>
  <c r="N188"/>
  <c r="D189" l="1"/>
  <c r="J189"/>
  <c r="J190" s="1"/>
  <c r="H189"/>
  <c r="F189"/>
  <c r="N189"/>
  <c r="I189"/>
  <c r="G189"/>
  <c r="E189"/>
  <c r="C188"/>
  <c r="H195" l="1"/>
  <c r="I195" s="1"/>
  <c r="D190"/>
  <c r="H196"/>
  <c r="I196" s="1"/>
  <c r="H190"/>
  <c r="H197"/>
  <c r="I197" s="1"/>
  <c r="I190"/>
  <c r="G190"/>
  <c r="F190"/>
  <c r="E190"/>
  <c r="N190"/>
  <c r="C189"/>
  <c r="H194" s="1"/>
  <c r="J195" l="1"/>
  <c r="F6" i="5" s="1"/>
  <c r="J197" i="1"/>
  <c r="F8" i="5" s="1"/>
  <c r="E8"/>
  <c r="D53" i="23" s="1"/>
  <c r="I194" i="1"/>
  <c r="D7" i="5"/>
  <c r="C52" i="23" s="1"/>
  <c r="J196" i="1"/>
  <c r="D8" i="5"/>
  <c r="C53" i="23" s="1"/>
  <c r="D6" i="5"/>
  <c r="C51" i="23" s="1"/>
  <c r="C190" i="1"/>
  <c r="E6" i="5"/>
  <c r="D51" i="23" s="1"/>
  <c r="B25" i="5" l="1"/>
  <c r="I25" s="1"/>
  <c r="E53" i="23"/>
  <c r="B23" i="5"/>
  <c r="I23" s="1"/>
  <c r="E51" i="23"/>
  <c r="D5" i="5"/>
  <c r="C50" i="23" s="1"/>
  <c r="J194" i="1"/>
  <c r="F5" i="5" s="1"/>
  <c r="J23"/>
  <c r="K197" i="1"/>
  <c r="G8" i="5" s="1"/>
  <c r="F53" i="23" s="1"/>
  <c r="K195" i="1"/>
  <c r="G6" i="5" s="1"/>
  <c r="F51" i="23" s="1"/>
  <c r="D25" i="5"/>
  <c r="K196" i="1"/>
  <c r="G7" i="5" s="1"/>
  <c r="F52" i="23" s="1"/>
  <c r="F7" i="5"/>
  <c r="D23"/>
  <c r="E23"/>
  <c r="G23"/>
  <c r="C23"/>
  <c r="F23"/>
  <c r="E7"/>
  <c r="D52" i="23" s="1"/>
  <c r="E5" i="5"/>
  <c r="D50" i="23" s="1"/>
  <c r="K23" i="5" l="1"/>
  <c r="C25"/>
  <c r="H25"/>
  <c r="H23"/>
  <c r="K194" i="1"/>
  <c r="G5" i="5" s="1"/>
  <c r="F50" i="23" s="1"/>
  <c r="G25" i="5"/>
  <c r="K25"/>
  <c r="E25"/>
  <c r="J25"/>
  <c r="F25"/>
  <c r="B22"/>
  <c r="D22" s="1"/>
  <c r="E50" i="23"/>
  <c r="B24" i="5"/>
  <c r="H24" s="1"/>
  <c r="E52" i="23"/>
  <c r="C22" i="5" l="1"/>
  <c r="C24"/>
  <c r="D24"/>
  <c r="D26" s="1"/>
  <c r="C12" i="22" s="1"/>
  <c r="F24" i="5"/>
  <c r="J24"/>
  <c r="F22"/>
  <c r="I24"/>
  <c r="G24"/>
  <c r="K24"/>
  <c r="F26"/>
  <c r="E12" i="22" s="1"/>
  <c r="E24" i="5"/>
  <c r="I22"/>
  <c r="J22"/>
  <c r="J26" s="1"/>
  <c r="I12" i="22" s="1"/>
  <c r="E22" i="5"/>
  <c r="K22"/>
  <c r="K26" s="1"/>
  <c r="J12" i="22" s="1"/>
  <c r="H22" i="5"/>
  <c r="H26" s="1"/>
  <c r="G12" i="22" s="1"/>
  <c r="G22" i="5"/>
  <c r="G26" s="1"/>
  <c r="F12" i="22" s="1"/>
  <c r="C26" i="5"/>
  <c r="B12" i="22" s="1"/>
  <c r="E26" i="5" l="1"/>
  <c r="D12" i="22" s="1"/>
  <c r="I26" i="5"/>
  <c r="H12" i="22" s="1"/>
</calcChain>
</file>

<file path=xl/sharedStrings.xml><?xml version="1.0" encoding="utf-8"?>
<sst xmlns="http://schemas.openxmlformats.org/spreadsheetml/2006/main" count="3129" uniqueCount="435">
  <si>
    <t>CO1</t>
  </si>
  <si>
    <t>CO2</t>
  </si>
  <si>
    <t>CO3</t>
  </si>
  <si>
    <t>CO4</t>
  </si>
  <si>
    <t>No. of Students attained CO</t>
  </si>
  <si>
    <t>PO3</t>
  </si>
  <si>
    <t>PO1</t>
  </si>
  <si>
    <t>PO2</t>
  </si>
  <si>
    <t>C01</t>
  </si>
  <si>
    <t>C02</t>
  </si>
  <si>
    <t>C03</t>
  </si>
  <si>
    <t>C04</t>
  </si>
  <si>
    <t>PO4</t>
  </si>
  <si>
    <t>PO5</t>
  </si>
  <si>
    <t>Level</t>
  </si>
  <si>
    <t>Internals</t>
  </si>
  <si>
    <t xml:space="preserve">CO </t>
  </si>
  <si>
    <t>Percentage</t>
  </si>
  <si>
    <t>Final CO Attainment</t>
  </si>
  <si>
    <t>Marks</t>
  </si>
  <si>
    <t>Question number</t>
  </si>
  <si>
    <t>Course outcome</t>
  </si>
  <si>
    <t>Maximum marks</t>
  </si>
  <si>
    <t xml:space="preserve">LEVEL  </t>
  </si>
  <si>
    <t>3-Substantial</t>
  </si>
  <si>
    <t>2-Moderate</t>
  </si>
  <si>
    <t>1-Slight</t>
  </si>
  <si>
    <t>"-" No Co-relation</t>
  </si>
  <si>
    <t xml:space="preserve"> ATTAINMENT</t>
  </si>
  <si>
    <t>Final CO</t>
  </si>
  <si>
    <t>Average</t>
  </si>
  <si>
    <t>CO 1</t>
  </si>
  <si>
    <t>CO 2</t>
  </si>
  <si>
    <t>CO 3</t>
  </si>
  <si>
    <t>CO 4</t>
  </si>
  <si>
    <t>Percent</t>
  </si>
  <si>
    <t xml:space="preserve">Total Preparatory Exam </t>
  </si>
  <si>
    <t>Section A</t>
  </si>
  <si>
    <t>Section B</t>
  </si>
  <si>
    <t>Sec-C</t>
  </si>
  <si>
    <t xml:space="preserve">External Exam </t>
  </si>
  <si>
    <t>R V Institute of Management</t>
  </si>
  <si>
    <t xml:space="preserve">CA 17, 26 Main, 36th Cross, 4th T Block, Jayanagar, </t>
  </si>
  <si>
    <t>Bengaluru, Karnataka  560 041</t>
  </si>
  <si>
    <t xml:space="preserve">Semester Period : </t>
  </si>
  <si>
    <t>12th April 2018 to 12th July 2018</t>
  </si>
  <si>
    <t>Course Code:</t>
  </si>
  <si>
    <t>Course Name:</t>
  </si>
  <si>
    <t xml:space="preserve">Sem/Dev: </t>
  </si>
  <si>
    <t>No. of students attended</t>
  </si>
  <si>
    <t>PO6</t>
  </si>
  <si>
    <t>PO7</t>
  </si>
  <si>
    <t>PO8</t>
  </si>
  <si>
    <t>PO9</t>
  </si>
  <si>
    <t xml:space="preserve"> CO Attainment percentage</t>
  </si>
  <si>
    <t>Student Reg. No</t>
  </si>
  <si>
    <t>Student Name</t>
  </si>
  <si>
    <t>Name of the Course Teacher:</t>
  </si>
  <si>
    <t>Course Outcome Report</t>
  </si>
  <si>
    <t>171GCMD001</t>
  </si>
  <si>
    <t>ABHISHEK</t>
  </si>
  <si>
    <t>171GCMD002</t>
  </si>
  <si>
    <t>ABHISHEK P</t>
  </si>
  <si>
    <t>171GCMD003</t>
  </si>
  <si>
    <t>ABHISHEK S A</t>
  </si>
  <si>
    <t>171GCMD004</t>
  </si>
  <si>
    <t>ABUZAR WANI</t>
  </si>
  <si>
    <t>171GCMD005</t>
  </si>
  <si>
    <t>ADDULA PRASHANTH</t>
  </si>
  <si>
    <t>171GCMD006</t>
  </si>
  <si>
    <t>ADITYA</t>
  </si>
  <si>
    <t>171GCMD007</t>
  </si>
  <si>
    <t>ADITYA GOVIND</t>
  </si>
  <si>
    <t>171GCMD008</t>
  </si>
  <si>
    <t>ADITYA SIDDARTH R S</t>
  </si>
  <si>
    <t>171GCMD009</t>
  </si>
  <si>
    <t>AISHWARYA A N</t>
  </si>
  <si>
    <t>171GCMD010</t>
  </si>
  <si>
    <t>AISHWARYA V YADAV</t>
  </si>
  <si>
    <t>171GCMD011</t>
  </si>
  <si>
    <t>AKASHA D M</t>
  </si>
  <si>
    <t>171GCMD012</t>
  </si>
  <si>
    <t>AKHILESH N N</t>
  </si>
  <si>
    <t>171GCMD013</t>
  </si>
  <si>
    <t>AKSHAY CHAKRAPANI</t>
  </si>
  <si>
    <t>171GCMD014</t>
  </si>
  <si>
    <t>AMARESH YABANA GOUDA</t>
  </si>
  <si>
    <t>171GCMD015</t>
  </si>
  <si>
    <t>AMBIKA R B</t>
  </si>
  <si>
    <t>171GCMD016</t>
  </si>
  <si>
    <t>AMRUTH S RAO</t>
  </si>
  <si>
    <t>171GCMD017</t>
  </si>
  <si>
    <t>ANAND SANAGAMESH BADAWADAGI</t>
  </si>
  <si>
    <t>171GCMD018</t>
  </si>
  <si>
    <t>ANANYA NAGRAJ</t>
  </si>
  <si>
    <t>171GCMD019</t>
  </si>
  <si>
    <t>ANIL KUMAR S S</t>
  </si>
  <si>
    <t>171GCMD020</t>
  </si>
  <si>
    <t>ANITA KUMARI</t>
  </si>
  <si>
    <t>171GCMD021</t>
  </si>
  <si>
    <t>ANJALI MISHRA</t>
  </si>
  <si>
    <t>171GCMD022</t>
  </si>
  <si>
    <t>ANKITHA A</t>
  </si>
  <si>
    <t>171GCMD023</t>
  </si>
  <si>
    <t>ANUSHA M R</t>
  </si>
  <si>
    <t>171GCMD024</t>
  </si>
  <si>
    <t>ANUSHA R B</t>
  </si>
  <si>
    <t>171GCMD025</t>
  </si>
  <si>
    <t>ARAVIND KUMAR V S</t>
  </si>
  <si>
    <t>171GCMD026</t>
  </si>
  <si>
    <t>ARPITA MOHAN HEGDE</t>
  </si>
  <si>
    <t>171GCMD027</t>
  </si>
  <si>
    <t>ARPITHA K</t>
  </si>
  <si>
    <t>171GCMD028</t>
  </si>
  <si>
    <t>ASHWIN WANI</t>
  </si>
  <si>
    <t>171GCMD029</t>
  </si>
  <si>
    <t>ASWINI N</t>
  </si>
  <si>
    <t>171GCMD030</t>
  </si>
  <si>
    <t>BALAMURALI KRISHNA K</t>
  </si>
  <si>
    <t>171GCMD031</t>
  </si>
  <si>
    <t>BHARGAV C R</t>
  </si>
  <si>
    <t>171GCMD032</t>
  </si>
  <si>
    <t>BIJAN DAS</t>
  </si>
  <si>
    <t>171GCMD033</t>
  </si>
  <si>
    <t>CHANDANA M</t>
  </si>
  <si>
    <t>171GCMD034</t>
  </si>
  <si>
    <t>CHANDANKUMAR D K</t>
  </si>
  <si>
    <t>171GCMD035</t>
  </si>
  <si>
    <t>DANIEL REMOND S</t>
  </si>
  <si>
    <t>171GCMD036</t>
  </si>
  <si>
    <t>DEEKSHA</t>
  </si>
  <si>
    <t>171GCMD037</t>
  </si>
  <si>
    <t>DEEPAK H Y</t>
  </si>
  <si>
    <t>171GCMD038</t>
  </si>
  <si>
    <t>DEEPIKA W R</t>
  </si>
  <si>
    <t>171GCMD039</t>
  </si>
  <si>
    <t>DHANUSH K S</t>
  </si>
  <si>
    <t>171GCMD040</t>
  </si>
  <si>
    <t>DHANUSH R C</t>
  </si>
  <si>
    <t>171GCMD041</t>
  </si>
  <si>
    <t>DIWAKAR YADAV</t>
  </si>
  <si>
    <t>171GCMD042</t>
  </si>
  <si>
    <t>GAYETRI THAPA</t>
  </si>
  <si>
    <t>171GCMD043</t>
  </si>
  <si>
    <t>GNANESH S</t>
  </si>
  <si>
    <t>171GCMD044</t>
  </si>
  <si>
    <t>GOPA PANDEY</t>
  </si>
  <si>
    <t>171GCMD045</t>
  </si>
  <si>
    <t>GOPIKA KALAL</t>
  </si>
  <si>
    <t>171GCMD046</t>
  </si>
  <si>
    <t>GOWDA DEEPAK SATISH</t>
  </si>
  <si>
    <t>171GCMD047</t>
  </si>
  <si>
    <t>GREESHMA RAO</t>
  </si>
  <si>
    <t>171GCMD048</t>
  </si>
  <si>
    <t>GURUVINTHA VARSHINI B</t>
  </si>
  <si>
    <t>171GCMD049</t>
  </si>
  <si>
    <t>HAJIRA SANA</t>
  </si>
  <si>
    <t>171GCMD050</t>
  </si>
  <si>
    <t>HAREESH P NEELGUND</t>
  </si>
  <si>
    <t>171GCMD051</t>
  </si>
  <si>
    <t>HARSHITHA H S</t>
  </si>
  <si>
    <t>171GCMD052</t>
  </si>
  <si>
    <t>HUZEFA</t>
  </si>
  <si>
    <t>171GCMD053</t>
  </si>
  <si>
    <t>INCHARA GIRISH T</t>
  </si>
  <si>
    <t>171GCMD054</t>
  </si>
  <si>
    <t>INDRAJITH YADAV B S</t>
  </si>
  <si>
    <t>171GCMD055</t>
  </si>
  <si>
    <t>INDRAKUMAR NAGAKUMAR JAIN</t>
  </si>
  <si>
    <t>171GCMD056</t>
  </si>
  <si>
    <t>JANARDHAN N</t>
  </si>
  <si>
    <t>171GCMD057</t>
  </si>
  <si>
    <t>JEEVITHA M</t>
  </si>
  <si>
    <t>171GCMD058</t>
  </si>
  <si>
    <t>KALAVALA AASHRITHA</t>
  </si>
  <si>
    <t>171GCMD059</t>
  </si>
  <si>
    <t>KARISHMA G H</t>
  </si>
  <si>
    <t>171GCMD060</t>
  </si>
  <si>
    <t>Karri Varaha Kanaka Sathya Mohan Raju</t>
  </si>
  <si>
    <t>171GCMD061</t>
  </si>
  <si>
    <t>KAVYA G</t>
  </si>
  <si>
    <t>171GCMD062</t>
  </si>
  <si>
    <t>KETKAR PRASAD PRAMOD PRATIKSHA</t>
  </si>
  <si>
    <t>171GCMD063</t>
  </si>
  <si>
    <t>KIRAN KUMAR SHERIKAR</t>
  </si>
  <si>
    <t>171GCMD064</t>
  </si>
  <si>
    <t>KISHAN M L</t>
  </si>
  <si>
    <t>171GCMD065</t>
  </si>
  <si>
    <t>KOVVURI PRUTHVI REDDY</t>
  </si>
  <si>
    <t>171GCMD066</t>
  </si>
  <si>
    <t>LAKSHMI KASHYAP</t>
  </si>
  <si>
    <t>171GCMD067</t>
  </si>
  <si>
    <t>LAVANYA N</t>
  </si>
  <si>
    <t>171GCMD068</t>
  </si>
  <si>
    <t>LAXMI JAYAGOUDA</t>
  </si>
  <si>
    <t>171GCMD069</t>
  </si>
  <si>
    <t xml:space="preserve">   M VISHALI</t>
  </si>
  <si>
    <t>171GCMD070</t>
  </si>
  <si>
    <t>MADHU B</t>
  </si>
  <si>
    <t>171GCMD071</t>
  </si>
  <si>
    <t>MAHANTHESH N</t>
  </si>
  <si>
    <t>171GCMD072</t>
  </si>
  <si>
    <t>MANASA S</t>
  </si>
  <si>
    <t>171GCMD073</t>
  </si>
  <si>
    <t>MANJUNATH S DODGOUDAR</t>
  </si>
  <si>
    <t>171GCMD074</t>
  </si>
  <si>
    <t>MANJUNATH SUBRAY BHAT</t>
  </si>
  <si>
    <t>171GCMD075</t>
  </si>
  <si>
    <t>MANJUNATHA N</t>
  </si>
  <si>
    <t>171GCMD076</t>
  </si>
  <si>
    <t>MAYURI M</t>
  </si>
  <si>
    <t>171GCMD077</t>
  </si>
  <si>
    <t>MOHAMMED MATHEEN</t>
  </si>
  <si>
    <t>171GCMD078</t>
  </si>
  <si>
    <t>MOHAMMED NADEEM M</t>
  </si>
  <si>
    <t>171GCMD079</t>
  </si>
  <si>
    <t>MOKKAPATI INDU MANASA</t>
  </si>
  <si>
    <t>171GCMD080</t>
  </si>
  <si>
    <t>MONICA T M</t>
  </si>
  <si>
    <t>171GCMD081</t>
  </si>
  <si>
    <t>MUSSADDIQ A MANDLIK</t>
  </si>
  <si>
    <t>171GCMD082</t>
  </si>
  <si>
    <t>MUTCHU SAI GOWTHAM</t>
  </si>
  <si>
    <t>171GCMD083</t>
  </si>
  <si>
    <t>NAMRATA SHETTY</t>
  </si>
  <si>
    <t>171GCMD084</t>
  </si>
  <si>
    <t>NANDHINI LAKSHMAN</t>
  </si>
  <si>
    <t>171GCMD086</t>
  </si>
  <si>
    <t>NAREN A</t>
  </si>
  <si>
    <t>171GCMD087</t>
  </si>
  <si>
    <t>NEHA B SAIBANNAVAR</t>
  </si>
  <si>
    <t>171GCMD088</t>
  </si>
  <si>
    <t>NEHA KUMARI S</t>
  </si>
  <si>
    <t>171GCMD089</t>
  </si>
  <si>
    <t xml:space="preserve">NETHRAVATHY S </t>
  </si>
  <si>
    <t>171GCMD090</t>
  </si>
  <si>
    <t>NIKITHA JAIN B</t>
  </si>
  <si>
    <t>171GCMD091</t>
  </si>
  <si>
    <t>NITHIN KAMATH</t>
  </si>
  <si>
    <t>171GCMD092</t>
  </si>
  <si>
    <t>NITIN KUMAR G BETGERI</t>
  </si>
  <si>
    <t>171GCMD093</t>
  </si>
  <si>
    <t>NITIN SAI M</t>
  </si>
  <si>
    <t>171GCMD094</t>
  </si>
  <si>
    <t>NIVEDITHA B S</t>
  </si>
  <si>
    <t>171GCMD095</t>
  </si>
  <si>
    <t>PANKAJ SAMAJ</t>
  </si>
  <si>
    <t>171GCMD096</t>
  </si>
  <si>
    <t>PAVITHRA R</t>
  </si>
  <si>
    <t>171GCMD097</t>
  </si>
  <si>
    <t>PONNANNA K M</t>
  </si>
  <si>
    <t>171GCMD098</t>
  </si>
  <si>
    <t>POOJA DULGACH RAMESHKUMAR DULGACH</t>
  </si>
  <si>
    <t>171GCMD099</t>
  </si>
  <si>
    <t>PRADEEP G S</t>
  </si>
  <si>
    <t>171GCMD100</t>
  </si>
  <si>
    <t>PRAJNYA GAJANAN SHANBHAG</t>
  </si>
  <si>
    <t>171GCMD101</t>
  </si>
  <si>
    <t>PRAKASH PATIL</t>
  </si>
  <si>
    <t>171GCMD102</t>
  </si>
  <si>
    <t>PRAMOD BHAT</t>
  </si>
  <si>
    <t>171GCMD103</t>
  </si>
  <si>
    <t>PRANAM SHETTY A</t>
  </si>
  <si>
    <t>171GCMD104</t>
  </si>
  <si>
    <t>PRANAVARAJ PANGARE</t>
  </si>
  <si>
    <t>171GCMD105</t>
  </si>
  <si>
    <t>PRAPTHI T P</t>
  </si>
  <si>
    <t>171GCMD106</t>
  </si>
  <si>
    <t>PRATEEK</t>
  </si>
  <si>
    <t>171GCMD107</t>
  </si>
  <si>
    <t>PRATIKSHA  A BANGALORE</t>
  </si>
  <si>
    <t>171GCMD108</t>
  </si>
  <si>
    <t>PRAVEEN BASAVARAJ YAVAGALL</t>
  </si>
  <si>
    <t>171GCMD109</t>
  </si>
  <si>
    <t>PREMNATH</t>
  </si>
  <si>
    <t>171GCMD110</t>
  </si>
  <si>
    <t>PRERANA ASRANA</t>
  </si>
  <si>
    <t>171GCMD111</t>
  </si>
  <si>
    <t>PRIYANKA H</t>
  </si>
  <si>
    <t>171GCMD112</t>
  </si>
  <si>
    <t>PRIYANKA H V</t>
  </si>
  <si>
    <t>171GCMD113</t>
  </si>
  <si>
    <t>PURUSHOTHAM REDDY N</t>
  </si>
  <si>
    <t>171GCMD114</t>
  </si>
  <si>
    <t>R MANISHA</t>
  </si>
  <si>
    <t>171GCMD115</t>
  </si>
  <si>
    <t>RAHEMATHULLAH MULLAN</t>
  </si>
  <si>
    <t>171GCMD116</t>
  </si>
  <si>
    <t>RAJESH U</t>
  </si>
  <si>
    <t>171GCMD117</t>
  </si>
  <si>
    <t>RAKSHATH ROSHAN KULKARNI</t>
  </si>
  <si>
    <t>171GCMD119</t>
  </si>
  <si>
    <t>RANJITH D S</t>
  </si>
  <si>
    <t>171GCMD120</t>
  </si>
  <si>
    <t>RANJITHA N</t>
  </si>
  <si>
    <t>171GCMD121</t>
  </si>
  <si>
    <t>RATHNAKARA</t>
  </si>
  <si>
    <t>171GCMD122</t>
  </si>
  <si>
    <t>RAVINDRA SHIVANING HULLOLI</t>
  </si>
  <si>
    <t>171GCMD123</t>
  </si>
  <si>
    <t>RITISH REDDY N</t>
  </si>
  <si>
    <t>171GCMD124</t>
  </si>
  <si>
    <t>ROHAN ARUNKUMAR RAO</t>
  </si>
  <si>
    <t>171GCMD125</t>
  </si>
  <si>
    <t>RONAK REVANKAR</t>
  </si>
  <si>
    <t>171GCMD126</t>
  </si>
  <si>
    <t>RUPALI SINHA</t>
  </si>
  <si>
    <t>171GCMD127</t>
  </si>
  <si>
    <t>S K MEGHANA</t>
  </si>
  <si>
    <t>171GCMD128</t>
  </si>
  <si>
    <t>SABINA GULAB JAMADAR</t>
  </si>
  <si>
    <t>171GCMD129</t>
  </si>
  <si>
    <t>SAGAR A</t>
  </si>
  <si>
    <t>171GCMD130</t>
  </si>
  <si>
    <t>SAHAS SHETTY</t>
  </si>
  <si>
    <t>171GCMD131</t>
  </si>
  <si>
    <t>SAMPREETH T R</t>
  </si>
  <si>
    <t>171GCMD132</t>
  </si>
  <si>
    <t>SAMYUKTHA VARMAN N</t>
  </si>
  <si>
    <t>171GCMD133</t>
  </si>
  <si>
    <t>SANDEEP KUMAR SINGH</t>
  </si>
  <si>
    <t>171GCMD134</t>
  </si>
  <si>
    <t>SANJAY KUMAR B</t>
  </si>
  <si>
    <t>171GCMD135</t>
  </si>
  <si>
    <t>SANTOSH R JAKATI</t>
  </si>
  <si>
    <t>171GCMD136</t>
  </si>
  <si>
    <t>SANTOSHSOWMYA VEGESNA</t>
  </si>
  <si>
    <t>171GCMD137</t>
  </si>
  <si>
    <t>SHAMBULING</t>
  </si>
  <si>
    <t>171GCMD138</t>
  </si>
  <si>
    <t>SHIVANANDA SUBRAYA HEGDE</t>
  </si>
  <si>
    <t>171GCMD139</t>
  </si>
  <si>
    <t>SHIVAPRASAD K SHETTY</t>
  </si>
  <si>
    <t>171GCMD140</t>
  </si>
  <si>
    <t>SHIVAPUTRAYYA JIDDIMANI</t>
  </si>
  <si>
    <t>171GCMD141</t>
  </si>
  <si>
    <t>SHIVARAM MAHABALESHWAR HEGDE</t>
  </si>
  <si>
    <t>171GCMD142</t>
  </si>
  <si>
    <t>SHIVKUMAR HANCHINAMANI</t>
  </si>
  <si>
    <t>171GCMD143</t>
  </si>
  <si>
    <t>SHOBITH P J</t>
  </si>
  <si>
    <t>171GCMD144</t>
  </si>
  <si>
    <t>SHRUTHI S</t>
  </si>
  <si>
    <t>171GCMD145</t>
  </si>
  <si>
    <t>SIDDHARTH JAIRAM HEGDE</t>
  </si>
  <si>
    <t>171GCMD146</t>
  </si>
  <si>
    <t>SINDHU J</t>
  </si>
  <si>
    <t>171GCMD147</t>
  </si>
  <si>
    <t>SNEHA B TALIKOTI</t>
  </si>
  <si>
    <t>171GCMD148</t>
  </si>
  <si>
    <t>SOUVIK HALDER</t>
  </si>
  <si>
    <t>171GCMD149</t>
  </si>
  <si>
    <t>SOWMYASREE N</t>
  </si>
  <si>
    <t>171GCMD150</t>
  </si>
  <si>
    <t>SRIKANTH C</t>
  </si>
  <si>
    <t>171GCMD151</t>
  </si>
  <si>
    <t>SUHAS S</t>
  </si>
  <si>
    <t>171GCMD152</t>
  </si>
  <si>
    <t>SUNETHRA V</t>
  </si>
  <si>
    <t>171GCMD153</t>
  </si>
  <si>
    <t>SUPREETH T</t>
  </si>
  <si>
    <t>171GCMD154</t>
  </si>
  <si>
    <t>SURYAKANTH M N</t>
  </si>
  <si>
    <t>171GCMD155</t>
  </si>
  <si>
    <t>SUSHMA D S</t>
  </si>
  <si>
    <t>171GCMD156</t>
  </si>
  <si>
    <t>SWETA ULHAS REVANKAR</t>
  </si>
  <si>
    <t>171GCMD157</t>
  </si>
  <si>
    <t>SWETHA H S</t>
  </si>
  <si>
    <t>171GCMD158</t>
  </si>
  <si>
    <t>SYED FARAZ</t>
  </si>
  <si>
    <t>171GCMD159</t>
  </si>
  <si>
    <t>SYED TOUSIF</t>
  </si>
  <si>
    <t>171GCMD160</t>
  </si>
  <si>
    <t>TANVEERUZZAMA MOHAMMED ISMAIL</t>
  </si>
  <si>
    <t>171GCMD161</t>
  </si>
  <si>
    <t>TARIQ  MD SALAUDDIN</t>
  </si>
  <si>
    <t>171GCMD162</t>
  </si>
  <si>
    <t>TEJASWINI B</t>
  </si>
  <si>
    <t>171GCMD163</t>
  </si>
  <si>
    <t>ULLAS A R</t>
  </si>
  <si>
    <t>171GCMD164</t>
  </si>
  <si>
    <t>VARIJA KUMAR S</t>
  </si>
  <si>
    <t>171GCMD165</t>
  </si>
  <si>
    <t>VEDH G SHAIKH</t>
  </si>
  <si>
    <t>171GCMD166</t>
  </si>
  <si>
    <t>VENKATESH K NAIK</t>
  </si>
  <si>
    <t>171GCMD167</t>
  </si>
  <si>
    <t>VIDWAN N P</t>
  </si>
  <si>
    <t>171GCMD168</t>
  </si>
  <si>
    <t>VIJAYA BHAGAVATH</t>
  </si>
  <si>
    <t>171GCMD169</t>
  </si>
  <si>
    <t>VISHAL</t>
  </si>
  <si>
    <t>171GCMD170</t>
  </si>
  <si>
    <t>VISHAL BHATT</t>
  </si>
  <si>
    <t>171GCMD171</t>
  </si>
  <si>
    <t>VISHNU V PHALGUNAN</t>
  </si>
  <si>
    <t>171GCMD172</t>
  </si>
  <si>
    <t>YASHWINI S BARAGUR</t>
  </si>
  <si>
    <t>Prof.Suresh N</t>
  </si>
  <si>
    <t>II / ABCD</t>
  </si>
  <si>
    <t>Sub: Quantitative Techniques and Operation Research Sub Code: 2.6</t>
  </si>
  <si>
    <t>Quantitative Techniques and Operation Research</t>
  </si>
  <si>
    <t xml:space="preserve"> </t>
  </si>
  <si>
    <t>Sub: Technology For Management Sub Code: 2.1</t>
  </si>
  <si>
    <t>Technology For Management</t>
  </si>
  <si>
    <t>Prof. Nagasubba Reddy</t>
  </si>
  <si>
    <t>Sub: Management Research Methods  Sub Code: 2.2</t>
  </si>
  <si>
    <t>Management Research Methods</t>
  </si>
  <si>
    <t>Prof. Pavitra S T / Dr. D R Rajashekhar Swamy / Dr. Noor Firdoos Jahan</t>
  </si>
  <si>
    <t>Entrepreneurship and Ethics</t>
  </si>
  <si>
    <t>Sub: Entrepreneurship and Ethics Sub Code: 2.3</t>
  </si>
  <si>
    <t>Prof. Rashmi shetty/ Dr Purushottam Bung</t>
  </si>
  <si>
    <t>Dr A Narasima Venkatesh / Ms.S Ramya / Ms Sowmya D.S</t>
  </si>
  <si>
    <t>Sub: Human Capital Management Sub Code: 2.4</t>
  </si>
  <si>
    <t>Sub: Financial Management Sub Code: 2.5</t>
  </si>
  <si>
    <t xml:space="preserve"> Financial Management</t>
  </si>
  <si>
    <t>Human Capital Management</t>
  </si>
  <si>
    <t>C05</t>
  </si>
  <si>
    <t>CO5</t>
  </si>
  <si>
    <t>CO 5</t>
  </si>
  <si>
    <t>Prof. A.Chandran</t>
  </si>
  <si>
    <t>Innovation Management</t>
  </si>
  <si>
    <t>Sub: Innovation Management Sub Code: 2.7</t>
  </si>
  <si>
    <t>CO6</t>
  </si>
  <si>
    <t>CO 6</t>
  </si>
  <si>
    <t>C06</t>
  </si>
  <si>
    <t xml:space="preserve">Prof. Manjunath S Menedal/ Prof. Gowrisha </t>
  </si>
  <si>
    <t xml:space="preserve">  </t>
  </si>
  <si>
    <t>Final CO-PO Attainment</t>
  </si>
  <si>
    <t>171GCMD118</t>
  </si>
  <si>
    <t>171GCMD085</t>
  </si>
  <si>
    <t>CO -PO Attainment Level</t>
  </si>
  <si>
    <t>SUBJECT</t>
  </si>
  <si>
    <t>Preparatory Exam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</si>
</sst>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4"/>
      <color rgb="FFFFFF00"/>
      <name val="Times New Roman"/>
      <family val="1"/>
    </font>
    <font>
      <b/>
      <sz val="11"/>
      <name val="Times New Roman"/>
      <family val="1"/>
    </font>
    <font>
      <sz val="11"/>
      <color rgb="FF000000"/>
      <name val="Bookman Old Style"/>
      <family val="1"/>
    </font>
    <font>
      <sz val="10"/>
      <color rgb="FF000000"/>
      <name val="Bookman Old Style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28"/>
      <color theme="1"/>
      <name val="Tahoma"/>
      <family val="2"/>
    </font>
    <font>
      <sz val="26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8" fillId="3" borderId="0" xfId="0" applyFont="1" applyFill="1" applyAlignment="1"/>
    <xf numFmtId="0" fontId="0" fillId="3" borderId="0" xfId="0" applyFill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3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/>
    </xf>
    <xf numFmtId="0" fontId="3" fillId="13" borderId="0" xfId="0" applyFont="1" applyFill="1"/>
    <xf numFmtId="0" fontId="4" fillId="13" borderId="5" xfId="0" applyFont="1" applyFill="1" applyBorder="1" applyAlignment="1"/>
    <xf numFmtId="0" fontId="4" fillId="13" borderId="0" xfId="0" applyFont="1" applyFill="1" applyAlignment="1"/>
    <xf numFmtId="0" fontId="1" fillId="13" borderId="0" xfId="0" applyFont="1" applyFill="1"/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center" vertical="center"/>
    </xf>
    <xf numFmtId="0" fontId="2" fillId="13" borderId="1" xfId="0" applyFont="1" applyFill="1" applyBorder="1"/>
    <xf numFmtId="0" fontId="3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13" borderId="0" xfId="0" applyFill="1"/>
    <xf numFmtId="0" fontId="2" fillId="13" borderId="0" xfId="0" applyFont="1" applyFill="1"/>
    <xf numFmtId="0" fontId="4" fillId="13" borderId="1" xfId="0" applyFont="1" applyFill="1" applyBorder="1" applyAlignment="1"/>
    <xf numFmtId="0" fontId="17" fillId="7" borderId="1" xfId="0" applyFont="1" applyFill="1" applyBorder="1"/>
    <xf numFmtId="0" fontId="18" fillId="0" borderId="1" xfId="0" applyFont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1" fontId="17" fillId="6" borderId="1" xfId="0" applyNumberFormat="1" applyFont="1" applyFill="1" applyBorder="1" applyAlignment="1">
      <alignment horizontal="center" vertical="center"/>
    </xf>
    <xf numFmtId="1" fontId="17" fillId="8" borderId="1" xfId="0" applyNumberFormat="1" applyFont="1" applyFill="1" applyBorder="1" applyAlignment="1">
      <alignment horizontal="center" vertical="center"/>
    </xf>
    <xf numFmtId="1" fontId="17" fillId="12" borderId="1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0" fontId="18" fillId="12" borderId="1" xfId="0" applyFont="1" applyFill="1" applyBorder="1" applyAlignment="1">
      <alignment horizontal="left" vertical="center"/>
    </xf>
    <xf numFmtId="0" fontId="18" fillId="11" borderId="1" xfId="0" applyFont="1" applyFill="1" applyBorder="1" applyAlignment="1">
      <alignment horizontal="left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5" fillId="0" borderId="1" xfId="0" applyFont="1" applyBorder="1"/>
    <xf numFmtId="0" fontId="1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" fontId="14" fillId="9" borderId="1" xfId="0" applyNumberFormat="1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" fontId="14" fillId="10" borderId="1" xfId="0" applyNumberFormat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1" fontId="14" fillId="11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10" fillId="13" borderId="0" xfId="0" applyFont="1" applyFill="1" applyAlignment="1">
      <alignment horizontal="center"/>
    </xf>
    <xf numFmtId="0" fontId="8" fillId="13" borderId="0" xfId="0" applyFont="1" applyFill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/>
    <xf numFmtId="0" fontId="1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/>
    </xf>
    <xf numFmtId="1" fontId="14" fillId="16" borderId="1" xfId="0" applyNumberFormat="1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vertical="center"/>
    </xf>
    <xf numFmtId="1" fontId="5" fillId="1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D"/>
      <color rgb="FFEF9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7</xdr:row>
      <xdr:rowOff>37820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603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3</xdr:row>
      <xdr:rowOff>59532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7</xdr:row>
      <xdr:rowOff>37820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0</xdr:col>
      <xdr:colOff>2269331</xdr:colOff>
      <xdr:row>3</xdr:row>
      <xdr:rowOff>59532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7</xdr:row>
      <xdr:rowOff>37820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611981</xdr:colOff>
      <xdr:row>3</xdr:row>
      <xdr:rowOff>59532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7</xdr:row>
      <xdr:rowOff>37820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573881</xdr:colOff>
      <xdr:row>3</xdr:row>
      <xdr:rowOff>59532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12747</xdr:colOff>
      <xdr:row>4</xdr:row>
      <xdr:rowOff>25494</xdr:rowOff>
    </xdr:from>
    <xdr:to>
      <xdr:col>2</xdr:col>
      <xdr:colOff>12747</xdr:colOff>
      <xdr:row>7</xdr:row>
      <xdr:rowOff>28295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8997" y="835119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0</xdr:col>
      <xdr:colOff>2269331</xdr:colOff>
      <xdr:row>3</xdr:row>
      <xdr:rowOff>59532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1358153</xdr:colOff>
      <xdr:row>3</xdr:row>
      <xdr:rowOff>14007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990600</xdr:colOff>
      <xdr:row>0</xdr:row>
      <xdr:rowOff>123825</xdr:rowOff>
    </xdr:from>
    <xdr:to>
      <xdr:col>0</xdr:col>
      <xdr:colOff>1676400</xdr:colOff>
      <xdr:row>3</xdr:row>
      <xdr:rowOff>123825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23825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2</xdr:row>
      <xdr:rowOff>79001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5" name="Picture 4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1</xdr:row>
      <xdr:rowOff>221876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526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5" name="Picture 4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opLeftCell="A173" zoomScale="80" zoomScaleNormal="80" workbookViewId="0">
      <selection activeCell="B25" sqref="B25"/>
    </sheetView>
  </sheetViews>
  <sheetFormatPr defaultRowHeight="15"/>
  <cols>
    <col min="1" max="1" width="25.42578125" style="1" customWidth="1"/>
    <col min="2" max="2" width="42.7109375" style="1" customWidth="1"/>
    <col min="3" max="13" width="8.7109375" style="2" customWidth="1"/>
    <col min="14" max="14" width="10.85546875" style="2" customWidth="1"/>
    <col min="15" max="15" width="15.7109375" style="88" bestFit="1" customWidth="1"/>
    <col min="16" max="16" width="24.42578125" style="2" bestFit="1" customWidth="1"/>
    <col min="17" max="16384" width="9.140625" style="51"/>
  </cols>
  <sheetData>
    <row r="1" spans="1:16" ht="18.7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5" customHeight="1">
      <c r="A2" s="153" t="s">
        <v>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5" customHeight="1">
      <c r="A3" s="153" t="s">
        <v>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" customHeight="1">
      <c r="A4" s="154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5" customHeight="1">
      <c r="A5" s="153" t="s">
        <v>44</v>
      </c>
      <c r="B5" s="153"/>
      <c r="C5" s="153" t="s">
        <v>45</v>
      </c>
      <c r="D5" s="153"/>
      <c r="E5" s="153"/>
      <c r="F5" s="153"/>
      <c r="G5" s="153"/>
      <c r="H5" s="96"/>
      <c r="I5" s="153" t="s">
        <v>48</v>
      </c>
      <c r="J5" s="153"/>
      <c r="K5" s="153"/>
      <c r="L5" s="153" t="s">
        <v>400</v>
      </c>
      <c r="M5" s="153"/>
      <c r="N5" s="153" t="s">
        <v>46</v>
      </c>
      <c r="O5" s="153"/>
      <c r="P5" s="96">
        <v>2.1</v>
      </c>
    </row>
    <row r="6" spans="1:16" ht="18.75">
      <c r="A6" s="153" t="s">
        <v>57</v>
      </c>
      <c r="B6" s="153"/>
      <c r="C6" s="153" t="s">
        <v>406</v>
      </c>
      <c r="D6" s="153"/>
      <c r="E6" s="153"/>
      <c r="F6" s="153"/>
      <c r="G6" s="153"/>
      <c r="H6" s="153" t="s">
        <v>47</v>
      </c>
      <c r="I6" s="153"/>
      <c r="J6" s="153"/>
      <c r="K6" s="153"/>
      <c r="L6" s="153"/>
      <c r="M6" s="153" t="s">
        <v>405</v>
      </c>
      <c r="N6" s="153"/>
      <c r="O6" s="153"/>
      <c r="P6" s="153"/>
    </row>
    <row r="7" spans="1:16">
      <c r="A7" s="97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98"/>
    </row>
    <row r="8" spans="1:16" ht="25.5" customHeight="1">
      <c r="A8" s="91"/>
      <c r="B8" s="91"/>
      <c r="C8" s="155" t="s">
        <v>404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92"/>
      <c r="P8" s="93"/>
    </row>
    <row r="9" spans="1:16" ht="18.75">
      <c r="A9" s="94"/>
      <c r="B9" s="94"/>
      <c r="C9" s="152" t="s">
        <v>434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92"/>
      <c r="P9" s="93"/>
    </row>
    <row r="10" spans="1:16" ht="18.75">
      <c r="A10" s="139"/>
      <c r="B10" s="140"/>
      <c r="C10" s="141" t="s">
        <v>37</v>
      </c>
      <c r="D10" s="142"/>
      <c r="E10" s="142"/>
      <c r="F10" s="142"/>
      <c r="G10" s="142"/>
      <c r="H10" s="142"/>
      <c r="I10" s="143"/>
      <c r="J10" s="141" t="s">
        <v>38</v>
      </c>
      <c r="K10" s="142"/>
      <c r="L10" s="142"/>
      <c r="M10" s="143"/>
      <c r="N10" s="95" t="s">
        <v>39</v>
      </c>
      <c r="O10" s="92"/>
      <c r="P10" s="93"/>
    </row>
    <row r="11" spans="1:16" s="14" customFormat="1" ht="15.75">
      <c r="A11" s="144" t="s">
        <v>20</v>
      </c>
      <c r="B11" s="145"/>
      <c r="C11" s="54">
        <v>1</v>
      </c>
      <c r="D11" s="54">
        <v>2</v>
      </c>
      <c r="E11" s="54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86" t="s">
        <v>40</v>
      </c>
      <c r="P11" s="54" t="s">
        <v>36</v>
      </c>
    </row>
    <row r="12" spans="1:16" s="14" customFormat="1" ht="15.75">
      <c r="A12" s="146" t="s">
        <v>21</v>
      </c>
      <c r="B12" s="147"/>
      <c r="C12" s="24" t="s">
        <v>0</v>
      </c>
      <c r="D12" s="24" t="s">
        <v>2</v>
      </c>
      <c r="E12" s="24" t="s">
        <v>3</v>
      </c>
      <c r="F12" s="24" t="s">
        <v>419</v>
      </c>
      <c r="G12" s="24" t="s">
        <v>1</v>
      </c>
      <c r="H12" s="24" t="s">
        <v>2</v>
      </c>
      <c r="I12" s="24" t="s">
        <v>424</v>
      </c>
      <c r="J12" s="24" t="s">
        <v>2</v>
      </c>
      <c r="K12" s="24" t="s">
        <v>3</v>
      </c>
      <c r="L12" s="24" t="s">
        <v>3</v>
      </c>
      <c r="M12" s="24" t="s">
        <v>1</v>
      </c>
      <c r="N12" s="24" t="s">
        <v>419</v>
      </c>
      <c r="O12" s="86" t="s">
        <v>19</v>
      </c>
      <c r="P12" s="54" t="s">
        <v>19</v>
      </c>
    </row>
    <row r="13" spans="1:16" s="14" customFormat="1" ht="15.75">
      <c r="A13" s="144" t="s">
        <v>22</v>
      </c>
      <c r="B13" s="145"/>
      <c r="C13" s="54">
        <v>5</v>
      </c>
      <c r="D13" s="54">
        <v>5</v>
      </c>
      <c r="E13" s="54">
        <v>5</v>
      </c>
      <c r="F13" s="54">
        <v>5</v>
      </c>
      <c r="G13" s="54">
        <v>5</v>
      </c>
      <c r="H13" s="54">
        <v>5</v>
      </c>
      <c r="I13" s="54">
        <v>5</v>
      </c>
      <c r="J13" s="54">
        <v>10</v>
      </c>
      <c r="K13" s="54">
        <v>10</v>
      </c>
      <c r="L13" s="54">
        <v>10</v>
      </c>
      <c r="M13" s="54">
        <v>10</v>
      </c>
      <c r="N13" s="54">
        <v>15</v>
      </c>
      <c r="O13" s="83">
        <v>70</v>
      </c>
      <c r="P13" s="54">
        <v>70</v>
      </c>
    </row>
    <row r="14" spans="1:16" s="14" customFormat="1" ht="22.5" customHeight="1">
      <c r="A14" s="33" t="s">
        <v>55</v>
      </c>
      <c r="B14" s="33" t="s">
        <v>56</v>
      </c>
      <c r="C14" s="34">
        <f>C13*0.64</f>
        <v>3.2</v>
      </c>
      <c r="D14" s="34">
        <f t="shared" ref="D14:N14" si="0">D13*0.64</f>
        <v>3.2</v>
      </c>
      <c r="E14" s="34">
        <f t="shared" si="0"/>
        <v>3.2</v>
      </c>
      <c r="F14" s="34">
        <f t="shared" si="0"/>
        <v>3.2</v>
      </c>
      <c r="G14" s="34">
        <f t="shared" si="0"/>
        <v>3.2</v>
      </c>
      <c r="H14" s="34">
        <f t="shared" si="0"/>
        <v>3.2</v>
      </c>
      <c r="I14" s="34">
        <f t="shared" si="0"/>
        <v>3.2</v>
      </c>
      <c r="J14" s="34">
        <f t="shared" si="0"/>
        <v>6.4</v>
      </c>
      <c r="K14" s="34">
        <f t="shared" si="0"/>
        <v>6.4</v>
      </c>
      <c r="L14" s="34">
        <f t="shared" si="0"/>
        <v>6.4</v>
      </c>
      <c r="M14" s="34">
        <f t="shared" si="0"/>
        <v>6.4</v>
      </c>
      <c r="N14" s="34">
        <f t="shared" si="0"/>
        <v>9.6</v>
      </c>
      <c r="O14" s="85">
        <f>O13*0.357142</f>
        <v>24.999940000000002</v>
      </c>
      <c r="P14" s="36"/>
    </row>
    <row r="15" spans="1:16" s="14" customFormat="1" ht="15.75">
      <c r="A15" s="41" t="s">
        <v>59</v>
      </c>
      <c r="B15" s="42" t="s">
        <v>60</v>
      </c>
      <c r="C15" s="25">
        <v>4</v>
      </c>
      <c r="D15" s="25">
        <v>4</v>
      </c>
      <c r="E15" s="25">
        <v>4</v>
      </c>
      <c r="F15" s="25">
        <v>4</v>
      </c>
      <c r="G15" s="25">
        <v>4</v>
      </c>
      <c r="H15" s="25"/>
      <c r="I15" s="25"/>
      <c r="J15" s="25"/>
      <c r="K15" s="25">
        <v>8</v>
      </c>
      <c r="L15" s="25">
        <v>7</v>
      </c>
      <c r="M15" s="25">
        <v>8</v>
      </c>
      <c r="N15" s="25">
        <v>12</v>
      </c>
      <c r="O15" s="90">
        <v>48</v>
      </c>
      <c r="P15" s="29">
        <f t="shared" ref="P15:P23" si="1">SUM(C15:O15)</f>
        <v>103</v>
      </c>
    </row>
    <row r="16" spans="1:16" s="14" customFormat="1" ht="15.75">
      <c r="A16" s="41" t="s">
        <v>61</v>
      </c>
      <c r="B16" s="42" t="s">
        <v>62</v>
      </c>
      <c r="C16" s="25">
        <v>4</v>
      </c>
      <c r="D16" s="25"/>
      <c r="E16" s="25">
        <v>4.5</v>
      </c>
      <c r="F16" s="25">
        <v>5</v>
      </c>
      <c r="G16" s="25"/>
      <c r="H16" s="25">
        <v>3</v>
      </c>
      <c r="I16" s="25">
        <v>2</v>
      </c>
      <c r="J16" s="25">
        <v>8</v>
      </c>
      <c r="K16" s="25"/>
      <c r="L16" s="25">
        <v>9</v>
      </c>
      <c r="M16" s="25">
        <v>8.5</v>
      </c>
      <c r="N16" s="25">
        <v>9.5</v>
      </c>
      <c r="O16" s="90">
        <v>40</v>
      </c>
      <c r="P16" s="29">
        <f t="shared" si="1"/>
        <v>93.5</v>
      </c>
    </row>
    <row r="17" spans="1:16" s="14" customFormat="1" ht="15.75">
      <c r="A17" s="41" t="s">
        <v>63</v>
      </c>
      <c r="B17" s="42" t="s">
        <v>64</v>
      </c>
      <c r="C17" s="25">
        <v>4</v>
      </c>
      <c r="D17" s="25">
        <v>4</v>
      </c>
      <c r="E17" s="25"/>
      <c r="F17" s="25">
        <v>4</v>
      </c>
      <c r="G17" s="25"/>
      <c r="H17" s="25">
        <v>4</v>
      </c>
      <c r="I17" s="25">
        <v>4</v>
      </c>
      <c r="J17" s="25">
        <v>4</v>
      </c>
      <c r="K17" s="25">
        <v>8</v>
      </c>
      <c r="L17" s="25">
        <v>8</v>
      </c>
      <c r="M17" s="25"/>
      <c r="N17" s="25">
        <v>13</v>
      </c>
      <c r="O17" s="90">
        <v>49</v>
      </c>
      <c r="P17" s="29">
        <f t="shared" si="1"/>
        <v>102</v>
      </c>
    </row>
    <row r="18" spans="1:16" s="14" customFormat="1" ht="15.75">
      <c r="A18" s="41" t="s">
        <v>65</v>
      </c>
      <c r="B18" s="42" t="s">
        <v>66</v>
      </c>
      <c r="C18" s="25">
        <v>4</v>
      </c>
      <c r="D18" s="25">
        <v>4</v>
      </c>
      <c r="E18" s="25">
        <v>4</v>
      </c>
      <c r="F18" s="25">
        <v>4</v>
      </c>
      <c r="G18" s="25">
        <v>4</v>
      </c>
      <c r="H18" s="25"/>
      <c r="I18" s="25"/>
      <c r="J18" s="25">
        <v>8</v>
      </c>
      <c r="K18" s="25"/>
      <c r="L18" s="25">
        <v>7</v>
      </c>
      <c r="M18" s="25">
        <v>7</v>
      </c>
      <c r="N18" s="25">
        <v>12</v>
      </c>
      <c r="O18" s="90">
        <v>37</v>
      </c>
      <c r="P18" s="29">
        <f t="shared" si="1"/>
        <v>91</v>
      </c>
    </row>
    <row r="19" spans="1:16" s="14" customFormat="1" ht="15.75">
      <c r="A19" s="41" t="s">
        <v>67</v>
      </c>
      <c r="B19" s="42" t="s">
        <v>68</v>
      </c>
      <c r="C19" s="25">
        <v>4</v>
      </c>
      <c r="D19" s="25"/>
      <c r="E19" s="25">
        <v>4</v>
      </c>
      <c r="F19" s="25">
        <v>4</v>
      </c>
      <c r="G19" s="25">
        <v>3</v>
      </c>
      <c r="H19" s="25"/>
      <c r="I19" s="25">
        <v>4</v>
      </c>
      <c r="J19" s="25"/>
      <c r="K19" s="25">
        <v>8</v>
      </c>
      <c r="L19" s="25">
        <v>8</v>
      </c>
      <c r="M19" s="25">
        <v>8</v>
      </c>
      <c r="N19" s="25">
        <v>12</v>
      </c>
      <c r="O19" s="90">
        <v>21</v>
      </c>
      <c r="P19" s="29">
        <f t="shared" si="1"/>
        <v>76</v>
      </c>
    </row>
    <row r="20" spans="1:16" s="14" customFormat="1" ht="15.75">
      <c r="A20" s="41" t="s">
        <v>69</v>
      </c>
      <c r="B20" s="42" t="s">
        <v>70</v>
      </c>
      <c r="C20" s="25">
        <v>4</v>
      </c>
      <c r="D20" s="25">
        <v>4</v>
      </c>
      <c r="E20" s="25">
        <v>4</v>
      </c>
      <c r="F20" s="25">
        <v>4</v>
      </c>
      <c r="G20" s="25">
        <v>4</v>
      </c>
      <c r="H20" s="25"/>
      <c r="I20" s="25"/>
      <c r="J20" s="25">
        <v>8</v>
      </c>
      <c r="K20" s="25">
        <v>8</v>
      </c>
      <c r="L20" s="25">
        <v>8</v>
      </c>
      <c r="M20" s="25"/>
      <c r="N20" s="25">
        <v>12</v>
      </c>
      <c r="O20" s="90">
        <v>46</v>
      </c>
      <c r="P20" s="29">
        <f t="shared" si="1"/>
        <v>102</v>
      </c>
    </row>
    <row r="21" spans="1:16" s="14" customFormat="1" ht="15.75">
      <c r="A21" s="41" t="s">
        <v>71</v>
      </c>
      <c r="B21" s="42" t="s">
        <v>72</v>
      </c>
      <c r="C21" s="25">
        <v>4</v>
      </c>
      <c r="D21" s="25"/>
      <c r="E21" s="25">
        <v>4</v>
      </c>
      <c r="F21" s="25">
        <v>4</v>
      </c>
      <c r="G21" s="25">
        <v>4</v>
      </c>
      <c r="H21" s="25"/>
      <c r="I21" s="25">
        <v>4</v>
      </c>
      <c r="J21" s="25">
        <v>8</v>
      </c>
      <c r="K21" s="25"/>
      <c r="L21" s="25">
        <v>8</v>
      </c>
      <c r="M21" s="25">
        <v>8</v>
      </c>
      <c r="N21" s="25">
        <v>13</v>
      </c>
      <c r="O21" s="90">
        <v>34</v>
      </c>
      <c r="P21" s="29">
        <f t="shared" si="1"/>
        <v>91</v>
      </c>
    </row>
    <row r="22" spans="1:16" s="14" customFormat="1" ht="15.75">
      <c r="A22" s="41" t="s">
        <v>73</v>
      </c>
      <c r="B22" s="42" t="s">
        <v>74</v>
      </c>
      <c r="C22" s="25">
        <v>4</v>
      </c>
      <c r="D22" s="25"/>
      <c r="E22" s="25">
        <v>4</v>
      </c>
      <c r="F22" s="25">
        <v>4</v>
      </c>
      <c r="G22" s="25">
        <v>4</v>
      </c>
      <c r="H22" s="25"/>
      <c r="I22" s="25">
        <v>3</v>
      </c>
      <c r="J22" s="25"/>
      <c r="K22" s="25">
        <v>4</v>
      </c>
      <c r="L22" s="25">
        <v>7</v>
      </c>
      <c r="M22" s="25">
        <v>8</v>
      </c>
      <c r="N22" s="25">
        <v>10</v>
      </c>
      <c r="O22" s="90">
        <v>42</v>
      </c>
      <c r="P22" s="29">
        <f t="shared" si="1"/>
        <v>90</v>
      </c>
    </row>
    <row r="23" spans="1:16" s="14" customFormat="1" ht="15.75">
      <c r="A23" s="41" t="s">
        <v>75</v>
      </c>
      <c r="B23" s="42" t="s">
        <v>76</v>
      </c>
      <c r="C23" s="25">
        <v>4</v>
      </c>
      <c r="D23" s="25">
        <v>4</v>
      </c>
      <c r="E23" s="25">
        <v>4</v>
      </c>
      <c r="F23" s="25">
        <v>4</v>
      </c>
      <c r="G23" s="25"/>
      <c r="H23" s="25">
        <v>4</v>
      </c>
      <c r="I23" s="25"/>
      <c r="J23" s="25">
        <v>8</v>
      </c>
      <c r="K23" s="25">
        <v>8</v>
      </c>
      <c r="L23" s="25">
        <v>8</v>
      </c>
      <c r="M23" s="25"/>
      <c r="N23" s="25">
        <v>12</v>
      </c>
      <c r="O23" s="90">
        <v>45</v>
      </c>
      <c r="P23" s="29">
        <f t="shared" si="1"/>
        <v>101</v>
      </c>
    </row>
    <row r="24" spans="1:16" s="14" customFormat="1" ht="15.75">
      <c r="A24" s="41" t="s">
        <v>77</v>
      </c>
      <c r="B24" s="42" t="s">
        <v>78</v>
      </c>
      <c r="C24" s="25">
        <v>4</v>
      </c>
      <c r="D24" s="25"/>
      <c r="E24" s="25"/>
      <c r="F24" s="25">
        <v>4</v>
      </c>
      <c r="G24" s="25">
        <v>4</v>
      </c>
      <c r="H24" s="25">
        <v>4</v>
      </c>
      <c r="I24" s="25">
        <v>4</v>
      </c>
      <c r="J24" s="25"/>
      <c r="K24" s="25">
        <v>8</v>
      </c>
      <c r="L24" s="25">
        <v>8</v>
      </c>
      <c r="M24" s="25">
        <v>8</v>
      </c>
      <c r="N24" s="25">
        <v>13</v>
      </c>
      <c r="O24" s="90">
        <v>43</v>
      </c>
      <c r="P24" s="29">
        <f t="shared" ref="P24:P77" si="2">SUM(C24:N24)</f>
        <v>57</v>
      </c>
    </row>
    <row r="25" spans="1:16" s="14" customFormat="1" ht="15.75">
      <c r="A25" s="41" t="s">
        <v>79</v>
      </c>
      <c r="B25" s="42" t="s">
        <v>80</v>
      </c>
      <c r="C25" s="25">
        <v>4</v>
      </c>
      <c r="D25" s="25"/>
      <c r="E25" s="25">
        <v>4</v>
      </c>
      <c r="F25" s="25"/>
      <c r="G25" s="25">
        <v>4</v>
      </c>
      <c r="H25" s="25">
        <v>4</v>
      </c>
      <c r="I25" s="25">
        <v>4</v>
      </c>
      <c r="J25" s="25"/>
      <c r="K25" s="25">
        <v>8</v>
      </c>
      <c r="L25" s="25">
        <v>8</v>
      </c>
      <c r="M25" s="25">
        <v>2</v>
      </c>
      <c r="N25" s="25">
        <v>12</v>
      </c>
      <c r="O25" s="90">
        <v>37</v>
      </c>
      <c r="P25" s="29">
        <f t="shared" si="2"/>
        <v>50</v>
      </c>
    </row>
    <row r="26" spans="1:16" s="14" customFormat="1" ht="15.75">
      <c r="A26" s="41" t="s">
        <v>81</v>
      </c>
      <c r="B26" s="42" t="s">
        <v>82</v>
      </c>
      <c r="C26" s="25">
        <v>4</v>
      </c>
      <c r="D26" s="25"/>
      <c r="E26" s="25">
        <v>4</v>
      </c>
      <c r="F26" s="25">
        <v>4</v>
      </c>
      <c r="G26" s="25"/>
      <c r="H26" s="25"/>
      <c r="I26" s="25"/>
      <c r="J26" s="25"/>
      <c r="K26" s="25">
        <v>9</v>
      </c>
      <c r="L26" s="25">
        <v>6</v>
      </c>
      <c r="M26" s="25">
        <v>8</v>
      </c>
      <c r="N26" s="25"/>
      <c r="O26" s="90">
        <v>39</v>
      </c>
      <c r="P26" s="29">
        <f t="shared" si="2"/>
        <v>35</v>
      </c>
    </row>
    <row r="27" spans="1:16" s="14" customFormat="1" ht="15.75">
      <c r="A27" s="41" t="s">
        <v>83</v>
      </c>
      <c r="B27" s="42" t="s">
        <v>84</v>
      </c>
      <c r="C27" s="25">
        <v>4</v>
      </c>
      <c r="D27" s="25">
        <v>4</v>
      </c>
      <c r="E27" s="25">
        <v>4</v>
      </c>
      <c r="F27" s="25">
        <v>4</v>
      </c>
      <c r="G27" s="25"/>
      <c r="H27" s="25"/>
      <c r="I27" s="25"/>
      <c r="J27" s="25">
        <v>3</v>
      </c>
      <c r="K27" s="25">
        <v>8</v>
      </c>
      <c r="L27" s="25">
        <v>6</v>
      </c>
      <c r="M27" s="25"/>
      <c r="N27" s="25">
        <v>1</v>
      </c>
      <c r="O27" s="90">
        <v>43</v>
      </c>
      <c r="P27" s="29">
        <f t="shared" si="2"/>
        <v>34</v>
      </c>
    </row>
    <row r="28" spans="1:16" s="14" customFormat="1" ht="15.75">
      <c r="A28" s="41" t="s">
        <v>85</v>
      </c>
      <c r="B28" s="42" t="s">
        <v>86</v>
      </c>
      <c r="C28" s="25">
        <v>4</v>
      </c>
      <c r="D28" s="25">
        <v>4</v>
      </c>
      <c r="E28" s="25">
        <v>4</v>
      </c>
      <c r="F28" s="25">
        <v>4</v>
      </c>
      <c r="G28" s="25"/>
      <c r="H28" s="25">
        <v>4</v>
      </c>
      <c r="I28" s="25"/>
      <c r="J28" s="25">
        <v>8</v>
      </c>
      <c r="K28" s="25">
        <v>8</v>
      </c>
      <c r="L28" s="25">
        <v>8</v>
      </c>
      <c r="M28" s="25"/>
      <c r="N28" s="25">
        <v>13</v>
      </c>
      <c r="O28" s="90">
        <v>40</v>
      </c>
      <c r="P28" s="29">
        <f t="shared" si="2"/>
        <v>57</v>
      </c>
    </row>
    <row r="29" spans="1:16" s="14" customFormat="1" ht="15.75">
      <c r="A29" s="41" t="s">
        <v>87</v>
      </c>
      <c r="B29" s="42" t="s">
        <v>88</v>
      </c>
      <c r="C29" s="25">
        <v>4</v>
      </c>
      <c r="D29" s="25"/>
      <c r="E29" s="25">
        <v>4</v>
      </c>
      <c r="F29" s="25">
        <v>4</v>
      </c>
      <c r="G29" s="25"/>
      <c r="H29" s="25">
        <v>4</v>
      </c>
      <c r="I29" s="25">
        <v>4</v>
      </c>
      <c r="J29" s="25"/>
      <c r="K29" s="25">
        <v>8</v>
      </c>
      <c r="L29" s="25">
        <v>8</v>
      </c>
      <c r="M29" s="25">
        <v>8</v>
      </c>
      <c r="N29" s="25">
        <v>12</v>
      </c>
      <c r="O29" s="90">
        <v>44</v>
      </c>
      <c r="P29" s="29">
        <f t="shared" si="2"/>
        <v>56</v>
      </c>
    </row>
    <row r="30" spans="1:16" s="14" customFormat="1" ht="15.75">
      <c r="A30" s="41" t="s">
        <v>89</v>
      </c>
      <c r="B30" s="42" t="s">
        <v>90</v>
      </c>
      <c r="C30" s="25">
        <v>3</v>
      </c>
      <c r="D30" s="25"/>
      <c r="E30" s="25">
        <v>5</v>
      </c>
      <c r="F30" s="25">
        <v>4</v>
      </c>
      <c r="G30" s="25">
        <v>3</v>
      </c>
      <c r="H30" s="25">
        <v>4</v>
      </c>
      <c r="I30" s="25"/>
      <c r="J30" s="25"/>
      <c r="K30" s="25">
        <v>5</v>
      </c>
      <c r="L30" s="25">
        <v>6</v>
      </c>
      <c r="M30" s="25">
        <v>6</v>
      </c>
      <c r="N30" s="25">
        <v>10</v>
      </c>
      <c r="O30" s="90">
        <v>43</v>
      </c>
      <c r="P30" s="29">
        <f t="shared" si="2"/>
        <v>46</v>
      </c>
    </row>
    <row r="31" spans="1:16" s="14" customFormat="1" ht="15.75">
      <c r="A31" s="41" t="s">
        <v>91</v>
      </c>
      <c r="B31" s="42" t="s">
        <v>92</v>
      </c>
      <c r="C31" s="25">
        <v>3</v>
      </c>
      <c r="D31" s="25">
        <v>3</v>
      </c>
      <c r="E31" s="25">
        <v>3</v>
      </c>
      <c r="F31" s="25">
        <v>3</v>
      </c>
      <c r="G31" s="25"/>
      <c r="H31" s="25"/>
      <c r="I31" s="25">
        <v>3</v>
      </c>
      <c r="J31" s="25"/>
      <c r="K31" s="25">
        <v>4</v>
      </c>
      <c r="L31" s="25">
        <v>4</v>
      </c>
      <c r="M31" s="25">
        <v>4</v>
      </c>
      <c r="N31" s="25">
        <v>10</v>
      </c>
      <c r="O31" s="90">
        <v>40</v>
      </c>
      <c r="P31" s="29">
        <f t="shared" si="2"/>
        <v>37</v>
      </c>
    </row>
    <row r="32" spans="1:16" s="14" customFormat="1" ht="15.75">
      <c r="A32" s="41" t="s">
        <v>93</v>
      </c>
      <c r="B32" s="42" t="s">
        <v>94</v>
      </c>
      <c r="C32" s="25">
        <v>4</v>
      </c>
      <c r="D32" s="25"/>
      <c r="E32" s="25">
        <v>4</v>
      </c>
      <c r="F32" s="25">
        <v>4</v>
      </c>
      <c r="G32" s="25">
        <v>4</v>
      </c>
      <c r="H32" s="25">
        <v>4</v>
      </c>
      <c r="I32" s="25"/>
      <c r="J32" s="25"/>
      <c r="K32" s="25"/>
      <c r="L32" s="25">
        <v>8.5</v>
      </c>
      <c r="M32" s="25">
        <v>8.5</v>
      </c>
      <c r="N32" s="25">
        <v>14</v>
      </c>
      <c r="O32" s="90">
        <v>42</v>
      </c>
      <c r="P32" s="29">
        <f t="shared" si="2"/>
        <v>51</v>
      </c>
    </row>
    <row r="33" spans="1:16" s="14" customFormat="1" ht="15.75">
      <c r="A33" s="41" t="s">
        <v>95</v>
      </c>
      <c r="B33" s="42" t="s">
        <v>96</v>
      </c>
      <c r="C33" s="25">
        <v>4</v>
      </c>
      <c r="D33" s="25">
        <v>4</v>
      </c>
      <c r="E33" s="25">
        <v>4</v>
      </c>
      <c r="F33" s="25">
        <v>5</v>
      </c>
      <c r="G33" s="25"/>
      <c r="H33" s="25"/>
      <c r="I33" s="25">
        <v>2</v>
      </c>
      <c r="J33" s="25">
        <v>8</v>
      </c>
      <c r="K33" s="25"/>
      <c r="L33" s="25">
        <v>8</v>
      </c>
      <c r="M33" s="25">
        <v>8</v>
      </c>
      <c r="N33" s="25">
        <v>12</v>
      </c>
      <c r="O33" s="90">
        <v>19</v>
      </c>
      <c r="P33" s="29">
        <f t="shared" si="2"/>
        <v>55</v>
      </c>
    </row>
    <row r="34" spans="1:16" s="14" customFormat="1" ht="15.75">
      <c r="A34" s="41" t="s">
        <v>97</v>
      </c>
      <c r="B34" s="42" t="s">
        <v>98</v>
      </c>
      <c r="C34" s="25">
        <v>4.5</v>
      </c>
      <c r="D34" s="25"/>
      <c r="E34" s="25">
        <v>4.5</v>
      </c>
      <c r="F34" s="25">
        <v>4.5</v>
      </c>
      <c r="G34" s="25">
        <v>4.5</v>
      </c>
      <c r="H34" s="25">
        <v>3</v>
      </c>
      <c r="I34" s="25"/>
      <c r="J34" s="25"/>
      <c r="K34" s="25"/>
      <c r="L34" s="25">
        <v>9</v>
      </c>
      <c r="M34" s="25">
        <v>9</v>
      </c>
      <c r="N34" s="25">
        <v>14</v>
      </c>
      <c r="O34" s="90">
        <v>43</v>
      </c>
      <c r="P34" s="29">
        <f t="shared" si="2"/>
        <v>53</v>
      </c>
    </row>
    <row r="35" spans="1:16" s="14" customFormat="1" ht="15.75">
      <c r="A35" s="41" t="s">
        <v>99</v>
      </c>
      <c r="B35" s="42" t="s">
        <v>100</v>
      </c>
      <c r="C35" s="25">
        <v>4</v>
      </c>
      <c r="D35" s="25"/>
      <c r="E35" s="25">
        <v>4</v>
      </c>
      <c r="F35" s="25">
        <v>4</v>
      </c>
      <c r="G35" s="25">
        <v>4</v>
      </c>
      <c r="H35" s="25">
        <v>4</v>
      </c>
      <c r="I35" s="25"/>
      <c r="J35" s="25">
        <v>9</v>
      </c>
      <c r="K35" s="25">
        <v>8</v>
      </c>
      <c r="L35" s="25">
        <v>8</v>
      </c>
      <c r="M35" s="25"/>
      <c r="N35" s="25">
        <v>14</v>
      </c>
      <c r="O35" s="90">
        <v>0</v>
      </c>
      <c r="P35" s="29">
        <f t="shared" si="2"/>
        <v>59</v>
      </c>
    </row>
    <row r="36" spans="1:16" s="14" customFormat="1" ht="15.75">
      <c r="A36" s="41" t="s">
        <v>101</v>
      </c>
      <c r="B36" s="42" t="s">
        <v>102</v>
      </c>
      <c r="C36" s="25">
        <v>4</v>
      </c>
      <c r="D36" s="25"/>
      <c r="E36" s="25">
        <v>4</v>
      </c>
      <c r="F36" s="25">
        <v>4.5</v>
      </c>
      <c r="G36" s="25"/>
      <c r="H36" s="25">
        <v>2</v>
      </c>
      <c r="I36" s="25">
        <v>4.5</v>
      </c>
      <c r="J36" s="25"/>
      <c r="K36" s="25">
        <v>8.5</v>
      </c>
      <c r="L36" s="25">
        <v>8.5</v>
      </c>
      <c r="M36" s="25"/>
      <c r="N36" s="25">
        <v>14</v>
      </c>
      <c r="O36" s="90">
        <v>46</v>
      </c>
      <c r="P36" s="29">
        <f t="shared" si="2"/>
        <v>50</v>
      </c>
    </row>
    <row r="37" spans="1:16" s="14" customFormat="1" ht="15.75">
      <c r="A37" s="41" t="s">
        <v>103</v>
      </c>
      <c r="B37" s="42" t="s">
        <v>104</v>
      </c>
      <c r="C37" s="25">
        <v>4</v>
      </c>
      <c r="D37" s="25"/>
      <c r="E37" s="25">
        <v>4</v>
      </c>
      <c r="F37" s="25">
        <v>4</v>
      </c>
      <c r="G37" s="25">
        <v>4</v>
      </c>
      <c r="H37" s="25"/>
      <c r="I37" s="25">
        <v>4</v>
      </c>
      <c r="J37" s="25">
        <v>8.5</v>
      </c>
      <c r="K37" s="25"/>
      <c r="L37" s="25">
        <v>8.5</v>
      </c>
      <c r="M37" s="25">
        <v>8</v>
      </c>
      <c r="N37" s="25">
        <v>13</v>
      </c>
      <c r="O37" s="90">
        <v>48</v>
      </c>
      <c r="P37" s="29">
        <f t="shared" si="2"/>
        <v>58</v>
      </c>
    </row>
    <row r="38" spans="1:16" s="14" customFormat="1" ht="15.75">
      <c r="A38" s="41" t="s">
        <v>105</v>
      </c>
      <c r="B38" s="42" t="s">
        <v>106</v>
      </c>
      <c r="C38" s="25">
        <v>4</v>
      </c>
      <c r="D38" s="25"/>
      <c r="E38" s="25">
        <v>4.5</v>
      </c>
      <c r="F38" s="25">
        <v>4.5</v>
      </c>
      <c r="G38" s="25"/>
      <c r="H38" s="25">
        <v>4</v>
      </c>
      <c r="I38" s="25">
        <v>4</v>
      </c>
      <c r="J38" s="25"/>
      <c r="K38" s="25">
        <v>8.5</v>
      </c>
      <c r="L38" s="25">
        <v>8.5</v>
      </c>
      <c r="M38" s="25">
        <v>9</v>
      </c>
      <c r="N38" s="25">
        <v>13</v>
      </c>
      <c r="O38" s="90">
        <v>44</v>
      </c>
      <c r="P38" s="29">
        <f t="shared" si="2"/>
        <v>60</v>
      </c>
    </row>
    <row r="39" spans="1:16" s="14" customFormat="1" ht="15.75">
      <c r="A39" s="41" t="s">
        <v>107</v>
      </c>
      <c r="B39" s="42" t="s">
        <v>108</v>
      </c>
      <c r="C39" s="25">
        <v>4.5</v>
      </c>
      <c r="D39" s="25"/>
      <c r="E39" s="25">
        <v>4</v>
      </c>
      <c r="F39" s="25">
        <v>4</v>
      </c>
      <c r="G39" s="25">
        <v>4.5</v>
      </c>
      <c r="H39" s="25">
        <v>4</v>
      </c>
      <c r="I39" s="25"/>
      <c r="J39" s="25"/>
      <c r="K39" s="25"/>
      <c r="L39" s="25">
        <v>9</v>
      </c>
      <c r="M39" s="25"/>
      <c r="N39" s="25"/>
      <c r="O39" s="90">
        <v>40</v>
      </c>
      <c r="P39" s="29">
        <f t="shared" si="2"/>
        <v>30</v>
      </c>
    </row>
    <row r="40" spans="1:16" s="14" customFormat="1" ht="15.75">
      <c r="A40" s="41" t="s">
        <v>109</v>
      </c>
      <c r="B40" s="42" t="s">
        <v>110</v>
      </c>
      <c r="C40" s="25">
        <v>4</v>
      </c>
      <c r="D40" s="25"/>
      <c r="E40" s="25">
        <v>4</v>
      </c>
      <c r="F40" s="25">
        <v>4.5</v>
      </c>
      <c r="G40" s="25"/>
      <c r="H40" s="25">
        <v>4</v>
      </c>
      <c r="I40" s="25">
        <v>4.5</v>
      </c>
      <c r="J40" s="25">
        <v>9</v>
      </c>
      <c r="K40" s="25">
        <v>8.5</v>
      </c>
      <c r="L40" s="25">
        <v>8.5</v>
      </c>
      <c r="M40" s="25"/>
      <c r="N40" s="25">
        <v>13</v>
      </c>
      <c r="O40" s="90">
        <v>32</v>
      </c>
      <c r="P40" s="29">
        <f t="shared" si="2"/>
        <v>60</v>
      </c>
    </row>
    <row r="41" spans="1:16" s="14" customFormat="1" ht="15.75">
      <c r="A41" s="41" t="s">
        <v>111</v>
      </c>
      <c r="B41" s="42" t="s">
        <v>112</v>
      </c>
      <c r="C41" s="25">
        <v>4</v>
      </c>
      <c r="D41" s="25">
        <v>4</v>
      </c>
      <c r="E41" s="25">
        <v>4</v>
      </c>
      <c r="F41" s="25">
        <v>4</v>
      </c>
      <c r="G41" s="25"/>
      <c r="H41" s="25">
        <v>4</v>
      </c>
      <c r="I41" s="25"/>
      <c r="J41" s="25"/>
      <c r="K41" s="25">
        <v>8</v>
      </c>
      <c r="L41" s="25">
        <v>8</v>
      </c>
      <c r="M41" s="25">
        <v>8</v>
      </c>
      <c r="N41" s="25">
        <v>14</v>
      </c>
      <c r="O41" s="90">
        <v>47</v>
      </c>
      <c r="P41" s="29">
        <f t="shared" si="2"/>
        <v>58</v>
      </c>
    </row>
    <row r="42" spans="1:16" s="14" customFormat="1" ht="15.75">
      <c r="A42" s="41" t="s">
        <v>113</v>
      </c>
      <c r="B42" s="42" t="s">
        <v>114</v>
      </c>
      <c r="C42" s="25">
        <v>4</v>
      </c>
      <c r="D42" s="25"/>
      <c r="E42" s="25">
        <v>4</v>
      </c>
      <c r="F42" s="25">
        <v>4</v>
      </c>
      <c r="G42" s="25">
        <v>4</v>
      </c>
      <c r="H42" s="25">
        <v>4</v>
      </c>
      <c r="I42" s="25"/>
      <c r="J42" s="25">
        <v>8.5</v>
      </c>
      <c r="K42" s="25">
        <v>8</v>
      </c>
      <c r="L42" s="25">
        <v>8.5</v>
      </c>
      <c r="M42" s="25"/>
      <c r="N42" s="25">
        <v>13</v>
      </c>
      <c r="O42" s="90">
        <v>44</v>
      </c>
      <c r="P42" s="29">
        <f t="shared" si="2"/>
        <v>58</v>
      </c>
    </row>
    <row r="43" spans="1:16" s="14" customFormat="1" ht="15.75">
      <c r="A43" s="41" t="s">
        <v>115</v>
      </c>
      <c r="B43" s="42" t="s">
        <v>116</v>
      </c>
      <c r="C43" s="25">
        <v>4</v>
      </c>
      <c r="D43" s="25">
        <v>4</v>
      </c>
      <c r="E43" s="25">
        <v>4</v>
      </c>
      <c r="F43" s="25">
        <v>4</v>
      </c>
      <c r="G43" s="25"/>
      <c r="H43" s="25"/>
      <c r="I43" s="25">
        <v>4</v>
      </c>
      <c r="J43" s="25">
        <v>8</v>
      </c>
      <c r="K43" s="25">
        <v>8</v>
      </c>
      <c r="L43" s="25"/>
      <c r="M43" s="25">
        <v>9</v>
      </c>
      <c r="N43" s="25">
        <v>13</v>
      </c>
      <c r="O43" s="90">
        <v>37</v>
      </c>
      <c r="P43" s="29">
        <f t="shared" si="2"/>
        <v>58</v>
      </c>
    </row>
    <row r="44" spans="1:16" s="14" customFormat="1" ht="15.75">
      <c r="A44" s="41" t="s">
        <v>117</v>
      </c>
      <c r="B44" s="42" t="s">
        <v>118</v>
      </c>
      <c r="C44" s="25">
        <v>4</v>
      </c>
      <c r="D44" s="25"/>
      <c r="E44" s="25">
        <v>4</v>
      </c>
      <c r="F44" s="25">
        <v>4</v>
      </c>
      <c r="G44" s="25"/>
      <c r="H44" s="25">
        <v>4</v>
      </c>
      <c r="I44" s="25"/>
      <c r="J44" s="25">
        <v>8</v>
      </c>
      <c r="K44" s="25"/>
      <c r="L44" s="25">
        <v>9</v>
      </c>
      <c r="M44" s="25">
        <v>8</v>
      </c>
      <c r="N44" s="25">
        <v>13</v>
      </c>
      <c r="O44" s="90">
        <v>28</v>
      </c>
      <c r="P44" s="29">
        <f t="shared" si="2"/>
        <v>54</v>
      </c>
    </row>
    <row r="45" spans="1:16" s="14" customFormat="1" ht="15.75">
      <c r="A45" s="41" t="s">
        <v>119</v>
      </c>
      <c r="B45" s="42" t="s">
        <v>120</v>
      </c>
      <c r="C45" s="25">
        <v>4.5</v>
      </c>
      <c r="D45" s="25"/>
      <c r="E45" s="25">
        <v>4.5</v>
      </c>
      <c r="F45" s="25">
        <v>4</v>
      </c>
      <c r="G45" s="25">
        <v>4</v>
      </c>
      <c r="H45" s="25">
        <v>4</v>
      </c>
      <c r="I45" s="25"/>
      <c r="J45" s="25">
        <v>8</v>
      </c>
      <c r="K45" s="25">
        <v>9</v>
      </c>
      <c r="L45" s="25"/>
      <c r="M45" s="25"/>
      <c r="N45" s="25">
        <v>13</v>
      </c>
      <c r="O45" s="90">
        <v>41</v>
      </c>
      <c r="P45" s="29">
        <f t="shared" si="2"/>
        <v>51</v>
      </c>
    </row>
    <row r="46" spans="1:16" s="14" customFormat="1" ht="15.75">
      <c r="A46" s="41" t="s">
        <v>121</v>
      </c>
      <c r="B46" s="42" t="s">
        <v>122</v>
      </c>
      <c r="C46" s="25">
        <v>4</v>
      </c>
      <c r="D46" s="25">
        <v>4</v>
      </c>
      <c r="E46" s="25">
        <v>4</v>
      </c>
      <c r="F46" s="25">
        <v>4</v>
      </c>
      <c r="G46" s="25"/>
      <c r="H46" s="25">
        <v>4</v>
      </c>
      <c r="I46" s="25"/>
      <c r="J46" s="25">
        <v>8</v>
      </c>
      <c r="K46" s="25">
        <v>8</v>
      </c>
      <c r="L46" s="25"/>
      <c r="M46" s="25">
        <v>8</v>
      </c>
      <c r="N46" s="25">
        <v>13</v>
      </c>
      <c r="O46" s="90">
        <v>40</v>
      </c>
      <c r="P46" s="29">
        <f t="shared" si="2"/>
        <v>57</v>
      </c>
    </row>
    <row r="47" spans="1:16" s="14" customFormat="1" ht="15.75">
      <c r="A47" s="41" t="s">
        <v>123</v>
      </c>
      <c r="B47" s="42" t="s">
        <v>124</v>
      </c>
      <c r="C47" s="25">
        <v>4</v>
      </c>
      <c r="D47" s="25"/>
      <c r="E47" s="25">
        <v>4</v>
      </c>
      <c r="F47" s="25">
        <v>4</v>
      </c>
      <c r="G47" s="25">
        <v>4</v>
      </c>
      <c r="H47" s="25">
        <v>4</v>
      </c>
      <c r="I47" s="25"/>
      <c r="J47" s="25"/>
      <c r="K47" s="25">
        <v>8</v>
      </c>
      <c r="L47" s="25">
        <v>8.5</v>
      </c>
      <c r="M47" s="25">
        <v>8.5</v>
      </c>
      <c r="N47" s="25">
        <v>13</v>
      </c>
      <c r="O47" s="90">
        <v>43</v>
      </c>
      <c r="P47" s="29">
        <f t="shared" si="2"/>
        <v>58</v>
      </c>
    </row>
    <row r="48" spans="1:16" s="14" customFormat="1" ht="15.75">
      <c r="A48" s="41" t="s">
        <v>125</v>
      </c>
      <c r="B48" s="42" t="s">
        <v>126</v>
      </c>
      <c r="C48" s="25">
        <v>3.5</v>
      </c>
      <c r="D48" s="25">
        <v>3.5</v>
      </c>
      <c r="E48" s="25">
        <v>3</v>
      </c>
      <c r="F48" s="25">
        <v>4</v>
      </c>
      <c r="G48" s="25">
        <v>4</v>
      </c>
      <c r="H48" s="25"/>
      <c r="I48" s="25"/>
      <c r="J48" s="25">
        <v>8</v>
      </c>
      <c r="K48" s="25">
        <v>8</v>
      </c>
      <c r="L48" s="25"/>
      <c r="M48" s="25">
        <v>8</v>
      </c>
      <c r="N48" s="25">
        <v>13</v>
      </c>
      <c r="O48" s="90">
        <v>29</v>
      </c>
      <c r="P48" s="29">
        <f t="shared" si="2"/>
        <v>55</v>
      </c>
    </row>
    <row r="49" spans="1:16" s="14" customFormat="1" ht="15.75">
      <c r="A49" s="41" t="s">
        <v>127</v>
      </c>
      <c r="B49" s="42" t="s">
        <v>128</v>
      </c>
      <c r="C49" s="25"/>
      <c r="D49" s="25">
        <v>5</v>
      </c>
      <c r="E49" s="25">
        <v>1</v>
      </c>
      <c r="F49" s="25">
        <v>5</v>
      </c>
      <c r="G49" s="25"/>
      <c r="H49" s="25">
        <v>1.5</v>
      </c>
      <c r="I49" s="25"/>
      <c r="J49" s="25"/>
      <c r="K49" s="25">
        <v>8.5</v>
      </c>
      <c r="L49" s="25">
        <v>8</v>
      </c>
      <c r="M49" s="25"/>
      <c r="N49" s="25"/>
      <c r="O49" s="90">
        <v>40</v>
      </c>
      <c r="P49" s="29">
        <f t="shared" si="2"/>
        <v>29</v>
      </c>
    </row>
    <row r="50" spans="1:16" s="14" customFormat="1" ht="15.75">
      <c r="A50" s="41" t="s">
        <v>129</v>
      </c>
      <c r="B50" s="42" t="s">
        <v>130</v>
      </c>
      <c r="C50" s="25">
        <v>5</v>
      </c>
      <c r="D50" s="25"/>
      <c r="E50" s="25">
        <v>4</v>
      </c>
      <c r="F50" s="25">
        <v>5</v>
      </c>
      <c r="G50" s="25">
        <v>4</v>
      </c>
      <c r="H50" s="25"/>
      <c r="I50" s="25">
        <v>4</v>
      </c>
      <c r="J50" s="25"/>
      <c r="K50" s="25">
        <v>9</v>
      </c>
      <c r="L50" s="25">
        <v>9</v>
      </c>
      <c r="M50" s="25">
        <v>7</v>
      </c>
      <c r="N50" s="25">
        <v>13</v>
      </c>
      <c r="O50" s="90">
        <v>41</v>
      </c>
      <c r="P50" s="29">
        <f t="shared" si="2"/>
        <v>60</v>
      </c>
    </row>
    <row r="51" spans="1:16" s="14" customFormat="1" ht="15.75">
      <c r="A51" s="41" t="s">
        <v>131</v>
      </c>
      <c r="B51" s="42" t="s">
        <v>132</v>
      </c>
      <c r="C51" s="25">
        <v>3.5</v>
      </c>
      <c r="D51" s="25">
        <v>3.5</v>
      </c>
      <c r="E51" s="25">
        <v>3</v>
      </c>
      <c r="F51" s="25">
        <v>4</v>
      </c>
      <c r="G51" s="25"/>
      <c r="H51" s="25"/>
      <c r="I51" s="25"/>
      <c r="J51" s="25">
        <v>8</v>
      </c>
      <c r="K51" s="25"/>
      <c r="L51" s="25">
        <v>8</v>
      </c>
      <c r="M51" s="25">
        <v>8</v>
      </c>
      <c r="N51" s="25">
        <v>12</v>
      </c>
      <c r="O51" s="90">
        <v>42</v>
      </c>
      <c r="P51" s="29">
        <f t="shared" si="2"/>
        <v>50</v>
      </c>
    </row>
    <row r="52" spans="1:16" s="14" customFormat="1" ht="15.75">
      <c r="A52" s="41" t="s">
        <v>133</v>
      </c>
      <c r="B52" s="42" t="s">
        <v>134</v>
      </c>
      <c r="C52" s="25">
        <v>4</v>
      </c>
      <c r="D52" s="25"/>
      <c r="E52" s="25">
        <v>4</v>
      </c>
      <c r="F52" s="25">
        <v>4</v>
      </c>
      <c r="G52" s="25">
        <v>2</v>
      </c>
      <c r="H52" s="25">
        <v>4</v>
      </c>
      <c r="I52" s="25"/>
      <c r="J52" s="25"/>
      <c r="K52" s="25">
        <v>9</v>
      </c>
      <c r="L52" s="25">
        <v>9</v>
      </c>
      <c r="M52" s="25">
        <v>8</v>
      </c>
      <c r="N52" s="25">
        <v>11</v>
      </c>
      <c r="O52" s="90">
        <v>46</v>
      </c>
      <c r="P52" s="29">
        <f t="shared" si="2"/>
        <v>55</v>
      </c>
    </row>
    <row r="53" spans="1:16" s="14" customFormat="1" ht="15.75">
      <c r="A53" s="41" t="s">
        <v>135</v>
      </c>
      <c r="B53" s="42" t="s">
        <v>136</v>
      </c>
      <c r="C53" s="25"/>
      <c r="D53" s="25">
        <v>4</v>
      </c>
      <c r="E53" s="25">
        <v>4</v>
      </c>
      <c r="F53" s="25">
        <v>4.5</v>
      </c>
      <c r="G53" s="25">
        <v>3.5</v>
      </c>
      <c r="H53" s="25"/>
      <c r="I53" s="25"/>
      <c r="J53" s="25">
        <v>8.5</v>
      </c>
      <c r="K53" s="25">
        <v>8.5</v>
      </c>
      <c r="L53" s="25">
        <v>8</v>
      </c>
      <c r="M53" s="25"/>
      <c r="N53" s="25">
        <v>13</v>
      </c>
      <c r="O53" s="90">
        <v>31</v>
      </c>
      <c r="P53" s="29">
        <f t="shared" si="2"/>
        <v>54</v>
      </c>
    </row>
    <row r="54" spans="1:16" s="14" customFormat="1" ht="15.75">
      <c r="A54" s="41" t="s">
        <v>137</v>
      </c>
      <c r="B54" s="42" t="s">
        <v>138</v>
      </c>
      <c r="C54" s="25">
        <v>4</v>
      </c>
      <c r="D54" s="25">
        <v>4</v>
      </c>
      <c r="E54" s="25">
        <v>4</v>
      </c>
      <c r="F54" s="25">
        <v>4</v>
      </c>
      <c r="G54" s="25"/>
      <c r="H54" s="25"/>
      <c r="I54" s="25">
        <v>4</v>
      </c>
      <c r="J54" s="25"/>
      <c r="K54" s="25">
        <v>8.5</v>
      </c>
      <c r="L54" s="25">
        <v>8.5</v>
      </c>
      <c r="M54" s="25">
        <v>9</v>
      </c>
      <c r="N54" s="25">
        <v>13</v>
      </c>
      <c r="O54" s="90">
        <v>27</v>
      </c>
      <c r="P54" s="29">
        <f t="shared" si="2"/>
        <v>59</v>
      </c>
    </row>
    <row r="55" spans="1:16" s="14" customFormat="1" ht="15.75">
      <c r="A55" s="41" t="s">
        <v>139</v>
      </c>
      <c r="B55" s="42" t="s">
        <v>140</v>
      </c>
      <c r="C55" s="25"/>
      <c r="D55" s="25">
        <v>4</v>
      </c>
      <c r="E55" s="25">
        <v>4</v>
      </c>
      <c r="F55" s="25">
        <v>4</v>
      </c>
      <c r="G55" s="25">
        <v>4</v>
      </c>
      <c r="H55" s="25"/>
      <c r="I55" s="25">
        <v>4</v>
      </c>
      <c r="J55" s="25">
        <v>8</v>
      </c>
      <c r="K55" s="25"/>
      <c r="L55" s="25">
        <v>8</v>
      </c>
      <c r="M55" s="25">
        <v>9</v>
      </c>
      <c r="N55" s="25">
        <v>13</v>
      </c>
      <c r="O55" s="90">
        <v>29</v>
      </c>
      <c r="P55" s="29">
        <f t="shared" si="2"/>
        <v>58</v>
      </c>
    </row>
    <row r="56" spans="1:16" s="14" customFormat="1" ht="15.75">
      <c r="A56" s="41" t="s">
        <v>141</v>
      </c>
      <c r="B56" s="42" t="s">
        <v>142</v>
      </c>
      <c r="C56" s="25">
        <v>3.5</v>
      </c>
      <c r="D56" s="25"/>
      <c r="E56" s="25">
        <v>3.5</v>
      </c>
      <c r="F56" s="25">
        <v>3</v>
      </c>
      <c r="G56" s="25"/>
      <c r="H56" s="25"/>
      <c r="I56" s="25"/>
      <c r="J56" s="25"/>
      <c r="K56" s="25">
        <v>7</v>
      </c>
      <c r="L56" s="25">
        <v>7</v>
      </c>
      <c r="M56" s="25">
        <v>6</v>
      </c>
      <c r="N56" s="25">
        <v>13</v>
      </c>
      <c r="O56" s="90">
        <v>33</v>
      </c>
      <c r="P56" s="29">
        <f t="shared" si="2"/>
        <v>43</v>
      </c>
    </row>
    <row r="57" spans="1:16" s="14" customFormat="1" ht="15.75">
      <c r="A57" s="41" t="s">
        <v>143</v>
      </c>
      <c r="B57" s="42" t="s">
        <v>144</v>
      </c>
      <c r="C57" s="25">
        <v>4.5</v>
      </c>
      <c r="D57" s="25"/>
      <c r="E57" s="25">
        <v>4.5</v>
      </c>
      <c r="F57" s="25">
        <v>5</v>
      </c>
      <c r="G57" s="25"/>
      <c r="H57" s="25">
        <v>4</v>
      </c>
      <c r="I57" s="25"/>
      <c r="J57" s="25">
        <v>7</v>
      </c>
      <c r="K57" s="25">
        <v>8</v>
      </c>
      <c r="L57" s="25">
        <v>8</v>
      </c>
      <c r="M57" s="25"/>
      <c r="N57" s="25">
        <v>13</v>
      </c>
      <c r="O57" s="90">
        <v>46</v>
      </c>
      <c r="P57" s="29">
        <f t="shared" si="2"/>
        <v>54</v>
      </c>
    </row>
    <row r="58" spans="1:16" s="14" customFormat="1" ht="15.75">
      <c r="A58" s="43" t="s">
        <v>145</v>
      </c>
      <c r="B58" s="42" t="s">
        <v>146</v>
      </c>
      <c r="C58" s="25">
        <v>4</v>
      </c>
      <c r="D58" s="25">
        <v>4</v>
      </c>
      <c r="E58" s="25">
        <v>4</v>
      </c>
      <c r="F58" s="25">
        <v>4</v>
      </c>
      <c r="G58" s="25">
        <v>4</v>
      </c>
      <c r="H58" s="25"/>
      <c r="I58" s="25"/>
      <c r="J58" s="25">
        <v>9</v>
      </c>
      <c r="K58" s="25">
        <v>8</v>
      </c>
      <c r="L58" s="25">
        <v>8</v>
      </c>
      <c r="M58" s="25"/>
      <c r="N58" s="25">
        <v>13</v>
      </c>
      <c r="O58" s="90">
        <v>39</v>
      </c>
      <c r="P58" s="29">
        <f t="shared" si="2"/>
        <v>58</v>
      </c>
    </row>
    <row r="59" spans="1:16" s="14" customFormat="1" ht="15.75">
      <c r="A59" s="43" t="s">
        <v>147</v>
      </c>
      <c r="B59" s="42" t="s">
        <v>148</v>
      </c>
      <c r="C59" s="25">
        <v>0.5</v>
      </c>
      <c r="D59" s="25"/>
      <c r="E59" s="25">
        <v>4</v>
      </c>
      <c r="F59" s="25">
        <v>3</v>
      </c>
      <c r="G59" s="25">
        <v>2</v>
      </c>
      <c r="H59" s="25"/>
      <c r="I59" s="25">
        <v>1</v>
      </c>
      <c r="J59" s="25">
        <v>8</v>
      </c>
      <c r="K59" s="25">
        <v>8</v>
      </c>
      <c r="L59" s="25">
        <v>8</v>
      </c>
      <c r="M59" s="25"/>
      <c r="N59" s="25">
        <v>12</v>
      </c>
      <c r="O59" s="90">
        <v>42</v>
      </c>
      <c r="P59" s="29">
        <f t="shared" si="2"/>
        <v>46.5</v>
      </c>
    </row>
    <row r="60" spans="1:16" s="14" customFormat="1" ht="15.75">
      <c r="A60" s="43" t="s">
        <v>149</v>
      </c>
      <c r="B60" s="42" t="s">
        <v>150</v>
      </c>
      <c r="C60" s="25">
        <v>4</v>
      </c>
      <c r="D60" s="25">
        <v>4</v>
      </c>
      <c r="E60" s="25">
        <v>4</v>
      </c>
      <c r="F60" s="25">
        <v>4</v>
      </c>
      <c r="G60" s="25">
        <v>4</v>
      </c>
      <c r="H60" s="25"/>
      <c r="I60" s="25"/>
      <c r="J60" s="25">
        <v>8.5</v>
      </c>
      <c r="K60" s="25">
        <v>8.5</v>
      </c>
      <c r="L60" s="25">
        <v>8</v>
      </c>
      <c r="M60" s="25"/>
      <c r="N60" s="25">
        <v>13</v>
      </c>
      <c r="O60" s="90">
        <v>43</v>
      </c>
      <c r="P60" s="29">
        <f t="shared" si="2"/>
        <v>58</v>
      </c>
    </row>
    <row r="61" spans="1:16" s="14" customFormat="1" ht="15.75">
      <c r="A61" s="43" t="s">
        <v>151</v>
      </c>
      <c r="B61" s="42" t="s">
        <v>152</v>
      </c>
      <c r="C61" s="25">
        <v>4.5</v>
      </c>
      <c r="D61" s="25">
        <v>2.5</v>
      </c>
      <c r="E61" s="25">
        <v>4.5</v>
      </c>
      <c r="F61" s="25">
        <v>4</v>
      </c>
      <c r="G61" s="25">
        <v>2.5</v>
      </c>
      <c r="H61" s="25"/>
      <c r="I61" s="25"/>
      <c r="J61" s="25">
        <v>8</v>
      </c>
      <c r="K61" s="25">
        <v>8.5</v>
      </c>
      <c r="L61" s="25">
        <v>8.5</v>
      </c>
      <c r="M61" s="25"/>
      <c r="N61" s="25">
        <v>13</v>
      </c>
      <c r="O61" s="90">
        <v>44</v>
      </c>
      <c r="P61" s="29">
        <f t="shared" si="2"/>
        <v>56</v>
      </c>
    </row>
    <row r="62" spans="1:16" s="14" customFormat="1" ht="15.75">
      <c r="A62" s="43" t="s">
        <v>153</v>
      </c>
      <c r="B62" s="42" t="s">
        <v>154</v>
      </c>
      <c r="C62" s="25">
        <v>4</v>
      </c>
      <c r="D62" s="25">
        <v>4</v>
      </c>
      <c r="E62" s="25">
        <v>5</v>
      </c>
      <c r="F62" s="25">
        <v>5</v>
      </c>
      <c r="G62" s="25"/>
      <c r="H62" s="25"/>
      <c r="I62" s="25">
        <v>5</v>
      </c>
      <c r="J62" s="25">
        <v>8.5</v>
      </c>
      <c r="K62" s="25">
        <v>8</v>
      </c>
      <c r="L62" s="25">
        <v>8.5</v>
      </c>
      <c r="M62" s="25"/>
      <c r="N62" s="25">
        <v>14</v>
      </c>
      <c r="O62" s="90">
        <v>38</v>
      </c>
      <c r="P62" s="29">
        <f t="shared" si="2"/>
        <v>62</v>
      </c>
    </row>
    <row r="63" spans="1:16" s="14" customFormat="1" ht="15.75">
      <c r="A63" s="43" t="s">
        <v>155</v>
      </c>
      <c r="B63" s="42" t="s">
        <v>156</v>
      </c>
      <c r="C63" s="25">
        <v>4</v>
      </c>
      <c r="D63" s="25">
        <v>4</v>
      </c>
      <c r="E63" s="25">
        <v>4.5</v>
      </c>
      <c r="F63" s="25">
        <v>4.5</v>
      </c>
      <c r="G63" s="25"/>
      <c r="H63" s="25"/>
      <c r="I63" s="25">
        <v>4</v>
      </c>
      <c r="J63" s="25">
        <v>8.5</v>
      </c>
      <c r="K63" s="25"/>
      <c r="L63" s="25"/>
      <c r="M63" s="25">
        <v>8.5</v>
      </c>
      <c r="N63" s="25">
        <v>13</v>
      </c>
      <c r="O63" s="90">
        <v>45</v>
      </c>
      <c r="P63" s="29">
        <f t="shared" si="2"/>
        <v>51</v>
      </c>
    </row>
    <row r="64" spans="1:16" s="14" customFormat="1" ht="15.75">
      <c r="A64" s="43" t="s">
        <v>157</v>
      </c>
      <c r="B64" s="42" t="s">
        <v>158</v>
      </c>
      <c r="C64" s="25">
        <v>4</v>
      </c>
      <c r="D64" s="25"/>
      <c r="E64" s="25">
        <v>4</v>
      </c>
      <c r="F64" s="25">
        <v>4</v>
      </c>
      <c r="G64" s="25">
        <v>4</v>
      </c>
      <c r="H64" s="25"/>
      <c r="I64" s="25"/>
      <c r="J64" s="25">
        <v>8</v>
      </c>
      <c r="K64" s="25">
        <v>8</v>
      </c>
      <c r="L64" s="25">
        <v>9</v>
      </c>
      <c r="M64" s="25"/>
      <c r="N64" s="25">
        <v>13</v>
      </c>
      <c r="O64" s="90">
        <v>42</v>
      </c>
      <c r="P64" s="29">
        <f t="shared" si="2"/>
        <v>54</v>
      </c>
    </row>
    <row r="65" spans="1:16" s="14" customFormat="1" ht="15.75">
      <c r="A65" s="43" t="s">
        <v>159</v>
      </c>
      <c r="B65" s="42" t="s">
        <v>160</v>
      </c>
      <c r="C65" s="25">
        <v>4</v>
      </c>
      <c r="D65" s="25"/>
      <c r="E65" s="25">
        <v>4</v>
      </c>
      <c r="F65" s="25">
        <v>4</v>
      </c>
      <c r="G65" s="25">
        <v>4</v>
      </c>
      <c r="H65" s="25">
        <v>4</v>
      </c>
      <c r="I65" s="25"/>
      <c r="J65" s="25">
        <v>8</v>
      </c>
      <c r="K65" s="25"/>
      <c r="L65" s="25">
        <v>8.5</v>
      </c>
      <c r="M65" s="25">
        <v>8.5</v>
      </c>
      <c r="N65" s="25">
        <v>13</v>
      </c>
      <c r="O65" s="90">
        <v>43</v>
      </c>
      <c r="P65" s="29">
        <f t="shared" si="2"/>
        <v>58</v>
      </c>
    </row>
    <row r="66" spans="1:16" s="14" customFormat="1" ht="15.75">
      <c r="A66" s="43" t="s">
        <v>161</v>
      </c>
      <c r="B66" s="42" t="s">
        <v>162</v>
      </c>
      <c r="C66" s="25">
        <v>3.5</v>
      </c>
      <c r="D66" s="25">
        <v>4.5</v>
      </c>
      <c r="E66" s="25"/>
      <c r="F66" s="25">
        <v>4</v>
      </c>
      <c r="G66" s="25">
        <v>4</v>
      </c>
      <c r="H66" s="25"/>
      <c r="I66" s="25">
        <v>4</v>
      </c>
      <c r="J66" s="25">
        <v>8.5</v>
      </c>
      <c r="K66" s="25">
        <v>8</v>
      </c>
      <c r="L66" s="25">
        <v>8.5</v>
      </c>
      <c r="M66" s="25"/>
      <c r="N66" s="25">
        <v>13</v>
      </c>
      <c r="O66" s="90">
        <v>41</v>
      </c>
      <c r="P66" s="29">
        <f t="shared" si="2"/>
        <v>58</v>
      </c>
    </row>
    <row r="67" spans="1:16" s="14" customFormat="1" ht="15.75">
      <c r="A67" s="43" t="s">
        <v>163</v>
      </c>
      <c r="B67" s="42" t="s">
        <v>164</v>
      </c>
      <c r="C67" s="25">
        <v>4</v>
      </c>
      <c r="D67" s="25">
        <v>4</v>
      </c>
      <c r="E67" s="25"/>
      <c r="F67" s="25">
        <v>4</v>
      </c>
      <c r="G67" s="25"/>
      <c r="H67" s="25">
        <v>4</v>
      </c>
      <c r="I67" s="25">
        <v>4</v>
      </c>
      <c r="J67" s="25">
        <v>8</v>
      </c>
      <c r="K67" s="25">
        <v>8</v>
      </c>
      <c r="L67" s="25">
        <v>5</v>
      </c>
      <c r="M67" s="25"/>
      <c r="N67" s="25">
        <v>13</v>
      </c>
      <c r="O67" s="90">
        <v>42</v>
      </c>
      <c r="P67" s="29">
        <f t="shared" si="2"/>
        <v>54</v>
      </c>
    </row>
    <row r="68" spans="1:16" s="14" customFormat="1" ht="15.75">
      <c r="A68" s="43" t="s">
        <v>165</v>
      </c>
      <c r="B68" s="42" t="s">
        <v>166</v>
      </c>
      <c r="C68" s="25">
        <v>4</v>
      </c>
      <c r="D68" s="25">
        <v>4</v>
      </c>
      <c r="E68" s="25">
        <v>4</v>
      </c>
      <c r="F68" s="25">
        <v>4</v>
      </c>
      <c r="G68" s="25">
        <v>4</v>
      </c>
      <c r="H68" s="25"/>
      <c r="I68" s="25"/>
      <c r="J68" s="25">
        <v>8</v>
      </c>
      <c r="K68" s="25"/>
      <c r="L68" s="25">
        <v>8</v>
      </c>
      <c r="M68" s="25">
        <v>8</v>
      </c>
      <c r="N68" s="25">
        <v>12</v>
      </c>
      <c r="O68" s="90">
        <v>41</v>
      </c>
      <c r="P68" s="29">
        <f t="shared" si="2"/>
        <v>56</v>
      </c>
    </row>
    <row r="69" spans="1:16" s="14" customFormat="1" ht="15.75">
      <c r="A69" s="43" t="s">
        <v>167</v>
      </c>
      <c r="B69" s="42" t="s">
        <v>168</v>
      </c>
      <c r="C69" s="25">
        <v>4</v>
      </c>
      <c r="D69" s="25">
        <v>4</v>
      </c>
      <c r="E69" s="25">
        <v>4</v>
      </c>
      <c r="F69" s="25">
        <v>4</v>
      </c>
      <c r="G69" s="25"/>
      <c r="H69" s="25">
        <v>2</v>
      </c>
      <c r="I69" s="25"/>
      <c r="J69" s="25">
        <v>8</v>
      </c>
      <c r="K69" s="25">
        <v>8</v>
      </c>
      <c r="L69" s="25">
        <v>8</v>
      </c>
      <c r="M69" s="25"/>
      <c r="N69" s="25">
        <v>14</v>
      </c>
      <c r="O69" s="90">
        <v>38</v>
      </c>
      <c r="P69" s="29">
        <f t="shared" si="2"/>
        <v>56</v>
      </c>
    </row>
    <row r="70" spans="1:16" s="14" customFormat="1" ht="15.75">
      <c r="A70" s="43" t="s">
        <v>169</v>
      </c>
      <c r="B70" s="42" t="s">
        <v>170</v>
      </c>
      <c r="C70" s="25">
        <v>4</v>
      </c>
      <c r="D70" s="25">
        <v>4</v>
      </c>
      <c r="E70" s="25">
        <v>4</v>
      </c>
      <c r="F70" s="25">
        <v>2</v>
      </c>
      <c r="G70" s="25"/>
      <c r="H70" s="25">
        <v>2</v>
      </c>
      <c r="I70" s="25"/>
      <c r="J70" s="25">
        <v>8</v>
      </c>
      <c r="K70" s="25">
        <v>8</v>
      </c>
      <c r="L70" s="25">
        <v>8</v>
      </c>
      <c r="M70" s="25"/>
      <c r="N70" s="25">
        <v>13</v>
      </c>
      <c r="O70" s="90">
        <v>43</v>
      </c>
      <c r="P70" s="29">
        <f t="shared" si="2"/>
        <v>53</v>
      </c>
    </row>
    <row r="71" spans="1:16" s="14" customFormat="1" ht="15.75">
      <c r="A71" s="43" t="s">
        <v>171</v>
      </c>
      <c r="B71" s="42" t="s">
        <v>172</v>
      </c>
      <c r="C71" s="25">
        <v>4</v>
      </c>
      <c r="D71" s="25">
        <v>4</v>
      </c>
      <c r="E71" s="25"/>
      <c r="F71" s="25">
        <v>4</v>
      </c>
      <c r="G71" s="25"/>
      <c r="H71" s="25">
        <v>4</v>
      </c>
      <c r="I71" s="25">
        <v>4</v>
      </c>
      <c r="J71" s="25">
        <v>9</v>
      </c>
      <c r="K71" s="25">
        <v>9</v>
      </c>
      <c r="L71" s="25">
        <v>9</v>
      </c>
      <c r="M71" s="25"/>
      <c r="N71" s="25">
        <v>14</v>
      </c>
      <c r="O71" s="90">
        <v>45</v>
      </c>
      <c r="P71" s="29">
        <f t="shared" si="2"/>
        <v>61</v>
      </c>
    </row>
    <row r="72" spans="1:16" s="14" customFormat="1" ht="15.75">
      <c r="A72" s="43" t="s">
        <v>173</v>
      </c>
      <c r="B72" s="42" t="s">
        <v>174</v>
      </c>
      <c r="C72" s="25">
        <v>4</v>
      </c>
      <c r="D72" s="25">
        <v>4</v>
      </c>
      <c r="E72" s="25">
        <v>4</v>
      </c>
      <c r="F72" s="25">
        <v>4</v>
      </c>
      <c r="G72" s="25"/>
      <c r="H72" s="25"/>
      <c r="I72" s="25">
        <v>4</v>
      </c>
      <c r="J72" s="25">
        <v>9</v>
      </c>
      <c r="K72" s="25">
        <v>8</v>
      </c>
      <c r="L72" s="25"/>
      <c r="M72" s="25"/>
      <c r="N72" s="25">
        <v>13</v>
      </c>
      <c r="O72" s="90">
        <v>42</v>
      </c>
      <c r="P72" s="29">
        <f t="shared" si="2"/>
        <v>50</v>
      </c>
    </row>
    <row r="73" spans="1:16" s="14" customFormat="1" ht="15.75">
      <c r="A73" s="43" t="s">
        <v>175</v>
      </c>
      <c r="B73" s="42" t="s">
        <v>176</v>
      </c>
      <c r="C73" s="25">
        <v>4</v>
      </c>
      <c r="D73" s="25"/>
      <c r="E73" s="25">
        <v>4</v>
      </c>
      <c r="F73" s="25">
        <v>4</v>
      </c>
      <c r="G73" s="25">
        <v>4</v>
      </c>
      <c r="H73" s="25"/>
      <c r="I73" s="25">
        <v>4</v>
      </c>
      <c r="J73" s="25">
        <v>8</v>
      </c>
      <c r="K73" s="25"/>
      <c r="L73" s="25">
        <v>8</v>
      </c>
      <c r="M73" s="25">
        <v>8</v>
      </c>
      <c r="N73" s="25">
        <v>14</v>
      </c>
      <c r="O73" s="90">
        <v>43</v>
      </c>
      <c r="P73" s="29">
        <f t="shared" si="2"/>
        <v>58</v>
      </c>
    </row>
    <row r="74" spans="1:16" s="14" customFormat="1" ht="15.75">
      <c r="A74" s="43" t="s">
        <v>177</v>
      </c>
      <c r="B74" s="42" t="s">
        <v>178</v>
      </c>
      <c r="C74" s="25">
        <v>5</v>
      </c>
      <c r="D74" s="25">
        <v>4</v>
      </c>
      <c r="E74" s="25">
        <v>5</v>
      </c>
      <c r="F74" s="25">
        <v>4</v>
      </c>
      <c r="G74" s="25"/>
      <c r="H74" s="25">
        <v>4</v>
      </c>
      <c r="I74" s="25"/>
      <c r="J74" s="25">
        <v>8.5</v>
      </c>
      <c r="K74" s="25"/>
      <c r="L74" s="25">
        <v>8</v>
      </c>
      <c r="M74" s="25">
        <v>8.5</v>
      </c>
      <c r="N74" s="25">
        <v>13</v>
      </c>
      <c r="O74" s="90">
        <v>52</v>
      </c>
      <c r="P74" s="29">
        <f t="shared" si="2"/>
        <v>60</v>
      </c>
    </row>
    <row r="75" spans="1:16" s="14" customFormat="1" ht="15.75">
      <c r="A75" s="43" t="s">
        <v>179</v>
      </c>
      <c r="B75" s="42" t="s">
        <v>180</v>
      </c>
      <c r="C75" s="25">
        <v>4</v>
      </c>
      <c r="D75" s="25">
        <v>5</v>
      </c>
      <c r="E75" s="25">
        <v>4.5</v>
      </c>
      <c r="F75" s="25">
        <v>4.5</v>
      </c>
      <c r="G75" s="25"/>
      <c r="H75" s="25"/>
      <c r="I75" s="25">
        <v>4</v>
      </c>
      <c r="J75" s="25">
        <v>9</v>
      </c>
      <c r="K75" s="25">
        <v>9</v>
      </c>
      <c r="L75" s="25">
        <v>9</v>
      </c>
      <c r="M75" s="25"/>
      <c r="N75" s="25">
        <v>14</v>
      </c>
      <c r="O75" s="90">
        <v>44</v>
      </c>
      <c r="P75" s="29">
        <f t="shared" si="2"/>
        <v>63</v>
      </c>
    </row>
    <row r="76" spans="1:16" s="14" customFormat="1" ht="15.75">
      <c r="A76" s="43" t="s">
        <v>181</v>
      </c>
      <c r="B76" s="42" t="s">
        <v>182</v>
      </c>
      <c r="C76" s="25">
        <v>4</v>
      </c>
      <c r="D76" s="25"/>
      <c r="E76" s="25">
        <v>4</v>
      </c>
      <c r="F76" s="25">
        <v>4</v>
      </c>
      <c r="G76" s="25">
        <v>4</v>
      </c>
      <c r="H76" s="25"/>
      <c r="I76" s="25">
        <v>3</v>
      </c>
      <c r="J76" s="25">
        <v>8</v>
      </c>
      <c r="K76" s="25">
        <v>8</v>
      </c>
      <c r="L76" s="25"/>
      <c r="M76" s="25">
        <v>6</v>
      </c>
      <c r="N76" s="25">
        <v>13</v>
      </c>
      <c r="O76" s="90">
        <v>36</v>
      </c>
      <c r="P76" s="29">
        <f t="shared" si="2"/>
        <v>54</v>
      </c>
    </row>
    <row r="77" spans="1:16" s="14" customFormat="1" ht="15.75">
      <c r="A77" s="43" t="s">
        <v>183</v>
      </c>
      <c r="B77" s="42" t="s">
        <v>184</v>
      </c>
      <c r="C77" s="25">
        <v>4</v>
      </c>
      <c r="D77" s="25">
        <v>4</v>
      </c>
      <c r="E77" s="25">
        <v>2</v>
      </c>
      <c r="F77" s="25">
        <v>4</v>
      </c>
      <c r="G77" s="25"/>
      <c r="H77" s="25">
        <v>4</v>
      </c>
      <c r="I77" s="25"/>
      <c r="J77" s="25">
        <v>8</v>
      </c>
      <c r="K77" s="25">
        <v>8</v>
      </c>
      <c r="L77" s="25">
        <v>8</v>
      </c>
      <c r="M77" s="25"/>
      <c r="N77" s="25">
        <v>13</v>
      </c>
      <c r="O77" s="90">
        <v>47</v>
      </c>
      <c r="P77" s="29">
        <f t="shared" si="2"/>
        <v>55</v>
      </c>
    </row>
    <row r="78" spans="1:16" s="14" customFormat="1" ht="15.75">
      <c r="A78" s="43" t="s">
        <v>185</v>
      </c>
      <c r="B78" s="42" t="s">
        <v>186</v>
      </c>
      <c r="C78" s="25">
        <v>4</v>
      </c>
      <c r="D78" s="25">
        <v>4</v>
      </c>
      <c r="E78" s="25">
        <v>4.5</v>
      </c>
      <c r="F78" s="25">
        <v>4.5</v>
      </c>
      <c r="G78" s="25"/>
      <c r="H78" s="25"/>
      <c r="I78" s="25">
        <v>4</v>
      </c>
      <c r="J78" s="25">
        <v>8.5</v>
      </c>
      <c r="K78" s="25">
        <v>8</v>
      </c>
      <c r="L78" s="25">
        <v>8.5</v>
      </c>
      <c r="M78" s="25"/>
      <c r="N78" s="25">
        <v>14</v>
      </c>
      <c r="O78" s="90">
        <v>42</v>
      </c>
      <c r="P78" s="29">
        <f>SUM(C78:N78)</f>
        <v>60</v>
      </c>
    </row>
    <row r="79" spans="1:16" s="14" customFormat="1" ht="15.75">
      <c r="A79" s="43" t="s">
        <v>187</v>
      </c>
      <c r="B79" s="42" t="s">
        <v>188</v>
      </c>
      <c r="C79" s="25">
        <v>4</v>
      </c>
      <c r="D79" s="25">
        <v>4</v>
      </c>
      <c r="E79" s="25"/>
      <c r="F79" s="25">
        <v>4</v>
      </c>
      <c r="G79" s="25">
        <v>4</v>
      </c>
      <c r="H79" s="25"/>
      <c r="I79" s="25">
        <v>4</v>
      </c>
      <c r="J79" s="25">
        <v>8</v>
      </c>
      <c r="K79" s="25">
        <v>8</v>
      </c>
      <c r="L79" s="25">
        <v>8</v>
      </c>
      <c r="M79" s="25"/>
      <c r="N79" s="25">
        <v>12</v>
      </c>
      <c r="O79" s="90">
        <v>27</v>
      </c>
      <c r="P79" s="29">
        <f>SUM(C79:N79)</f>
        <v>56</v>
      </c>
    </row>
    <row r="80" spans="1:16" s="14" customFormat="1" ht="15.75">
      <c r="A80" s="43" t="s">
        <v>189</v>
      </c>
      <c r="B80" s="42" t="s">
        <v>190</v>
      </c>
      <c r="C80" s="25">
        <v>4.5</v>
      </c>
      <c r="D80" s="25">
        <v>4</v>
      </c>
      <c r="E80" s="25">
        <v>4.5</v>
      </c>
      <c r="F80" s="25">
        <v>4.5</v>
      </c>
      <c r="G80" s="25"/>
      <c r="H80" s="25">
        <v>4.5</v>
      </c>
      <c r="I80" s="25"/>
      <c r="J80" s="25">
        <v>8.5</v>
      </c>
      <c r="K80" s="25">
        <v>8</v>
      </c>
      <c r="L80" s="25">
        <v>8.5</v>
      </c>
      <c r="M80" s="25"/>
      <c r="N80" s="25">
        <v>13</v>
      </c>
      <c r="O80" s="90">
        <v>45</v>
      </c>
      <c r="P80" s="29">
        <f>SUM(C80:N80)</f>
        <v>60</v>
      </c>
    </row>
    <row r="81" spans="1:16" s="14" customFormat="1" ht="15.75">
      <c r="A81" s="43" t="s">
        <v>191</v>
      </c>
      <c r="B81" s="42" t="s">
        <v>192</v>
      </c>
      <c r="C81" s="25">
        <v>4</v>
      </c>
      <c r="D81" s="25">
        <v>4</v>
      </c>
      <c r="E81" s="25">
        <v>4</v>
      </c>
      <c r="F81" s="25"/>
      <c r="G81" s="25"/>
      <c r="H81" s="25">
        <v>4</v>
      </c>
      <c r="I81" s="25">
        <v>3</v>
      </c>
      <c r="J81" s="25">
        <v>8</v>
      </c>
      <c r="K81" s="25"/>
      <c r="L81" s="25">
        <v>8</v>
      </c>
      <c r="M81" s="25">
        <v>6</v>
      </c>
      <c r="N81" s="25">
        <v>12</v>
      </c>
      <c r="O81" s="90">
        <v>43</v>
      </c>
      <c r="P81" s="29">
        <f t="shared" ref="P81:P146" si="3">SUM(C81:N81)</f>
        <v>53</v>
      </c>
    </row>
    <row r="82" spans="1:16" s="14" customFormat="1" ht="15.75">
      <c r="A82" s="43" t="s">
        <v>193</v>
      </c>
      <c r="B82" s="42" t="s">
        <v>194</v>
      </c>
      <c r="C82" s="25">
        <v>4</v>
      </c>
      <c r="D82" s="25">
        <v>3</v>
      </c>
      <c r="E82" s="25">
        <v>4.5</v>
      </c>
      <c r="F82" s="25">
        <v>4.5</v>
      </c>
      <c r="G82" s="25">
        <v>4</v>
      </c>
      <c r="H82" s="25"/>
      <c r="I82" s="25"/>
      <c r="J82" s="25"/>
      <c r="K82" s="25">
        <v>7.5</v>
      </c>
      <c r="L82" s="25">
        <v>7.5</v>
      </c>
      <c r="M82" s="25">
        <v>7</v>
      </c>
      <c r="N82" s="25">
        <v>13</v>
      </c>
      <c r="O82" s="90">
        <v>47</v>
      </c>
      <c r="P82" s="29">
        <f t="shared" si="3"/>
        <v>55</v>
      </c>
    </row>
    <row r="83" spans="1:16" s="14" customFormat="1" ht="15.75">
      <c r="A83" s="44" t="s">
        <v>195</v>
      </c>
      <c r="B83" s="44" t="s">
        <v>196</v>
      </c>
      <c r="C83" s="25">
        <v>4</v>
      </c>
      <c r="D83" s="25">
        <v>4.5</v>
      </c>
      <c r="E83" s="25">
        <v>4.5</v>
      </c>
      <c r="F83" s="25">
        <v>4.5</v>
      </c>
      <c r="G83" s="25"/>
      <c r="H83" s="25">
        <v>0.5</v>
      </c>
      <c r="I83" s="25"/>
      <c r="J83" s="25">
        <v>9.5</v>
      </c>
      <c r="K83" s="25">
        <v>5</v>
      </c>
      <c r="L83" s="25">
        <v>0.5</v>
      </c>
      <c r="M83" s="25"/>
      <c r="N83" s="25">
        <v>13</v>
      </c>
      <c r="O83" s="90">
        <v>43</v>
      </c>
      <c r="P83" s="29">
        <f t="shared" si="3"/>
        <v>46</v>
      </c>
    </row>
    <row r="84" spans="1:16" s="14" customFormat="1">
      <c r="A84" s="41" t="s">
        <v>197</v>
      </c>
      <c r="B84" s="45" t="s">
        <v>198</v>
      </c>
      <c r="C84" s="25"/>
      <c r="D84" s="25">
        <v>4</v>
      </c>
      <c r="E84" s="25">
        <v>4</v>
      </c>
      <c r="F84" s="25">
        <v>4.5</v>
      </c>
      <c r="G84" s="25"/>
      <c r="H84" s="25">
        <v>4</v>
      </c>
      <c r="I84" s="25">
        <v>4.5</v>
      </c>
      <c r="J84" s="25">
        <v>8.5</v>
      </c>
      <c r="K84" s="25">
        <v>8.5</v>
      </c>
      <c r="L84" s="25">
        <v>8</v>
      </c>
      <c r="M84" s="25"/>
      <c r="N84" s="25">
        <v>13</v>
      </c>
      <c r="O84" s="90">
        <v>45</v>
      </c>
      <c r="P84" s="29">
        <f t="shared" si="3"/>
        <v>59</v>
      </c>
    </row>
    <row r="85" spans="1:16" s="14" customFormat="1" ht="15.75">
      <c r="A85" s="41" t="s">
        <v>199</v>
      </c>
      <c r="B85" s="42" t="s">
        <v>200</v>
      </c>
      <c r="C85" s="25">
        <v>4</v>
      </c>
      <c r="D85" s="25">
        <v>4</v>
      </c>
      <c r="E85" s="25">
        <v>4</v>
      </c>
      <c r="F85" s="25"/>
      <c r="G85" s="25"/>
      <c r="H85" s="25">
        <v>4</v>
      </c>
      <c r="I85" s="25">
        <v>4</v>
      </c>
      <c r="J85" s="25">
        <v>8</v>
      </c>
      <c r="K85" s="25">
        <v>8</v>
      </c>
      <c r="L85" s="25">
        <v>8</v>
      </c>
      <c r="M85" s="25"/>
      <c r="N85" s="25">
        <v>13</v>
      </c>
      <c r="O85" s="90">
        <v>35</v>
      </c>
      <c r="P85" s="29">
        <f t="shared" si="3"/>
        <v>57</v>
      </c>
    </row>
    <row r="86" spans="1:16" s="14" customFormat="1" ht="15.75">
      <c r="A86" s="41" t="s">
        <v>201</v>
      </c>
      <c r="B86" s="42" t="s">
        <v>202</v>
      </c>
      <c r="C86" s="25">
        <v>3</v>
      </c>
      <c r="D86" s="25">
        <v>4.5</v>
      </c>
      <c r="E86" s="25">
        <v>4.5</v>
      </c>
      <c r="F86" s="25"/>
      <c r="G86" s="25"/>
      <c r="H86" s="25"/>
      <c r="I86" s="25">
        <v>4</v>
      </c>
      <c r="J86" s="25">
        <v>8</v>
      </c>
      <c r="K86" s="25">
        <v>8</v>
      </c>
      <c r="L86" s="25">
        <v>3</v>
      </c>
      <c r="M86" s="25"/>
      <c r="N86" s="25">
        <v>12</v>
      </c>
      <c r="O86" s="90">
        <v>41</v>
      </c>
      <c r="P86" s="29">
        <f t="shared" si="3"/>
        <v>47</v>
      </c>
    </row>
    <row r="87" spans="1:16" s="14" customFormat="1" ht="15.75">
      <c r="A87" s="41" t="s">
        <v>203</v>
      </c>
      <c r="B87" s="42" t="s">
        <v>204</v>
      </c>
      <c r="C87" s="25">
        <v>4</v>
      </c>
      <c r="D87" s="25">
        <v>4</v>
      </c>
      <c r="E87" s="25">
        <v>4</v>
      </c>
      <c r="F87" s="25">
        <v>4</v>
      </c>
      <c r="G87" s="25">
        <v>5</v>
      </c>
      <c r="H87" s="25"/>
      <c r="I87" s="25"/>
      <c r="J87" s="25"/>
      <c r="K87" s="25"/>
      <c r="L87" s="25">
        <v>4</v>
      </c>
      <c r="M87" s="25">
        <v>4</v>
      </c>
      <c r="N87" s="25">
        <v>12</v>
      </c>
      <c r="O87" s="90">
        <v>28</v>
      </c>
      <c r="P87" s="29">
        <f t="shared" si="3"/>
        <v>41</v>
      </c>
    </row>
    <row r="88" spans="1:16" s="14" customFormat="1" ht="15.75">
      <c r="A88" s="41" t="s">
        <v>205</v>
      </c>
      <c r="B88" s="42" t="s">
        <v>206</v>
      </c>
      <c r="C88" s="25">
        <v>3</v>
      </c>
      <c r="D88" s="25">
        <v>3</v>
      </c>
      <c r="E88" s="25">
        <v>4</v>
      </c>
      <c r="F88" s="25">
        <v>3.5</v>
      </c>
      <c r="G88" s="25">
        <v>3.5</v>
      </c>
      <c r="H88" s="25"/>
      <c r="I88" s="25"/>
      <c r="J88" s="25">
        <v>8</v>
      </c>
      <c r="K88" s="25">
        <v>8</v>
      </c>
      <c r="L88" s="25">
        <v>8</v>
      </c>
      <c r="M88" s="25"/>
      <c r="N88" s="25">
        <v>12</v>
      </c>
      <c r="O88" s="90">
        <v>19</v>
      </c>
      <c r="P88" s="29">
        <f t="shared" si="3"/>
        <v>53</v>
      </c>
    </row>
    <row r="89" spans="1:16" s="14" customFormat="1" ht="15.75">
      <c r="A89" s="41" t="s">
        <v>207</v>
      </c>
      <c r="B89" s="42" t="s">
        <v>208</v>
      </c>
      <c r="C89" s="25">
        <v>4</v>
      </c>
      <c r="D89" s="25"/>
      <c r="E89" s="25">
        <v>4.5</v>
      </c>
      <c r="F89" s="25">
        <v>4.5</v>
      </c>
      <c r="G89" s="25">
        <v>4</v>
      </c>
      <c r="H89" s="25"/>
      <c r="I89" s="25">
        <v>4</v>
      </c>
      <c r="J89" s="25">
        <v>8.5</v>
      </c>
      <c r="K89" s="25"/>
      <c r="L89" s="25">
        <v>9</v>
      </c>
      <c r="M89" s="25">
        <v>8.5</v>
      </c>
      <c r="N89" s="25">
        <v>13</v>
      </c>
      <c r="O89" s="90">
        <v>37</v>
      </c>
      <c r="P89" s="29">
        <f t="shared" si="3"/>
        <v>60</v>
      </c>
    </row>
    <row r="90" spans="1:16" s="14" customFormat="1" ht="15.75">
      <c r="A90" s="41" t="s">
        <v>209</v>
      </c>
      <c r="B90" s="42" t="s">
        <v>210</v>
      </c>
      <c r="C90" s="25">
        <v>4</v>
      </c>
      <c r="D90" s="25">
        <v>4</v>
      </c>
      <c r="E90" s="25">
        <v>4</v>
      </c>
      <c r="F90" s="25">
        <v>4</v>
      </c>
      <c r="G90" s="25"/>
      <c r="H90" s="25">
        <v>5</v>
      </c>
      <c r="I90" s="25"/>
      <c r="J90" s="25">
        <v>8.5</v>
      </c>
      <c r="K90" s="25">
        <v>8.5</v>
      </c>
      <c r="L90" s="25">
        <v>9</v>
      </c>
      <c r="M90" s="25">
        <v>14</v>
      </c>
      <c r="N90" s="25"/>
      <c r="O90" s="90">
        <v>31</v>
      </c>
      <c r="P90" s="29">
        <f t="shared" si="3"/>
        <v>61</v>
      </c>
    </row>
    <row r="91" spans="1:16" s="14" customFormat="1" ht="15.75">
      <c r="A91" s="41" t="s">
        <v>211</v>
      </c>
      <c r="B91" s="42" t="s">
        <v>212</v>
      </c>
      <c r="C91" s="25">
        <v>4</v>
      </c>
      <c r="D91" s="25">
        <v>4</v>
      </c>
      <c r="E91" s="25"/>
      <c r="F91" s="25">
        <v>4</v>
      </c>
      <c r="G91" s="25"/>
      <c r="H91" s="25">
        <v>4</v>
      </c>
      <c r="I91" s="25">
        <v>4</v>
      </c>
      <c r="J91" s="25"/>
      <c r="K91" s="25">
        <v>8.5</v>
      </c>
      <c r="L91" s="25">
        <v>8</v>
      </c>
      <c r="M91" s="25">
        <v>7.5</v>
      </c>
      <c r="N91" s="25">
        <v>12</v>
      </c>
      <c r="O91" s="90">
        <v>39</v>
      </c>
      <c r="P91" s="29">
        <f t="shared" si="3"/>
        <v>56</v>
      </c>
    </row>
    <row r="92" spans="1:16" s="14" customFormat="1" ht="15.75">
      <c r="A92" s="41" t="s">
        <v>213</v>
      </c>
      <c r="B92" s="42" t="s">
        <v>214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90">
        <v>0</v>
      </c>
      <c r="P92" s="29">
        <f t="shared" si="3"/>
        <v>0</v>
      </c>
    </row>
    <row r="93" spans="1:16" s="14" customFormat="1" ht="15.75">
      <c r="A93" s="41" t="s">
        <v>215</v>
      </c>
      <c r="B93" s="42" t="s">
        <v>216</v>
      </c>
      <c r="C93" s="25">
        <v>4</v>
      </c>
      <c r="D93" s="25"/>
      <c r="E93" s="25">
        <v>4</v>
      </c>
      <c r="F93" s="25">
        <v>4.5</v>
      </c>
      <c r="G93" s="25"/>
      <c r="H93" s="25">
        <v>4</v>
      </c>
      <c r="I93" s="25">
        <v>4.5</v>
      </c>
      <c r="J93" s="25">
        <v>8.5</v>
      </c>
      <c r="K93" s="25">
        <v>8.5</v>
      </c>
      <c r="L93" s="25">
        <v>9</v>
      </c>
      <c r="M93" s="25"/>
      <c r="N93" s="25">
        <v>13</v>
      </c>
      <c r="O93" s="90">
        <v>41</v>
      </c>
      <c r="P93" s="29">
        <f t="shared" si="3"/>
        <v>60</v>
      </c>
    </row>
    <row r="94" spans="1:16" s="14" customFormat="1" ht="15.75">
      <c r="A94" s="41" t="s">
        <v>217</v>
      </c>
      <c r="B94" s="42" t="s">
        <v>218</v>
      </c>
      <c r="C94" s="25">
        <v>4</v>
      </c>
      <c r="D94" s="25">
        <v>4</v>
      </c>
      <c r="E94" s="25"/>
      <c r="F94" s="25">
        <v>4</v>
      </c>
      <c r="G94" s="25"/>
      <c r="H94" s="25">
        <v>4</v>
      </c>
      <c r="I94" s="25">
        <v>4</v>
      </c>
      <c r="J94" s="25">
        <v>8.5</v>
      </c>
      <c r="K94" s="25">
        <v>8.5</v>
      </c>
      <c r="L94" s="25">
        <v>7</v>
      </c>
      <c r="M94" s="25"/>
      <c r="N94" s="25">
        <v>13</v>
      </c>
      <c r="O94" s="90">
        <v>45</v>
      </c>
      <c r="P94" s="29">
        <f t="shared" si="3"/>
        <v>57</v>
      </c>
    </row>
    <row r="95" spans="1:16" s="14" customFormat="1" ht="15.75">
      <c r="A95" s="41" t="s">
        <v>219</v>
      </c>
      <c r="B95" s="42" t="s">
        <v>220</v>
      </c>
      <c r="C95" s="25">
        <v>4</v>
      </c>
      <c r="D95" s="25"/>
      <c r="E95" s="25">
        <v>4</v>
      </c>
      <c r="F95" s="25">
        <v>4</v>
      </c>
      <c r="G95" s="25"/>
      <c r="H95" s="25">
        <v>4</v>
      </c>
      <c r="I95" s="25">
        <v>4</v>
      </c>
      <c r="J95" s="25">
        <v>8.5</v>
      </c>
      <c r="K95" s="25"/>
      <c r="L95" s="25">
        <v>8.5</v>
      </c>
      <c r="M95" s="25">
        <v>9</v>
      </c>
      <c r="N95" s="25">
        <v>12</v>
      </c>
      <c r="O95" s="90">
        <v>42</v>
      </c>
      <c r="P95" s="29">
        <f t="shared" si="3"/>
        <v>58</v>
      </c>
    </row>
    <row r="96" spans="1:16" s="14" customFormat="1" ht="15.75">
      <c r="A96" s="41" t="s">
        <v>221</v>
      </c>
      <c r="B96" s="42" t="s">
        <v>222</v>
      </c>
      <c r="C96" s="25">
        <v>4.5</v>
      </c>
      <c r="D96" s="25">
        <v>4.5</v>
      </c>
      <c r="E96" s="25">
        <v>4</v>
      </c>
      <c r="F96" s="25">
        <v>4</v>
      </c>
      <c r="G96" s="25"/>
      <c r="H96" s="25">
        <v>4</v>
      </c>
      <c r="I96" s="25"/>
      <c r="J96" s="25">
        <v>9</v>
      </c>
      <c r="K96" s="25">
        <v>8.5</v>
      </c>
      <c r="L96" s="25">
        <v>8.5</v>
      </c>
      <c r="M96" s="25"/>
      <c r="N96" s="25">
        <v>13</v>
      </c>
      <c r="O96" s="90">
        <v>41</v>
      </c>
      <c r="P96" s="29">
        <f t="shared" si="3"/>
        <v>60</v>
      </c>
    </row>
    <row r="97" spans="1:16" s="14" customFormat="1" ht="15.75">
      <c r="A97" s="41" t="s">
        <v>223</v>
      </c>
      <c r="B97" s="42" t="s">
        <v>224</v>
      </c>
      <c r="C97" s="25"/>
      <c r="D97" s="25">
        <v>4</v>
      </c>
      <c r="E97" s="25">
        <v>4</v>
      </c>
      <c r="F97" s="25">
        <v>4</v>
      </c>
      <c r="G97" s="25">
        <v>4</v>
      </c>
      <c r="H97" s="25">
        <v>4</v>
      </c>
      <c r="I97" s="25"/>
      <c r="J97" s="25"/>
      <c r="K97" s="25">
        <v>9</v>
      </c>
      <c r="L97" s="25">
        <v>8.5</v>
      </c>
      <c r="M97" s="25">
        <v>8.5</v>
      </c>
      <c r="N97" s="25">
        <v>14</v>
      </c>
      <c r="O97" s="90">
        <v>43</v>
      </c>
      <c r="P97" s="29">
        <f t="shared" si="3"/>
        <v>60</v>
      </c>
    </row>
    <row r="98" spans="1:16" s="14" customFormat="1" ht="15.75">
      <c r="A98" s="41" t="s">
        <v>225</v>
      </c>
      <c r="B98" s="42" t="s">
        <v>226</v>
      </c>
      <c r="C98" s="25">
        <v>4</v>
      </c>
      <c r="D98" s="25"/>
      <c r="E98" s="25">
        <v>5</v>
      </c>
      <c r="F98" s="25">
        <v>3.5</v>
      </c>
      <c r="G98" s="25">
        <v>4</v>
      </c>
      <c r="H98" s="25"/>
      <c r="I98" s="25">
        <v>4.5</v>
      </c>
      <c r="J98" s="25">
        <v>6.5</v>
      </c>
      <c r="K98" s="25"/>
      <c r="L98" s="25">
        <v>8.5</v>
      </c>
      <c r="M98" s="25">
        <v>6</v>
      </c>
      <c r="N98" s="25">
        <v>12</v>
      </c>
      <c r="O98" s="90">
        <v>27</v>
      </c>
      <c r="P98" s="29">
        <f t="shared" si="3"/>
        <v>54</v>
      </c>
    </row>
    <row r="99" spans="1:16" s="14" customFormat="1" ht="15.75">
      <c r="A99" s="41" t="s">
        <v>431</v>
      </c>
      <c r="B99" s="42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90"/>
      <c r="P99" s="29"/>
    </row>
    <row r="100" spans="1:16" s="14" customFormat="1" ht="15.75">
      <c r="A100" s="43" t="s">
        <v>227</v>
      </c>
      <c r="B100" s="42" t="s">
        <v>228</v>
      </c>
      <c r="C100" s="25">
        <v>3</v>
      </c>
      <c r="D100" s="25">
        <v>4</v>
      </c>
      <c r="E100" s="25">
        <v>3</v>
      </c>
      <c r="F100" s="25"/>
      <c r="G100" s="25">
        <v>4</v>
      </c>
      <c r="H100" s="25">
        <v>4</v>
      </c>
      <c r="I100" s="25"/>
      <c r="J100" s="25">
        <v>6</v>
      </c>
      <c r="K100" s="25"/>
      <c r="L100" s="25">
        <v>6</v>
      </c>
      <c r="M100" s="25">
        <v>7</v>
      </c>
      <c r="N100" s="25">
        <v>10</v>
      </c>
      <c r="O100" s="90">
        <v>32</v>
      </c>
      <c r="P100" s="29">
        <f t="shared" si="3"/>
        <v>47</v>
      </c>
    </row>
    <row r="101" spans="1:16" s="14" customFormat="1" ht="15.75">
      <c r="A101" s="43" t="s">
        <v>229</v>
      </c>
      <c r="B101" s="42" t="s">
        <v>230</v>
      </c>
      <c r="C101" s="25">
        <v>4</v>
      </c>
      <c r="D101" s="25">
        <v>4</v>
      </c>
      <c r="E101" s="25">
        <v>4</v>
      </c>
      <c r="F101" s="25"/>
      <c r="G101" s="25"/>
      <c r="H101" s="25">
        <v>4</v>
      </c>
      <c r="I101" s="25">
        <v>5</v>
      </c>
      <c r="J101" s="25"/>
      <c r="K101" s="25">
        <v>8</v>
      </c>
      <c r="L101" s="25">
        <v>9</v>
      </c>
      <c r="M101" s="25">
        <v>8</v>
      </c>
      <c r="N101" s="25">
        <v>12</v>
      </c>
      <c r="O101" s="90">
        <v>45</v>
      </c>
      <c r="P101" s="29">
        <f t="shared" si="3"/>
        <v>58</v>
      </c>
    </row>
    <row r="102" spans="1:16" s="14" customFormat="1" ht="15.75">
      <c r="A102" s="43" t="s">
        <v>231</v>
      </c>
      <c r="B102" s="42" t="s">
        <v>232</v>
      </c>
      <c r="C102" s="25">
        <v>3</v>
      </c>
      <c r="D102" s="25">
        <v>3</v>
      </c>
      <c r="E102" s="25">
        <v>3</v>
      </c>
      <c r="F102" s="25"/>
      <c r="G102" s="25"/>
      <c r="H102" s="25">
        <v>4</v>
      </c>
      <c r="I102" s="25">
        <v>4</v>
      </c>
      <c r="J102" s="25">
        <v>8</v>
      </c>
      <c r="K102" s="25">
        <v>9</v>
      </c>
      <c r="L102" s="25"/>
      <c r="M102" s="25">
        <v>9</v>
      </c>
      <c r="N102" s="25">
        <v>13</v>
      </c>
      <c r="O102" s="90">
        <v>42</v>
      </c>
      <c r="P102" s="29">
        <f t="shared" si="3"/>
        <v>56</v>
      </c>
    </row>
    <row r="103" spans="1:16" s="14" customFormat="1" ht="15.75">
      <c r="A103" s="43" t="s">
        <v>233</v>
      </c>
      <c r="B103" s="42" t="s">
        <v>234</v>
      </c>
      <c r="C103" s="25">
        <v>3</v>
      </c>
      <c r="D103" s="25">
        <v>3</v>
      </c>
      <c r="E103" s="25"/>
      <c r="F103" s="25"/>
      <c r="G103" s="25">
        <v>2</v>
      </c>
      <c r="H103" s="25">
        <v>3.5</v>
      </c>
      <c r="I103" s="25">
        <v>3.5</v>
      </c>
      <c r="J103" s="25">
        <v>3</v>
      </c>
      <c r="K103" s="25"/>
      <c r="L103" s="25">
        <v>4</v>
      </c>
      <c r="M103" s="25">
        <v>6</v>
      </c>
      <c r="N103" s="25">
        <v>7</v>
      </c>
      <c r="O103" s="90">
        <v>30</v>
      </c>
      <c r="P103" s="29">
        <f t="shared" si="3"/>
        <v>35</v>
      </c>
    </row>
    <row r="104" spans="1:16" s="14" customFormat="1" ht="15.75">
      <c r="A104" s="43" t="s">
        <v>235</v>
      </c>
      <c r="B104" s="42" t="s">
        <v>236</v>
      </c>
      <c r="C104" s="25">
        <v>3.5</v>
      </c>
      <c r="D104" s="25">
        <v>3</v>
      </c>
      <c r="E104" s="25">
        <v>3.5</v>
      </c>
      <c r="F104" s="25"/>
      <c r="G104" s="25">
        <v>3</v>
      </c>
      <c r="H104" s="25"/>
      <c r="I104" s="25"/>
      <c r="J104" s="25">
        <v>3</v>
      </c>
      <c r="K104" s="25">
        <v>4</v>
      </c>
      <c r="L104" s="25"/>
      <c r="M104" s="25">
        <v>8</v>
      </c>
      <c r="N104" s="25">
        <v>8</v>
      </c>
      <c r="O104" s="90">
        <v>42</v>
      </c>
      <c r="P104" s="29">
        <f t="shared" si="3"/>
        <v>36</v>
      </c>
    </row>
    <row r="105" spans="1:16" s="14" customFormat="1" ht="15.75">
      <c r="A105" s="43" t="s">
        <v>237</v>
      </c>
      <c r="B105" s="42" t="s">
        <v>238</v>
      </c>
      <c r="C105" s="25">
        <v>5</v>
      </c>
      <c r="D105" s="25"/>
      <c r="E105" s="25"/>
      <c r="F105" s="25">
        <v>4</v>
      </c>
      <c r="G105" s="25">
        <v>4</v>
      </c>
      <c r="H105" s="25">
        <v>5</v>
      </c>
      <c r="I105" s="25">
        <v>5</v>
      </c>
      <c r="J105" s="25">
        <v>9</v>
      </c>
      <c r="K105" s="25"/>
      <c r="L105" s="25">
        <v>7</v>
      </c>
      <c r="M105" s="25">
        <v>8</v>
      </c>
      <c r="N105" s="25">
        <v>13</v>
      </c>
      <c r="O105" s="90">
        <v>32</v>
      </c>
      <c r="P105" s="29">
        <f t="shared" si="3"/>
        <v>60</v>
      </c>
    </row>
    <row r="106" spans="1:16" s="14" customFormat="1" ht="15.75">
      <c r="A106" s="43" t="s">
        <v>239</v>
      </c>
      <c r="B106" s="42" t="s">
        <v>240</v>
      </c>
      <c r="C106" s="25">
        <v>3</v>
      </c>
      <c r="D106" s="25">
        <v>3</v>
      </c>
      <c r="E106" s="25">
        <v>2.5</v>
      </c>
      <c r="F106" s="25">
        <v>1</v>
      </c>
      <c r="G106" s="25">
        <v>2.5</v>
      </c>
      <c r="H106" s="25"/>
      <c r="I106" s="25"/>
      <c r="J106" s="25">
        <v>4</v>
      </c>
      <c r="K106" s="25">
        <v>4</v>
      </c>
      <c r="L106" s="25">
        <v>5</v>
      </c>
      <c r="M106" s="25"/>
      <c r="N106" s="25">
        <v>8</v>
      </c>
      <c r="O106" s="90">
        <v>28</v>
      </c>
      <c r="P106" s="29">
        <f t="shared" si="3"/>
        <v>33</v>
      </c>
    </row>
    <row r="107" spans="1:16" s="14" customFormat="1" ht="15.75">
      <c r="A107" s="43" t="s">
        <v>241</v>
      </c>
      <c r="B107" s="42" t="s">
        <v>242</v>
      </c>
      <c r="C107" s="25">
        <v>4</v>
      </c>
      <c r="D107" s="25"/>
      <c r="E107" s="25">
        <v>2</v>
      </c>
      <c r="F107" s="25"/>
      <c r="G107" s="25">
        <v>2</v>
      </c>
      <c r="H107" s="25"/>
      <c r="I107" s="25">
        <v>4.5</v>
      </c>
      <c r="J107" s="25"/>
      <c r="K107" s="25"/>
      <c r="L107" s="25"/>
      <c r="M107" s="25">
        <v>8</v>
      </c>
      <c r="N107" s="25"/>
      <c r="O107" s="90">
        <v>0</v>
      </c>
      <c r="P107" s="29">
        <f t="shared" si="3"/>
        <v>20.5</v>
      </c>
    </row>
    <row r="108" spans="1:16" s="14" customFormat="1" ht="15.75">
      <c r="A108" s="43" t="s">
        <v>243</v>
      </c>
      <c r="B108" s="42" t="s">
        <v>244</v>
      </c>
      <c r="C108" s="25">
        <v>5</v>
      </c>
      <c r="D108" s="25"/>
      <c r="E108" s="25">
        <v>4</v>
      </c>
      <c r="F108" s="25"/>
      <c r="G108" s="25">
        <v>5</v>
      </c>
      <c r="H108" s="25"/>
      <c r="I108" s="25">
        <v>2.5</v>
      </c>
      <c r="J108" s="25">
        <v>4</v>
      </c>
      <c r="K108" s="25">
        <v>8</v>
      </c>
      <c r="L108" s="25"/>
      <c r="M108" s="25">
        <v>7</v>
      </c>
      <c r="N108" s="25">
        <v>8</v>
      </c>
      <c r="O108" s="90">
        <v>40</v>
      </c>
      <c r="P108" s="29">
        <f t="shared" si="3"/>
        <v>43.5</v>
      </c>
    </row>
    <row r="109" spans="1:16" s="14" customFormat="1" ht="15.75">
      <c r="A109" s="43" t="s">
        <v>245</v>
      </c>
      <c r="B109" s="42" t="s">
        <v>246</v>
      </c>
      <c r="C109" s="25">
        <v>5</v>
      </c>
      <c r="D109" s="25">
        <v>3</v>
      </c>
      <c r="E109" s="25"/>
      <c r="F109" s="25"/>
      <c r="G109" s="25"/>
      <c r="H109" s="25"/>
      <c r="I109" s="25"/>
      <c r="J109" s="25"/>
      <c r="K109" s="25"/>
      <c r="L109" s="25"/>
      <c r="M109" s="25">
        <v>8</v>
      </c>
      <c r="N109" s="25">
        <v>4</v>
      </c>
      <c r="O109" s="90">
        <v>31</v>
      </c>
      <c r="P109" s="29">
        <f t="shared" si="3"/>
        <v>20</v>
      </c>
    </row>
    <row r="110" spans="1:16" s="14" customFormat="1" ht="15.75">
      <c r="A110" s="43" t="s">
        <v>247</v>
      </c>
      <c r="B110" s="42" t="s">
        <v>248</v>
      </c>
      <c r="C110" s="25">
        <v>4</v>
      </c>
      <c r="D110" s="25"/>
      <c r="E110" s="25">
        <v>25</v>
      </c>
      <c r="F110" s="25"/>
      <c r="G110" s="25">
        <v>3.5</v>
      </c>
      <c r="H110" s="25">
        <v>4</v>
      </c>
      <c r="I110" s="25">
        <v>4</v>
      </c>
      <c r="J110" s="25">
        <v>8</v>
      </c>
      <c r="K110" s="25">
        <v>9</v>
      </c>
      <c r="L110" s="25"/>
      <c r="M110" s="25">
        <v>7</v>
      </c>
      <c r="N110" s="25">
        <v>12</v>
      </c>
      <c r="O110" s="90">
        <v>47</v>
      </c>
      <c r="P110" s="29">
        <f t="shared" si="3"/>
        <v>76.5</v>
      </c>
    </row>
    <row r="111" spans="1:16" s="14" customFormat="1" ht="15.75">
      <c r="A111" s="43" t="s">
        <v>249</v>
      </c>
      <c r="B111" s="42" t="s">
        <v>250</v>
      </c>
      <c r="C111" s="25">
        <v>3.5</v>
      </c>
      <c r="D111" s="25">
        <v>3</v>
      </c>
      <c r="E111" s="25">
        <v>3</v>
      </c>
      <c r="F111" s="25"/>
      <c r="G111" s="25"/>
      <c r="H111" s="25">
        <v>3.5</v>
      </c>
      <c r="I111" s="25">
        <v>5</v>
      </c>
      <c r="J111" s="25">
        <v>8</v>
      </c>
      <c r="K111" s="25">
        <v>5</v>
      </c>
      <c r="L111" s="25">
        <v>7</v>
      </c>
      <c r="M111" s="25"/>
      <c r="N111" s="25">
        <v>12</v>
      </c>
      <c r="O111" s="90">
        <v>34</v>
      </c>
      <c r="P111" s="29">
        <f t="shared" si="3"/>
        <v>50</v>
      </c>
    </row>
    <row r="112" spans="1:16" s="14" customFormat="1" ht="30">
      <c r="A112" s="43" t="s">
        <v>251</v>
      </c>
      <c r="B112" s="42" t="s">
        <v>252</v>
      </c>
      <c r="C112" s="25">
        <v>5</v>
      </c>
      <c r="D112" s="25"/>
      <c r="E112" s="25"/>
      <c r="F112" s="25">
        <v>4</v>
      </c>
      <c r="G112" s="25"/>
      <c r="H112" s="25">
        <v>4.5</v>
      </c>
      <c r="I112" s="25">
        <v>5</v>
      </c>
      <c r="J112" s="25">
        <v>9</v>
      </c>
      <c r="K112" s="25">
        <v>10</v>
      </c>
      <c r="L112" s="25"/>
      <c r="M112" s="25">
        <v>6.5</v>
      </c>
      <c r="N112" s="25">
        <v>12</v>
      </c>
      <c r="O112" s="90">
        <v>44</v>
      </c>
      <c r="P112" s="29">
        <f t="shared" si="3"/>
        <v>56</v>
      </c>
    </row>
    <row r="113" spans="1:16" s="14" customFormat="1" ht="15.75">
      <c r="A113" s="43" t="s">
        <v>253</v>
      </c>
      <c r="B113" s="42" t="s">
        <v>254</v>
      </c>
      <c r="C113" s="25">
        <v>3</v>
      </c>
      <c r="D113" s="25">
        <v>2</v>
      </c>
      <c r="E113" s="25"/>
      <c r="F113" s="25"/>
      <c r="G113" s="25"/>
      <c r="H113" s="25"/>
      <c r="I113" s="25">
        <v>2</v>
      </c>
      <c r="J113" s="25"/>
      <c r="K113" s="25"/>
      <c r="L113" s="25"/>
      <c r="M113" s="25">
        <v>5</v>
      </c>
      <c r="N113" s="25"/>
      <c r="O113" s="90">
        <v>38</v>
      </c>
      <c r="P113" s="29">
        <f t="shared" si="3"/>
        <v>12</v>
      </c>
    </row>
    <row r="114" spans="1:16" s="14" customFormat="1" ht="15.75">
      <c r="A114" s="43" t="s">
        <v>255</v>
      </c>
      <c r="B114" s="42" t="s">
        <v>256</v>
      </c>
      <c r="C114" s="25">
        <v>4.5</v>
      </c>
      <c r="D114" s="25">
        <v>4</v>
      </c>
      <c r="E114" s="25"/>
      <c r="F114" s="25">
        <v>4.5</v>
      </c>
      <c r="G114" s="25">
        <v>4</v>
      </c>
      <c r="H114" s="25"/>
      <c r="I114" s="25">
        <v>5</v>
      </c>
      <c r="J114" s="25">
        <v>9</v>
      </c>
      <c r="K114" s="25">
        <v>10</v>
      </c>
      <c r="L114" s="25"/>
      <c r="M114" s="25">
        <v>8</v>
      </c>
      <c r="N114" s="25">
        <v>12</v>
      </c>
      <c r="O114" s="90">
        <v>49</v>
      </c>
      <c r="P114" s="29">
        <f t="shared" si="3"/>
        <v>61</v>
      </c>
    </row>
    <row r="115" spans="1:16" s="14" customFormat="1" ht="15.75">
      <c r="A115" s="43" t="s">
        <v>257</v>
      </c>
      <c r="B115" s="42" t="s">
        <v>258</v>
      </c>
      <c r="C115" s="25">
        <v>4.5</v>
      </c>
      <c r="D115" s="25"/>
      <c r="E115" s="25">
        <v>4</v>
      </c>
      <c r="F115" s="25"/>
      <c r="G115" s="25">
        <v>2</v>
      </c>
      <c r="H115" s="25">
        <v>4</v>
      </c>
      <c r="I115" s="25">
        <v>4</v>
      </c>
      <c r="J115" s="25">
        <v>7</v>
      </c>
      <c r="K115" s="25">
        <v>7.5</v>
      </c>
      <c r="L115" s="25"/>
      <c r="M115" s="25">
        <v>9</v>
      </c>
      <c r="N115" s="25">
        <v>13</v>
      </c>
      <c r="O115" s="90">
        <v>35</v>
      </c>
      <c r="P115" s="29">
        <f t="shared" si="3"/>
        <v>55</v>
      </c>
    </row>
    <row r="116" spans="1:16" s="14" customFormat="1" ht="15.75">
      <c r="A116" s="43" t="s">
        <v>259</v>
      </c>
      <c r="B116" s="42" t="s">
        <v>260</v>
      </c>
      <c r="C116" s="25">
        <v>5</v>
      </c>
      <c r="D116" s="25">
        <v>3.5</v>
      </c>
      <c r="E116" s="25">
        <v>4</v>
      </c>
      <c r="F116" s="25"/>
      <c r="G116" s="25">
        <v>4.5</v>
      </c>
      <c r="H116" s="25"/>
      <c r="I116" s="25">
        <v>4</v>
      </c>
      <c r="J116" s="25">
        <v>7.5</v>
      </c>
      <c r="K116" s="25">
        <v>8</v>
      </c>
      <c r="L116" s="25"/>
      <c r="M116" s="25">
        <v>10</v>
      </c>
      <c r="N116" s="25">
        <v>12</v>
      </c>
      <c r="O116" s="90">
        <v>35</v>
      </c>
      <c r="P116" s="29">
        <f t="shared" si="3"/>
        <v>58.5</v>
      </c>
    </row>
    <row r="117" spans="1:16" s="14" customFormat="1" ht="15.75">
      <c r="A117" s="43" t="s">
        <v>261</v>
      </c>
      <c r="B117" s="42" t="s">
        <v>262</v>
      </c>
      <c r="C117" s="25">
        <v>5</v>
      </c>
      <c r="D117" s="25">
        <v>4</v>
      </c>
      <c r="E117" s="25"/>
      <c r="F117" s="25">
        <v>4</v>
      </c>
      <c r="G117" s="25"/>
      <c r="H117" s="25">
        <v>3</v>
      </c>
      <c r="I117" s="25">
        <v>5</v>
      </c>
      <c r="J117" s="25">
        <v>9</v>
      </c>
      <c r="K117" s="25">
        <v>8</v>
      </c>
      <c r="L117" s="25">
        <v>9</v>
      </c>
      <c r="M117" s="25"/>
      <c r="N117" s="25">
        <v>12</v>
      </c>
      <c r="O117" s="90">
        <v>40</v>
      </c>
      <c r="P117" s="29">
        <f t="shared" si="3"/>
        <v>59</v>
      </c>
    </row>
    <row r="118" spans="1:16" s="14" customFormat="1" ht="15.75">
      <c r="A118" s="43" t="s">
        <v>263</v>
      </c>
      <c r="B118" s="42" t="s">
        <v>264</v>
      </c>
      <c r="C118" s="25"/>
      <c r="D118" s="25"/>
      <c r="E118" s="25"/>
      <c r="F118" s="25"/>
      <c r="G118" s="25"/>
      <c r="H118" s="25"/>
      <c r="I118" s="25">
        <v>4</v>
      </c>
      <c r="J118" s="25">
        <v>4</v>
      </c>
      <c r="K118" s="25"/>
      <c r="L118" s="25"/>
      <c r="M118" s="25">
        <v>7</v>
      </c>
      <c r="N118" s="25">
        <v>7</v>
      </c>
      <c r="O118" s="90">
        <v>37</v>
      </c>
      <c r="P118" s="29">
        <f t="shared" si="3"/>
        <v>22</v>
      </c>
    </row>
    <row r="119" spans="1:16" s="14" customFormat="1" ht="15.75">
      <c r="A119" s="43" t="s">
        <v>265</v>
      </c>
      <c r="B119" s="42" t="s">
        <v>266</v>
      </c>
      <c r="C119" s="25">
        <v>4</v>
      </c>
      <c r="D119" s="25"/>
      <c r="E119" s="25"/>
      <c r="F119" s="25"/>
      <c r="G119" s="25">
        <v>3.5</v>
      </c>
      <c r="H119" s="25">
        <v>4</v>
      </c>
      <c r="I119" s="25">
        <v>4</v>
      </c>
      <c r="J119" s="25">
        <v>7.5</v>
      </c>
      <c r="K119" s="25">
        <v>1</v>
      </c>
      <c r="L119" s="25"/>
      <c r="M119" s="25">
        <v>6</v>
      </c>
      <c r="N119" s="25">
        <v>6</v>
      </c>
      <c r="O119" s="90">
        <v>20</v>
      </c>
      <c r="P119" s="29">
        <f t="shared" si="3"/>
        <v>36</v>
      </c>
    </row>
    <row r="120" spans="1:16" s="14" customFormat="1" ht="15.75">
      <c r="A120" s="43" t="s">
        <v>267</v>
      </c>
      <c r="B120" s="42" t="s">
        <v>268</v>
      </c>
      <c r="C120" s="25">
        <v>4.5</v>
      </c>
      <c r="D120" s="25"/>
      <c r="E120" s="25">
        <v>3</v>
      </c>
      <c r="F120" s="25">
        <v>4</v>
      </c>
      <c r="G120" s="25"/>
      <c r="H120" s="25">
        <v>5</v>
      </c>
      <c r="I120" s="25">
        <v>4.5</v>
      </c>
      <c r="J120" s="25">
        <v>6</v>
      </c>
      <c r="K120" s="25">
        <v>7</v>
      </c>
      <c r="L120" s="25"/>
      <c r="M120" s="25">
        <v>7</v>
      </c>
      <c r="N120" s="25">
        <v>12</v>
      </c>
      <c r="O120" s="90">
        <v>40</v>
      </c>
      <c r="P120" s="29">
        <f t="shared" si="3"/>
        <v>53</v>
      </c>
    </row>
    <row r="121" spans="1:16" s="14" customFormat="1" ht="15.75">
      <c r="A121" s="43" t="s">
        <v>269</v>
      </c>
      <c r="B121" s="42" t="s">
        <v>270</v>
      </c>
      <c r="C121" s="25">
        <v>4</v>
      </c>
      <c r="D121" s="25"/>
      <c r="E121" s="25"/>
      <c r="F121" s="25"/>
      <c r="G121" s="25">
        <v>5</v>
      </c>
      <c r="H121" s="25">
        <v>4</v>
      </c>
      <c r="I121" s="25">
        <v>5</v>
      </c>
      <c r="J121" s="25">
        <v>4</v>
      </c>
      <c r="K121" s="25">
        <v>10</v>
      </c>
      <c r="L121" s="25"/>
      <c r="M121" s="25">
        <v>6</v>
      </c>
      <c r="N121" s="25">
        <v>7</v>
      </c>
      <c r="O121" s="90">
        <v>42</v>
      </c>
      <c r="P121" s="29">
        <f t="shared" si="3"/>
        <v>45</v>
      </c>
    </row>
    <row r="122" spans="1:16" s="14" customFormat="1" ht="15.75">
      <c r="A122" s="43" t="s">
        <v>271</v>
      </c>
      <c r="B122" s="42" t="s">
        <v>272</v>
      </c>
      <c r="C122" s="25">
        <v>4</v>
      </c>
      <c r="D122" s="25"/>
      <c r="E122" s="25">
        <v>4</v>
      </c>
      <c r="F122" s="25"/>
      <c r="G122" s="25"/>
      <c r="H122" s="25">
        <v>4</v>
      </c>
      <c r="I122" s="25">
        <v>3</v>
      </c>
      <c r="J122" s="25">
        <v>7</v>
      </c>
      <c r="K122" s="25"/>
      <c r="L122" s="25"/>
      <c r="M122" s="25">
        <v>8</v>
      </c>
      <c r="N122" s="25">
        <v>14</v>
      </c>
      <c r="O122" s="90">
        <v>38</v>
      </c>
      <c r="P122" s="29">
        <f t="shared" si="3"/>
        <v>44</v>
      </c>
    </row>
    <row r="123" spans="1:16" s="14" customFormat="1" ht="15.75">
      <c r="A123" s="43" t="s">
        <v>273</v>
      </c>
      <c r="B123" s="42" t="s">
        <v>274</v>
      </c>
      <c r="C123" s="25">
        <v>5</v>
      </c>
      <c r="D123" s="25">
        <v>4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90">
        <v>42</v>
      </c>
      <c r="P123" s="29">
        <f t="shared" si="3"/>
        <v>9</v>
      </c>
    </row>
    <row r="124" spans="1:16" s="14" customFormat="1">
      <c r="A124" s="46" t="s">
        <v>275</v>
      </c>
      <c r="B124" s="45" t="s">
        <v>276</v>
      </c>
      <c r="C124" s="25">
        <v>4</v>
      </c>
      <c r="D124" s="25"/>
      <c r="E124" s="25">
        <v>4</v>
      </c>
      <c r="F124" s="25"/>
      <c r="G124" s="25"/>
      <c r="H124" s="25"/>
      <c r="I124" s="25">
        <v>7</v>
      </c>
      <c r="J124" s="25">
        <v>9</v>
      </c>
      <c r="K124" s="25"/>
      <c r="L124" s="25"/>
      <c r="M124" s="25"/>
      <c r="N124" s="25">
        <v>12</v>
      </c>
      <c r="O124" s="90">
        <v>37</v>
      </c>
      <c r="P124" s="25">
        <f t="shared" si="3"/>
        <v>36</v>
      </c>
    </row>
    <row r="125" spans="1:16" s="14" customFormat="1" ht="15.75">
      <c r="A125" s="41" t="s">
        <v>277</v>
      </c>
      <c r="B125" s="42" t="s">
        <v>278</v>
      </c>
      <c r="C125" s="25">
        <v>5</v>
      </c>
      <c r="D125" s="25">
        <v>4</v>
      </c>
      <c r="E125" s="25">
        <v>3</v>
      </c>
      <c r="F125" s="25"/>
      <c r="G125" s="25"/>
      <c r="H125" s="25">
        <v>5</v>
      </c>
      <c r="I125" s="25">
        <v>5</v>
      </c>
      <c r="J125" s="25">
        <v>9</v>
      </c>
      <c r="K125" s="25">
        <v>9</v>
      </c>
      <c r="L125" s="25"/>
      <c r="M125" s="25">
        <v>8</v>
      </c>
      <c r="N125" s="25">
        <v>12</v>
      </c>
      <c r="O125" s="90">
        <v>42</v>
      </c>
      <c r="P125" s="29">
        <f t="shared" si="3"/>
        <v>60</v>
      </c>
    </row>
    <row r="126" spans="1:16" s="14" customFormat="1" ht="15.75">
      <c r="A126" s="41" t="s">
        <v>279</v>
      </c>
      <c r="B126" s="42" t="s">
        <v>280</v>
      </c>
      <c r="C126" s="25">
        <v>4.5</v>
      </c>
      <c r="D126" s="25"/>
      <c r="E126" s="25"/>
      <c r="F126" s="25">
        <v>4</v>
      </c>
      <c r="G126" s="25">
        <v>4.5</v>
      </c>
      <c r="H126" s="25">
        <v>5</v>
      </c>
      <c r="I126" s="25">
        <v>5</v>
      </c>
      <c r="J126" s="25">
        <v>7</v>
      </c>
      <c r="K126" s="25">
        <v>7</v>
      </c>
      <c r="L126" s="25"/>
      <c r="M126" s="25">
        <v>9</v>
      </c>
      <c r="N126" s="25">
        <v>13</v>
      </c>
      <c r="O126" s="90">
        <v>44</v>
      </c>
      <c r="P126" s="29">
        <f t="shared" si="3"/>
        <v>59</v>
      </c>
    </row>
    <row r="127" spans="1:16" s="14" customFormat="1" ht="15.75">
      <c r="A127" s="41" t="s">
        <v>281</v>
      </c>
      <c r="B127" s="42" t="s">
        <v>282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90">
        <v>41</v>
      </c>
      <c r="P127" s="29">
        <f t="shared" si="3"/>
        <v>0</v>
      </c>
    </row>
    <row r="128" spans="1:16" s="14" customFormat="1" ht="15.75">
      <c r="A128" s="41" t="s">
        <v>283</v>
      </c>
      <c r="B128" s="42" t="s">
        <v>284</v>
      </c>
      <c r="C128" s="25">
        <v>4.5</v>
      </c>
      <c r="D128" s="25">
        <v>4</v>
      </c>
      <c r="E128" s="25"/>
      <c r="F128" s="25">
        <v>5</v>
      </c>
      <c r="G128" s="25"/>
      <c r="H128" s="25">
        <v>5</v>
      </c>
      <c r="I128" s="25">
        <v>5</v>
      </c>
      <c r="J128" s="25">
        <v>10</v>
      </c>
      <c r="K128" s="25">
        <v>10</v>
      </c>
      <c r="L128" s="25"/>
      <c r="M128" s="25">
        <v>7</v>
      </c>
      <c r="N128" s="25">
        <v>13</v>
      </c>
      <c r="O128" s="90">
        <v>43</v>
      </c>
      <c r="P128" s="29">
        <f t="shared" si="3"/>
        <v>63.5</v>
      </c>
    </row>
    <row r="129" spans="1:16" s="14" customFormat="1" ht="15.75">
      <c r="A129" s="41" t="s">
        <v>285</v>
      </c>
      <c r="B129" s="42" t="s">
        <v>286</v>
      </c>
      <c r="C129" s="25">
        <v>5</v>
      </c>
      <c r="D129" s="25">
        <v>3</v>
      </c>
      <c r="E129" s="25"/>
      <c r="F129" s="25"/>
      <c r="G129" s="25"/>
      <c r="H129" s="25"/>
      <c r="I129" s="25">
        <v>4.5</v>
      </c>
      <c r="J129" s="25">
        <v>7</v>
      </c>
      <c r="K129" s="25"/>
      <c r="L129" s="25">
        <v>5.5</v>
      </c>
      <c r="M129" s="25">
        <v>8</v>
      </c>
      <c r="N129" s="25">
        <v>14</v>
      </c>
      <c r="O129" s="90">
        <v>39</v>
      </c>
      <c r="P129" s="29">
        <f t="shared" si="3"/>
        <v>47</v>
      </c>
    </row>
    <row r="130" spans="1:16" s="14" customFormat="1" ht="15.75">
      <c r="A130" s="41" t="s">
        <v>287</v>
      </c>
      <c r="B130" s="42" t="s">
        <v>288</v>
      </c>
      <c r="C130" s="25">
        <v>5</v>
      </c>
      <c r="D130" s="25"/>
      <c r="E130" s="25">
        <v>2</v>
      </c>
      <c r="F130" s="25"/>
      <c r="G130" s="25"/>
      <c r="H130" s="25">
        <v>5</v>
      </c>
      <c r="I130" s="25">
        <v>4.5</v>
      </c>
      <c r="J130" s="25">
        <v>6.5</v>
      </c>
      <c r="K130" s="25">
        <v>7</v>
      </c>
      <c r="L130" s="25"/>
      <c r="M130" s="25">
        <v>8</v>
      </c>
      <c r="N130" s="25">
        <v>7</v>
      </c>
      <c r="O130" s="90">
        <v>46</v>
      </c>
      <c r="P130" s="29">
        <f t="shared" si="3"/>
        <v>45</v>
      </c>
    </row>
    <row r="131" spans="1:16" s="14" customFormat="1" ht="15.75">
      <c r="A131" s="41" t="s">
        <v>289</v>
      </c>
      <c r="B131" s="42" t="s">
        <v>290</v>
      </c>
      <c r="C131" s="25">
        <v>5</v>
      </c>
      <c r="D131" s="25">
        <v>4.5</v>
      </c>
      <c r="E131" s="25">
        <v>5</v>
      </c>
      <c r="F131" s="25"/>
      <c r="G131" s="25">
        <v>5</v>
      </c>
      <c r="H131" s="25"/>
      <c r="I131" s="25">
        <v>5</v>
      </c>
      <c r="J131" s="25">
        <v>7</v>
      </c>
      <c r="K131" s="25">
        <v>10</v>
      </c>
      <c r="L131" s="25"/>
      <c r="M131" s="25">
        <v>10</v>
      </c>
      <c r="N131" s="25">
        <v>13</v>
      </c>
      <c r="O131" s="90">
        <v>49</v>
      </c>
      <c r="P131" s="25">
        <f t="shared" si="3"/>
        <v>64.5</v>
      </c>
    </row>
    <row r="132" spans="1:16" s="14" customFormat="1" ht="15.75">
      <c r="A132" s="41" t="s">
        <v>430</v>
      </c>
      <c r="B132" s="4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90"/>
      <c r="P132" s="25"/>
    </row>
    <row r="133" spans="1:16" s="14" customFormat="1" ht="15.75">
      <c r="A133" s="41" t="s">
        <v>291</v>
      </c>
      <c r="B133" s="42" t="s">
        <v>292</v>
      </c>
      <c r="C133" s="25">
        <v>5</v>
      </c>
      <c r="D133" s="25">
        <v>3</v>
      </c>
      <c r="E133" s="25"/>
      <c r="F133" s="25"/>
      <c r="G133" s="25"/>
      <c r="H133" s="25"/>
      <c r="I133" s="25">
        <v>4.5</v>
      </c>
      <c r="J133" s="25">
        <v>8</v>
      </c>
      <c r="K133" s="25">
        <v>8</v>
      </c>
      <c r="L133" s="25"/>
      <c r="M133" s="25">
        <v>6</v>
      </c>
      <c r="N133" s="25">
        <v>12</v>
      </c>
      <c r="O133" s="90">
        <v>34</v>
      </c>
      <c r="P133" s="29">
        <f t="shared" si="3"/>
        <v>46.5</v>
      </c>
    </row>
    <row r="134" spans="1:16" s="14" customFormat="1" ht="15.75">
      <c r="A134" s="41" t="s">
        <v>293</v>
      </c>
      <c r="B134" s="42" t="s">
        <v>294</v>
      </c>
      <c r="C134" s="25">
        <v>5</v>
      </c>
      <c r="D134" s="25"/>
      <c r="E134" s="25">
        <v>3</v>
      </c>
      <c r="F134" s="25"/>
      <c r="G134" s="25">
        <v>4.5</v>
      </c>
      <c r="H134" s="25">
        <v>4</v>
      </c>
      <c r="I134" s="25">
        <v>4.5</v>
      </c>
      <c r="J134" s="25">
        <v>9</v>
      </c>
      <c r="K134" s="25">
        <v>9</v>
      </c>
      <c r="L134" s="25"/>
      <c r="M134" s="25">
        <v>9</v>
      </c>
      <c r="N134" s="25">
        <v>14</v>
      </c>
      <c r="O134" s="90">
        <v>45</v>
      </c>
      <c r="P134" s="25">
        <f t="shared" si="3"/>
        <v>62</v>
      </c>
    </row>
    <row r="135" spans="1:16" s="14" customFormat="1" ht="15.75">
      <c r="A135" s="41" t="s">
        <v>295</v>
      </c>
      <c r="B135" s="42" t="s">
        <v>296</v>
      </c>
      <c r="C135" s="25">
        <v>4.5</v>
      </c>
      <c r="D135" s="25">
        <v>4</v>
      </c>
      <c r="E135" s="25">
        <v>4</v>
      </c>
      <c r="F135" s="25"/>
      <c r="G135" s="25"/>
      <c r="H135" s="25">
        <v>4.5</v>
      </c>
      <c r="I135" s="25">
        <v>2</v>
      </c>
      <c r="J135" s="25">
        <v>9</v>
      </c>
      <c r="K135" s="25"/>
      <c r="L135" s="25">
        <v>10</v>
      </c>
      <c r="M135" s="25">
        <v>9</v>
      </c>
      <c r="N135" s="25">
        <v>12</v>
      </c>
      <c r="O135" s="90">
        <v>45</v>
      </c>
      <c r="P135" s="29">
        <f t="shared" si="3"/>
        <v>59</v>
      </c>
    </row>
    <row r="136" spans="1:16" s="14" customFormat="1" ht="15.75">
      <c r="A136" s="41" t="s">
        <v>297</v>
      </c>
      <c r="B136" s="42" t="s">
        <v>298</v>
      </c>
      <c r="C136" s="25">
        <v>4</v>
      </c>
      <c r="D136" s="25">
        <v>4.5</v>
      </c>
      <c r="E136" s="25">
        <v>4</v>
      </c>
      <c r="F136" s="25"/>
      <c r="G136" s="25"/>
      <c r="H136" s="25">
        <v>4.5</v>
      </c>
      <c r="I136" s="25">
        <v>4</v>
      </c>
      <c r="J136" s="25">
        <v>8</v>
      </c>
      <c r="K136" s="25"/>
      <c r="L136" s="25"/>
      <c r="M136" s="25">
        <v>9</v>
      </c>
      <c r="N136" s="25">
        <v>13</v>
      </c>
      <c r="O136" s="90">
        <v>45</v>
      </c>
      <c r="P136" s="25">
        <f t="shared" si="3"/>
        <v>51</v>
      </c>
    </row>
    <row r="137" spans="1:16" s="14" customFormat="1" ht="15.75">
      <c r="A137" s="41" t="s">
        <v>299</v>
      </c>
      <c r="B137" s="42" t="s">
        <v>300</v>
      </c>
      <c r="C137" s="25">
        <v>5</v>
      </c>
      <c r="D137" s="25">
        <v>3</v>
      </c>
      <c r="E137" s="25">
        <v>3</v>
      </c>
      <c r="F137" s="25"/>
      <c r="G137" s="25"/>
      <c r="H137" s="25"/>
      <c r="I137" s="25"/>
      <c r="J137" s="25">
        <v>9</v>
      </c>
      <c r="K137" s="25"/>
      <c r="L137" s="25">
        <v>4</v>
      </c>
      <c r="M137" s="25">
        <v>7</v>
      </c>
      <c r="N137" s="25">
        <v>7</v>
      </c>
      <c r="O137" s="90">
        <v>46</v>
      </c>
      <c r="P137" s="29">
        <f t="shared" si="3"/>
        <v>38</v>
      </c>
    </row>
    <row r="138" spans="1:16" s="14" customFormat="1" ht="15.75">
      <c r="A138" s="41" t="s">
        <v>301</v>
      </c>
      <c r="B138" s="42" t="s">
        <v>302</v>
      </c>
      <c r="C138" s="25">
        <v>4.5</v>
      </c>
      <c r="D138" s="25">
        <v>4.5</v>
      </c>
      <c r="E138" s="25">
        <v>5</v>
      </c>
      <c r="F138" s="25"/>
      <c r="G138" s="25"/>
      <c r="H138" s="25">
        <v>5</v>
      </c>
      <c r="I138" s="25">
        <v>4</v>
      </c>
      <c r="J138" s="25">
        <v>7</v>
      </c>
      <c r="K138" s="25"/>
      <c r="L138" s="25">
        <v>7</v>
      </c>
      <c r="M138" s="25">
        <v>7</v>
      </c>
      <c r="N138" s="25">
        <v>8</v>
      </c>
      <c r="O138" s="90">
        <v>46</v>
      </c>
      <c r="P138" s="63">
        <f t="shared" si="3"/>
        <v>52</v>
      </c>
    </row>
    <row r="139" spans="1:16" s="14" customFormat="1" ht="15.75">
      <c r="A139" s="41" t="s">
        <v>303</v>
      </c>
      <c r="B139" s="42" t="s">
        <v>304</v>
      </c>
      <c r="C139" s="25">
        <v>3</v>
      </c>
      <c r="D139" s="25">
        <v>1</v>
      </c>
      <c r="E139" s="25">
        <v>2.5</v>
      </c>
      <c r="F139" s="25"/>
      <c r="G139" s="25"/>
      <c r="H139" s="25"/>
      <c r="I139" s="25">
        <v>4</v>
      </c>
      <c r="J139" s="25">
        <v>9</v>
      </c>
      <c r="K139" s="25"/>
      <c r="L139" s="25">
        <v>7.5</v>
      </c>
      <c r="M139" s="25">
        <v>9</v>
      </c>
      <c r="N139" s="25">
        <v>13</v>
      </c>
      <c r="O139" s="90">
        <v>35</v>
      </c>
      <c r="P139" s="29">
        <f t="shared" si="3"/>
        <v>49</v>
      </c>
    </row>
    <row r="140" spans="1:16" s="14" customFormat="1" ht="15.75">
      <c r="A140" s="41" t="s">
        <v>305</v>
      </c>
      <c r="B140" s="42" t="s">
        <v>306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90">
        <v>36</v>
      </c>
      <c r="P140" s="29">
        <f t="shared" si="3"/>
        <v>0</v>
      </c>
    </row>
    <row r="141" spans="1:16" s="14" customFormat="1" ht="15.75">
      <c r="A141" s="41" t="s">
        <v>307</v>
      </c>
      <c r="B141" s="42" t="s">
        <v>308</v>
      </c>
      <c r="C141" s="25"/>
      <c r="D141" s="25">
        <v>5</v>
      </c>
      <c r="E141" s="25"/>
      <c r="F141" s="25">
        <v>1.5</v>
      </c>
      <c r="G141" s="25"/>
      <c r="H141" s="25">
        <v>2.5</v>
      </c>
      <c r="I141" s="25">
        <v>4.5</v>
      </c>
      <c r="J141" s="25">
        <v>9</v>
      </c>
      <c r="K141" s="25">
        <v>10</v>
      </c>
      <c r="L141" s="25">
        <v>7</v>
      </c>
      <c r="M141" s="25"/>
      <c r="N141" s="25">
        <v>12</v>
      </c>
      <c r="O141" s="90">
        <v>40</v>
      </c>
      <c r="P141" s="29">
        <f t="shared" si="3"/>
        <v>51.5</v>
      </c>
    </row>
    <row r="142" spans="1:16" s="14" customFormat="1" ht="15.75">
      <c r="A142" s="41" t="s">
        <v>309</v>
      </c>
      <c r="B142" s="42" t="s">
        <v>310</v>
      </c>
      <c r="C142" s="25">
        <v>5</v>
      </c>
      <c r="D142" s="25">
        <v>4</v>
      </c>
      <c r="E142" s="25">
        <v>4</v>
      </c>
      <c r="F142" s="25"/>
      <c r="G142" s="25"/>
      <c r="H142" s="25"/>
      <c r="I142" s="25">
        <v>4.5</v>
      </c>
      <c r="J142" s="25">
        <v>9</v>
      </c>
      <c r="K142" s="25">
        <v>8</v>
      </c>
      <c r="L142" s="25"/>
      <c r="M142" s="25">
        <v>7</v>
      </c>
      <c r="N142" s="25">
        <v>11</v>
      </c>
      <c r="O142" s="90">
        <v>44</v>
      </c>
      <c r="P142" s="29">
        <f t="shared" si="3"/>
        <v>52.5</v>
      </c>
    </row>
    <row r="143" spans="1:16" s="14" customFormat="1" ht="15.75">
      <c r="A143" s="41" t="s">
        <v>311</v>
      </c>
      <c r="B143" s="42" t="s">
        <v>312</v>
      </c>
      <c r="C143" s="63">
        <v>4.5</v>
      </c>
      <c r="D143" s="63">
        <v>4.5</v>
      </c>
      <c r="E143" s="63">
        <v>4</v>
      </c>
      <c r="F143" s="63">
        <v>4</v>
      </c>
      <c r="G143" s="63">
        <v>4</v>
      </c>
      <c r="H143" s="63"/>
      <c r="I143" s="63"/>
      <c r="J143" s="63">
        <v>8.5</v>
      </c>
      <c r="K143" s="63">
        <v>8.5</v>
      </c>
      <c r="L143" s="63">
        <v>8</v>
      </c>
      <c r="M143" s="63"/>
      <c r="N143" s="63">
        <v>13</v>
      </c>
      <c r="O143" s="90">
        <v>38</v>
      </c>
      <c r="P143" s="29">
        <f t="shared" si="3"/>
        <v>59</v>
      </c>
    </row>
    <row r="144" spans="1:16" s="14" customFormat="1" ht="15.75">
      <c r="A144" s="41" t="s">
        <v>313</v>
      </c>
      <c r="B144" s="42" t="s">
        <v>314</v>
      </c>
      <c r="C144" s="63">
        <v>5</v>
      </c>
      <c r="D144" s="63">
        <v>4</v>
      </c>
      <c r="E144" s="63">
        <v>5</v>
      </c>
      <c r="F144" s="63"/>
      <c r="G144" s="63">
        <v>5</v>
      </c>
      <c r="H144" s="63">
        <v>4</v>
      </c>
      <c r="I144" s="63"/>
      <c r="J144" s="63">
        <v>7</v>
      </c>
      <c r="K144" s="63"/>
      <c r="L144" s="63">
        <v>8</v>
      </c>
      <c r="M144" s="63">
        <v>9</v>
      </c>
      <c r="N144" s="63">
        <v>12</v>
      </c>
      <c r="O144" s="90">
        <v>34</v>
      </c>
      <c r="P144" s="29">
        <f t="shared" si="3"/>
        <v>59</v>
      </c>
    </row>
    <row r="145" spans="1:16" s="14" customFormat="1" ht="15.75">
      <c r="A145" s="41" t="s">
        <v>315</v>
      </c>
      <c r="B145" s="42" t="s">
        <v>316</v>
      </c>
      <c r="C145" s="63">
        <v>4.5</v>
      </c>
      <c r="D145" s="63">
        <v>4.5</v>
      </c>
      <c r="E145" s="63">
        <v>4.5</v>
      </c>
      <c r="F145" s="63">
        <v>4.5</v>
      </c>
      <c r="G145" s="63"/>
      <c r="H145" s="63">
        <v>4</v>
      </c>
      <c r="I145" s="63"/>
      <c r="J145" s="63">
        <v>8</v>
      </c>
      <c r="K145" s="63"/>
      <c r="L145" s="63">
        <v>8</v>
      </c>
      <c r="M145" s="63">
        <v>8</v>
      </c>
      <c r="N145" s="63">
        <v>13</v>
      </c>
      <c r="O145" s="90">
        <v>39</v>
      </c>
      <c r="P145" s="29">
        <f t="shared" si="3"/>
        <v>59</v>
      </c>
    </row>
    <row r="146" spans="1:16" s="14" customFormat="1" ht="15.75">
      <c r="A146" s="41" t="s">
        <v>317</v>
      </c>
      <c r="B146" s="42" t="s">
        <v>318</v>
      </c>
      <c r="C146" s="63">
        <v>4.5</v>
      </c>
      <c r="D146" s="63">
        <v>4.5</v>
      </c>
      <c r="E146" s="63"/>
      <c r="F146" s="63">
        <v>4</v>
      </c>
      <c r="G146" s="63">
        <v>4</v>
      </c>
      <c r="H146" s="63"/>
      <c r="I146" s="63">
        <v>4</v>
      </c>
      <c r="J146" s="63"/>
      <c r="K146" s="63">
        <v>8</v>
      </c>
      <c r="L146" s="63">
        <v>8</v>
      </c>
      <c r="M146" s="63">
        <v>8</v>
      </c>
      <c r="N146" s="63">
        <v>13</v>
      </c>
      <c r="O146" s="90">
        <v>48</v>
      </c>
      <c r="P146" s="29">
        <f t="shared" si="3"/>
        <v>58</v>
      </c>
    </row>
    <row r="147" spans="1:16" s="14" customFormat="1" ht="15.75">
      <c r="A147" s="41" t="s">
        <v>319</v>
      </c>
      <c r="B147" s="42" t="s">
        <v>320</v>
      </c>
      <c r="C147" s="63">
        <v>4</v>
      </c>
      <c r="D147" s="63">
        <v>4</v>
      </c>
      <c r="E147" s="63">
        <v>4</v>
      </c>
      <c r="F147" s="63">
        <v>4</v>
      </c>
      <c r="G147" s="63"/>
      <c r="H147" s="63">
        <v>4</v>
      </c>
      <c r="I147" s="63"/>
      <c r="J147" s="63">
        <v>8</v>
      </c>
      <c r="K147" s="63"/>
      <c r="L147" s="63">
        <v>8</v>
      </c>
      <c r="M147" s="63">
        <v>8</v>
      </c>
      <c r="N147" s="63">
        <v>14</v>
      </c>
      <c r="O147" s="90">
        <v>42</v>
      </c>
      <c r="P147" s="29">
        <f t="shared" ref="P147:P185" si="4">SUM(C147:N147)</f>
        <v>58</v>
      </c>
    </row>
    <row r="148" spans="1:16" s="14" customFormat="1" ht="15.75">
      <c r="A148" s="41" t="s">
        <v>321</v>
      </c>
      <c r="B148" s="42" t="s">
        <v>322</v>
      </c>
      <c r="C148" s="63">
        <v>4</v>
      </c>
      <c r="D148" s="63">
        <v>4</v>
      </c>
      <c r="E148" s="63">
        <v>4</v>
      </c>
      <c r="F148" s="63"/>
      <c r="G148" s="63"/>
      <c r="H148" s="63">
        <v>4</v>
      </c>
      <c r="I148" s="63">
        <v>4</v>
      </c>
      <c r="J148" s="63">
        <v>8</v>
      </c>
      <c r="K148" s="63">
        <v>8</v>
      </c>
      <c r="L148" s="63">
        <v>8</v>
      </c>
      <c r="M148" s="63"/>
      <c r="N148" s="63">
        <v>13</v>
      </c>
      <c r="O148" s="90">
        <v>38</v>
      </c>
      <c r="P148" s="29">
        <f t="shared" si="4"/>
        <v>57</v>
      </c>
    </row>
    <row r="149" spans="1:16" s="14" customFormat="1" ht="15.75">
      <c r="A149" s="41" t="s">
        <v>323</v>
      </c>
      <c r="B149" s="42" t="s">
        <v>324</v>
      </c>
      <c r="C149" s="64">
        <v>4</v>
      </c>
      <c r="D149" s="64">
        <v>4</v>
      </c>
      <c r="E149" s="64">
        <v>4</v>
      </c>
      <c r="F149" s="64">
        <v>4</v>
      </c>
      <c r="G149" s="64">
        <v>4</v>
      </c>
      <c r="H149" s="64"/>
      <c r="I149" s="64"/>
      <c r="J149" s="64">
        <v>8</v>
      </c>
      <c r="K149" s="64">
        <v>8</v>
      </c>
      <c r="L149" s="64">
        <v>8</v>
      </c>
      <c r="M149" s="64"/>
      <c r="N149" s="64">
        <v>13</v>
      </c>
      <c r="O149" s="104">
        <v>0</v>
      </c>
      <c r="P149" s="65">
        <f t="shared" si="4"/>
        <v>57</v>
      </c>
    </row>
    <row r="150" spans="1:16" s="14" customFormat="1" ht="15.75">
      <c r="A150" s="41" t="s">
        <v>325</v>
      </c>
      <c r="B150" s="42" t="s">
        <v>326</v>
      </c>
      <c r="C150" s="63">
        <v>5</v>
      </c>
      <c r="D150" s="63">
        <v>4</v>
      </c>
      <c r="E150" s="63">
        <v>4</v>
      </c>
      <c r="F150" s="63">
        <v>4</v>
      </c>
      <c r="G150" s="63"/>
      <c r="H150" s="63">
        <v>4</v>
      </c>
      <c r="I150" s="63"/>
      <c r="J150" s="63">
        <v>8</v>
      </c>
      <c r="K150" s="63">
        <v>8</v>
      </c>
      <c r="L150" s="63">
        <v>8</v>
      </c>
      <c r="M150" s="63"/>
      <c r="N150" s="63">
        <v>12</v>
      </c>
      <c r="O150" s="90">
        <v>51</v>
      </c>
      <c r="P150" s="29">
        <f t="shared" si="4"/>
        <v>57</v>
      </c>
    </row>
    <row r="151" spans="1:16" s="14" customFormat="1" ht="15.75">
      <c r="A151" s="41" t="s">
        <v>327</v>
      </c>
      <c r="B151" s="42" t="s">
        <v>328</v>
      </c>
      <c r="C151" s="63">
        <v>4</v>
      </c>
      <c r="D151" s="63">
        <v>4</v>
      </c>
      <c r="E151" s="63">
        <v>4</v>
      </c>
      <c r="F151" s="63">
        <v>4</v>
      </c>
      <c r="G151" s="63">
        <v>4</v>
      </c>
      <c r="H151" s="63"/>
      <c r="I151" s="63"/>
      <c r="J151" s="63">
        <v>7.5</v>
      </c>
      <c r="K151" s="63">
        <v>8.5</v>
      </c>
      <c r="L151" s="63">
        <v>8</v>
      </c>
      <c r="M151" s="63"/>
      <c r="N151" s="63">
        <v>13</v>
      </c>
      <c r="O151" s="90">
        <v>42</v>
      </c>
      <c r="P151" s="29">
        <f t="shared" si="4"/>
        <v>57</v>
      </c>
    </row>
    <row r="152" spans="1:16" s="14" customFormat="1" ht="15.75">
      <c r="A152" s="41" t="s">
        <v>329</v>
      </c>
      <c r="B152" s="42" t="s">
        <v>330</v>
      </c>
      <c r="C152" s="63">
        <v>4</v>
      </c>
      <c r="D152" s="63">
        <v>4</v>
      </c>
      <c r="E152" s="63">
        <v>4</v>
      </c>
      <c r="F152" s="63"/>
      <c r="G152" s="63">
        <v>4</v>
      </c>
      <c r="H152" s="63"/>
      <c r="I152" s="63">
        <v>4</v>
      </c>
      <c r="J152" s="63">
        <v>8</v>
      </c>
      <c r="K152" s="63">
        <v>8</v>
      </c>
      <c r="L152" s="63">
        <v>8</v>
      </c>
      <c r="M152" s="63"/>
      <c r="N152" s="63">
        <v>13</v>
      </c>
      <c r="O152" s="90">
        <v>41</v>
      </c>
      <c r="P152" s="29">
        <f t="shared" si="4"/>
        <v>57</v>
      </c>
    </row>
    <row r="153" spans="1:16" s="14" customFormat="1" ht="15.75">
      <c r="A153" s="41" t="s">
        <v>331</v>
      </c>
      <c r="B153" s="42" t="s">
        <v>332</v>
      </c>
      <c r="C153" s="63">
        <v>4</v>
      </c>
      <c r="D153" s="63">
        <v>4</v>
      </c>
      <c r="E153" s="63">
        <v>4</v>
      </c>
      <c r="F153" s="63">
        <v>4</v>
      </c>
      <c r="G153" s="63"/>
      <c r="H153" s="63"/>
      <c r="I153" s="63">
        <v>4</v>
      </c>
      <c r="J153" s="63">
        <v>8</v>
      </c>
      <c r="K153" s="63">
        <v>8</v>
      </c>
      <c r="L153" s="63">
        <v>8</v>
      </c>
      <c r="M153" s="63"/>
      <c r="N153" s="63">
        <v>13</v>
      </c>
      <c r="O153" s="90">
        <v>40</v>
      </c>
      <c r="P153" s="29">
        <f t="shared" si="4"/>
        <v>57</v>
      </c>
    </row>
    <row r="154" spans="1:16" s="14" customFormat="1" ht="15.75">
      <c r="A154" s="41" t="s">
        <v>333</v>
      </c>
      <c r="B154" s="42" t="s">
        <v>334</v>
      </c>
      <c r="C154" s="63">
        <v>4</v>
      </c>
      <c r="D154" s="63">
        <v>4.5</v>
      </c>
      <c r="E154" s="63">
        <v>4</v>
      </c>
      <c r="F154" s="63">
        <v>4</v>
      </c>
      <c r="G154" s="63"/>
      <c r="H154" s="63">
        <v>4.5</v>
      </c>
      <c r="I154" s="63"/>
      <c r="J154" s="63">
        <v>8</v>
      </c>
      <c r="K154" s="63">
        <v>8</v>
      </c>
      <c r="L154" s="63">
        <v>8</v>
      </c>
      <c r="M154" s="63"/>
      <c r="N154" s="63">
        <v>12</v>
      </c>
      <c r="O154" s="90">
        <v>45</v>
      </c>
      <c r="P154" s="29">
        <f t="shared" si="4"/>
        <v>57</v>
      </c>
    </row>
    <row r="155" spans="1:16" s="14" customFormat="1" ht="15.75">
      <c r="A155" s="41" t="s">
        <v>335</v>
      </c>
      <c r="B155" s="42" t="s">
        <v>336</v>
      </c>
      <c r="C155" s="63">
        <v>4</v>
      </c>
      <c r="D155" s="63">
        <v>4</v>
      </c>
      <c r="E155" s="63"/>
      <c r="F155" s="63">
        <v>4</v>
      </c>
      <c r="G155" s="63"/>
      <c r="H155" s="63">
        <v>4</v>
      </c>
      <c r="I155" s="63">
        <v>4</v>
      </c>
      <c r="J155" s="63">
        <v>8</v>
      </c>
      <c r="K155" s="63"/>
      <c r="L155" s="63">
        <v>8</v>
      </c>
      <c r="M155" s="63">
        <v>8</v>
      </c>
      <c r="N155" s="63">
        <v>13</v>
      </c>
      <c r="O155" s="90">
        <v>47</v>
      </c>
      <c r="P155" s="29">
        <f t="shared" si="4"/>
        <v>57</v>
      </c>
    </row>
    <row r="156" spans="1:16" s="14" customFormat="1" ht="15.75">
      <c r="A156" s="41" t="s">
        <v>337</v>
      </c>
      <c r="B156" s="42" t="s">
        <v>338</v>
      </c>
      <c r="C156" s="63">
        <v>4</v>
      </c>
      <c r="D156" s="63">
        <v>4</v>
      </c>
      <c r="E156" s="63">
        <v>4</v>
      </c>
      <c r="F156" s="63">
        <v>4</v>
      </c>
      <c r="G156" s="63"/>
      <c r="H156" s="63"/>
      <c r="I156" s="63">
        <v>4</v>
      </c>
      <c r="J156" s="63">
        <v>8</v>
      </c>
      <c r="K156" s="63">
        <v>8</v>
      </c>
      <c r="L156" s="63">
        <v>7</v>
      </c>
      <c r="M156" s="63"/>
      <c r="N156" s="63">
        <v>13</v>
      </c>
      <c r="O156" s="90">
        <v>46</v>
      </c>
      <c r="P156" s="29">
        <f t="shared" si="4"/>
        <v>56</v>
      </c>
    </row>
    <row r="157" spans="1:16" s="14" customFormat="1" ht="15.75">
      <c r="A157" s="41" t="s">
        <v>339</v>
      </c>
      <c r="B157" s="42" t="s">
        <v>340</v>
      </c>
      <c r="C157" s="63">
        <v>4</v>
      </c>
      <c r="D157" s="63"/>
      <c r="E157" s="63">
        <v>4</v>
      </c>
      <c r="F157" s="63">
        <v>4</v>
      </c>
      <c r="G157" s="63">
        <v>4</v>
      </c>
      <c r="H157" s="63"/>
      <c r="I157" s="63">
        <v>4</v>
      </c>
      <c r="J157" s="63">
        <v>8</v>
      </c>
      <c r="K157" s="63"/>
      <c r="L157" s="63">
        <v>8</v>
      </c>
      <c r="M157" s="63">
        <v>8</v>
      </c>
      <c r="N157" s="63">
        <v>12</v>
      </c>
      <c r="O157" s="90">
        <v>41</v>
      </c>
      <c r="P157" s="29">
        <f t="shared" si="4"/>
        <v>56</v>
      </c>
    </row>
    <row r="158" spans="1:16" s="14" customFormat="1" ht="15.75">
      <c r="A158" s="41" t="s">
        <v>341</v>
      </c>
      <c r="B158" s="42" t="s">
        <v>342</v>
      </c>
      <c r="C158" s="63">
        <v>4</v>
      </c>
      <c r="D158" s="63">
        <v>4</v>
      </c>
      <c r="E158" s="63">
        <v>4</v>
      </c>
      <c r="F158" s="63">
        <v>4</v>
      </c>
      <c r="G158" s="63">
        <v>4</v>
      </c>
      <c r="H158" s="63"/>
      <c r="I158" s="63"/>
      <c r="J158" s="63">
        <v>7.5</v>
      </c>
      <c r="K158" s="63">
        <v>8</v>
      </c>
      <c r="L158" s="63">
        <v>8.5</v>
      </c>
      <c r="M158" s="63"/>
      <c r="N158" s="63">
        <v>12</v>
      </c>
      <c r="O158" s="90">
        <v>47</v>
      </c>
      <c r="P158" s="29">
        <f t="shared" si="4"/>
        <v>56</v>
      </c>
    </row>
    <row r="159" spans="1:16" s="14" customFormat="1" ht="15.75">
      <c r="A159" s="41" t="s">
        <v>343</v>
      </c>
      <c r="B159" s="42" t="s">
        <v>344</v>
      </c>
      <c r="C159" s="63">
        <v>4</v>
      </c>
      <c r="D159" s="63">
        <v>4</v>
      </c>
      <c r="E159" s="63">
        <v>4</v>
      </c>
      <c r="F159" s="63"/>
      <c r="G159" s="63"/>
      <c r="H159" s="63">
        <v>4</v>
      </c>
      <c r="I159" s="63">
        <v>4</v>
      </c>
      <c r="J159" s="63">
        <v>7</v>
      </c>
      <c r="K159" s="63">
        <v>8</v>
      </c>
      <c r="L159" s="63">
        <v>8</v>
      </c>
      <c r="M159" s="63"/>
      <c r="N159" s="63">
        <v>13</v>
      </c>
      <c r="O159" s="90">
        <v>34</v>
      </c>
      <c r="P159" s="29">
        <f t="shared" si="4"/>
        <v>56</v>
      </c>
    </row>
    <row r="160" spans="1:16" s="14" customFormat="1" ht="15.75">
      <c r="A160" s="41" t="s">
        <v>345</v>
      </c>
      <c r="B160" s="42" t="s">
        <v>346</v>
      </c>
      <c r="C160" s="63">
        <v>4.5</v>
      </c>
      <c r="D160" s="63">
        <v>4</v>
      </c>
      <c r="E160" s="63">
        <v>4.5</v>
      </c>
      <c r="F160" s="63">
        <v>4</v>
      </c>
      <c r="G160" s="63"/>
      <c r="H160" s="63">
        <v>4</v>
      </c>
      <c r="I160" s="63"/>
      <c r="J160" s="63">
        <v>8</v>
      </c>
      <c r="K160" s="63">
        <v>7</v>
      </c>
      <c r="L160" s="63">
        <v>7</v>
      </c>
      <c r="M160" s="63"/>
      <c r="N160" s="63">
        <v>12</v>
      </c>
      <c r="O160" s="90">
        <v>44</v>
      </c>
      <c r="P160" s="29">
        <f t="shared" si="4"/>
        <v>55</v>
      </c>
    </row>
    <row r="161" spans="1:16" s="14" customFormat="1" ht="15.75">
      <c r="A161" s="41" t="s">
        <v>347</v>
      </c>
      <c r="B161" s="42" t="s">
        <v>348</v>
      </c>
      <c r="C161" s="63">
        <v>4</v>
      </c>
      <c r="D161" s="63">
        <v>4</v>
      </c>
      <c r="E161" s="63"/>
      <c r="F161" s="63">
        <v>4</v>
      </c>
      <c r="G161" s="63">
        <v>4</v>
      </c>
      <c r="H161" s="63"/>
      <c r="I161" s="63">
        <v>4</v>
      </c>
      <c r="J161" s="63">
        <v>8</v>
      </c>
      <c r="K161" s="63">
        <v>8</v>
      </c>
      <c r="L161" s="63">
        <v>7</v>
      </c>
      <c r="M161" s="63"/>
      <c r="N161" s="63">
        <v>12</v>
      </c>
      <c r="O161" s="90">
        <v>45</v>
      </c>
      <c r="P161" s="29">
        <f t="shared" si="4"/>
        <v>55</v>
      </c>
    </row>
    <row r="162" spans="1:16" s="14" customFormat="1" ht="15.75">
      <c r="A162" s="41" t="s">
        <v>349</v>
      </c>
      <c r="B162" s="42" t="s">
        <v>350</v>
      </c>
      <c r="C162" s="63">
        <v>4</v>
      </c>
      <c r="D162" s="63">
        <v>4</v>
      </c>
      <c r="E162" s="63">
        <v>4</v>
      </c>
      <c r="F162" s="63"/>
      <c r="G162" s="63">
        <v>4</v>
      </c>
      <c r="H162" s="63">
        <v>4</v>
      </c>
      <c r="I162" s="63"/>
      <c r="J162" s="63">
        <v>8</v>
      </c>
      <c r="K162" s="63">
        <v>8</v>
      </c>
      <c r="L162" s="63">
        <v>6</v>
      </c>
      <c r="M162" s="63"/>
      <c r="N162" s="63">
        <v>13</v>
      </c>
      <c r="O162" s="90">
        <v>37</v>
      </c>
      <c r="P162" s="29">
        <f t="shared" si="4"/>
        <v>55</v>
      </c>
    </row>
    <row r="163" spans="1:16" s="14" customFormat="1" ht="15.75">
      <c r="A163" s="41" t="s">
        <v>351</v>
      </c>
      <c r="B163" s="42" t="s">
        <v>352</v>
      </c>
      <c r="C163" s="63">
        <v>4</v>
      </c>
      <c r="D163" s="63">
        <v>4</v>
      </c>
      <c r="E163" s="63">
        <v>4.5</v>
      </c>
      <c r="F163" s="63"/>
      <c r="G163" s="63"/>
      <c r="H163" s="63">
        <v>4.5</v>
      </c>
      <c r="I163" s="63"/>
      <c r="J163" s="63"/>
      <c r="K163" s="63">
        <v>8</v>
      </c>
      <c r="L163" s="63">
        <v>8</v>
      </c>
      <c r="M163" s="63">
        <v>8</v>
      </c>
      <c r="N163" s="63">
        <v>13</v>
      </c>
      <c r="O163" s="90">
        <v>49</v>
      </c>
      <c r="P163" s="29">
        <f t="shared" si="4"/>
        <v>54</v>
      </c>
    </row>
    <row r="164" spans="1:16" s="14" customFormat="1" ht="15.75">
      <c r="A164" s="41" t="s">
        <v>353</v>
      </c>
      <c r="B164" s="42" t="s">
        <v>354</v>
      </c>
      <c r="C164" s="63"/>
      <c r="D164" s="63">
        <v>4</v>
      </c>
      <c r="E164" s="63">
        <v>4</v>
      </c>
      <c r="F164" s="63">
        <v>4</v>
      </c>
      <c r="G164" s="63">
        <v>4</v>
      </c>
      <c r="H164" s="63"/>
      <c r="I164" s="63">
        <v>4</v>
      </c>
      <c r="J164" s="63">
        <v>8.5</v>
      </c>
      <c r="K164" s="63">
        <v>8.5</v>
      </c>
      <c r="L164" s="63">
        <v>4</v>
      </c>
      <c r="M164" s="63"/>
      <c r="N164" s="63">
        <v>13</v>
      </c>
      <c r="O164" s="90">
        <v>42</v>
      </c>
      <c r="P164" s="29">
        <f t="shared" si="4"/>
        <v>54</v>
      </c>
    </row>
    <row r="165" spans="1:16" s="14" customFormat="1" ht="15.75">
      <c r="A165" s="41" t="s">
        <v>355</v>
      </c>
      <c r="B165" s="42" t="s">
        <v>356</v>
      </c>
      <c r="C165" s="63">
        <v>4</v>
      </c>
      <c r="D165" s="63">
        <v>4</v>
      </c>
      <c r="E165" s="63">
        <v>5</v>
      </c>
      <c r="F165" s="63">
        <v>4</v>
      </c>
      <c r="G165" s="63"/>
      <c r="H165" s="63"/>
      <c r="I165" s="63">
        <v>4</v>
      </c>
      <c r="J165" s="63">
        <v>8</v>
      </c>
      <c r="K165" s="63">
        <v>6</v>
      </c>
      <c r="L165" s="63">
        <v>7</v>
      </c>
      <c r="M165" s="63"/>
      <c r="N165" s="63">
        <v>12</v>
      </c>
      <c r="O165" s="90">
        <v>37</v>
      </c>
      <c r="P165" s="29">
        <f t="shared" si="4"/>
        <v>54</v>
      </c>
    </row>
    <row r="166" spans="1:16" s="14" customFormat="1" ht="15.75">
      <c r="A166" s="41" t="s">
        <v>357</v>
      </c>
      <c r="B166" s="42" t="s">
        <v>358</v>
      </c>
      <c r="C166" s="63">
        <v>4</v>
      </c>
      <c r="D166" s="63">
        <v>4</v>
      </c>
      <c r="E166" s="63">
        <v>5</v>
      </c>
      <c r="F166" s="63"/>
      <c r="G166" s="63"/>
      <c r="H166" s="63">
        <v>4</v>
      </c>
      <c r="I166" s="63">
        <v>4</v>
      </c>
      <c r="J166" s="63">
        <v>8</v>
      </c>
      <c r="K166" s="63">
        <v>8</v>
      </c>
      <c r="L166" s="63">
        <v>7</v>
      </c>
      <c r="M166" s="63"/>
      <c r="N166" s="63">
        <v>10</v>
      </c>
      <c r="O166" s="90">
        <v>37</v>
      </c>
      <c r="P166" s="29">
        <f t="shared" si="4"/>
        <v>54</v>
      </c>
    </row>
    <row r="167" spans="1:16" s="14" customFormat="1" ht="15.75">
      <c r="A167" s="41" t="s">
        <v>359</v>
      </c>
      <c r="B167" s="42" t="s">
        <v>360</v>
      </c>
      <c r="C167" s="63">
        <v>4</v>
      </c>
      <c r="D167" s="63">
        <v>4</v>
      </c>
      <c r="E167" s="63">
        <v>4</v>
      </c>
      <c r="F167" s="63"/>
      <c r="G167" s="63">
        <v>4</v>
      </c>
      <c r="H167" s="63">
        <v>4</v>
      </c>
      <c r="I167" s="63"/>
      <c r="J167" s="63"/>
      <c r="K167" s="63">
        <v>7</v>
      </c>
      <c r="L167" s="63">
        <v>7</v>
      </c>
      <c r="M167" s="63">
        <v>7</v>
      </c>
      <c r="N167" s="63">
        <v>13</v>
      </c>
      <c r="O167" s="90">
        <v>45</v>
      </c>
      <c r="P167" s="29">
        <f t="shared" si="4"/>
        <v>54</v>
      </c>
    </row>
    <row r="168" spans="1:16" s="14" customFormat="1" ht="15.75">
      <c r="A168" s="41" t="s">
        <v>361</v>
      </c>
      <c r="B168" s="42" t="s">
        <v>362</v>
      </c>
      <c r="C168" s="63">
        <v>4</v>
      </c>
      <c r="D168" s="63">
        <v>4</v>
      </c>
      <c r="E168" s="63">
        <v>4</v>
      </c>
      <c r="F168" s="63"/>
      <c r="G168" s="63">
        <v>4</v>
      </c>
      <c r="H168" s="63">
        <v>4</v>
      </c>
      <c r="I168" s="63"/>
      <c r="J168" s="63"/>
      <c r="K168" s="63">
        <v>7</v>
      </c>
      <c r="L168" s="63">
        <v>7</v>
      </c>
      <c r="M168" s="63">
        <v>7</v>
      </c>
      <c r="N168" s="63">
        <v>13</v>
      </c>
      <c r="O168" s="90">
        <v>39</v>
      </c>
      <c r="P168" s="29">
        <f t="shared" si="4"/>
        <v>54</v>
      </c>
    </row>
    <row r="169" spans="1:16" s="14" customFormat="1" ht="15.75">
      <c r="A169" s="41" t="s">
        <v>363</v>
      </c>
      <c r="B169" s="42" t="s">
        <v>364</v>
      </c>
      <c r="C169" s="63">
        <v>4.5</v>
      </c>
      <c r="D169" s="63"/>
      <c r="E169" s="63">
        <v>5</v>
      </c>
      <c r="F169" s="63">
        <v>4.5</v>
      </c>
      <c r="G169" s="63"/>
      <c r="H169" s="63">
        <v>4</v>
      </c>
      <c r="I169" s="63"/>
      <c r="J169" s="63">
        <v>8.5</v>
      </c>
      <c r="K169" s="63">
        <v>8.5</v>
      </c>
      <c r="L169" s="63">
        <v>7</v>
      </c>
      <c r="M169" s="63"/>
      <c r="N169" s="63">
        <v>12</v>
      </c>
      <c r="O169" s="90">
        <v>42</v>
      </c>
      <c r="P169" s="29">
        <f t="shared" si="4"/>
        <v>54</v>
      </c>
    </row>
    <row r="170" spans="1:16" s="14" customFormat="1" ht="15.75">
      <c r="A170" s="41" t="s">
        <v>365</v>
      </c>
      <c r="B170" s="42" t="s">
        <v>366</v>
      </c>
      <c r="C170" s="63">
        <v>4.5</v>
      </c>
      <c r="D170" s="63">
        <v>4.5</v>
      </c>
      <c r="E170" s="63">
        <v>4</v>
      </c>
      <c r="F170" s="63">
        <v>4</v>
      </c>
      <c r="G170" s="63"/>
      <c r="H170" s="63"/>
      <c r="I170" s="63">
        <v>4</v>
      </c>
      <c r="J170" s="63">
        <v>8</v>
      </c>
      <c r="K170" s="63"/>
      <c r="L170" s="63">
        <v>8</v>
      </c>
      <c r="M170" s="63">
        <v>5</v>
      </c>
      <c r="N170" s="63">
        <v>10</v>
      </c>
      <c r="O170" s="90">
        <v>49</v>
      </c>
      <c r="P170" s="29">
        <f t="shared" si="4"/>
        <v>52</v>
      </c>
    </row>
    <row r="171" spans="1:16" s="14" customFormat="1" ht="15.75">
      <c r="A171" s="41" t="s">
        <v>367</v>
      </c>
      <c r="B171" s="42" t="s">
        <v>368</v>
      </c>
      <c r="C171" s="63">
        <v>3.5</v>
      </c>
      <c r="D171" s="63">
        <v>3.5</v>
      </c>
      <c r="E171" s="63">
        <v>3.5</v>
      </c>
      <c r="F171" s="63">
        <v>3.5</v>
      </c>
      <c r="G171" s="63">
        <v>4</v>
      </c>
      <c r="H171" s="63"/>
      <c r="I171" s="63"/>
      <c r="J171" s="63"/>
      <c r="K171" s="63">
        <v>6</v>
      </c>
      <c r="L171" s="63">
        <v>8</v>
      </c>
      <c r="M171" s="63">
        <v>8</v>
      </c>
      <c r="N171" s="63">
        <v>12</v>
      </c>
      <c r="O171" s="90">
        <v>48</v>
      </c>
      <c r="P171" s="29">
        <f t="shared" si="4"/>
        <v>52</v>
      </c>
    </row>
    <row r="172" spans="1:16" s="14" customFormat="1" ht="15.75">
      <c r="A172" s="41" t="s">
        <v>369</v>
      </c>
      <c r="B172" s="42" t="s">
        <v>370</v>
      </c>
      <c r="C172" s="63">
        <v>4</v>
      </c>
      <c r="D172" s="63">
        <v>4</v>
      </c>
      <c r="E172" s="63">
        <v>4</v>
      </c>
      <c r="F172" s="63"/>
      <c r="G172" s="63">
        <v>4</v>
      </c>
      <c r="H172" s="63">
        <v>4</v>
      </c>
      <c r="I172" s="63"/>
      <c r="J172" s="63">
        <v>7.5</v>
      </c>
      <c r="K172" s="63"/>
      <c r="L172" s="63">
        <v>7.5</v>
      </c>
      <c r="M172" s="63">
        <v>6</v>
      </c>
      <c r="N172" s="63">
        <v>10</v>
      </c>
      <c r="O172" s="90">
        <v>37</v>
      </c>
      <c r="P172" s="29">
        <f t="shared" si="4"/>
        <v>51</v>
      </c>
    </row>
    <row r="173" spans="1:16" s="14" customFormat="1" ht="15.75">
      <c r="A173" s="41" t="s">
        <v>371</v>
      </c>
      <c r="B173" s="42" t="s">
        <v>372</v>
      </c>
      <c r="C173" s="63">
        <v>4.5</v>
      </c>
      <c r="D173" s="63">
        <v>5</v>
      </c>
      <c r="E173" s="63">
        <v>4.5</v>
      </c>
      <c r="F173" s="63">
        <v>4</v>
      </c>
      <c r="G173" s="63">
        <v>4</v>
      </c>
      <c r="H173" s="63"/>
      <c r="I173" s="63"/>
      <c r="J173" s="63"/>
      <c r="K173" s="63"/>
      <c r="L173" s="63">
        <v>8</v>
      </c>
      <c r="M173" s="63">
        <v>8</v>
      </c>
      <c r="N173" s="63">
        <v>13</v>
      </c>
      <c r="O173" s="90">
        <v>51</v>
      </c>
      <c r="P173" s="29">
        <f t="shared" si="4"/>
        <v>51</v>
      </c>
    </row>
    <row r="174" spans="1:16" s="14" customFormat="1" ht="15.75">
      <c r="A174" s="41" t="s">
        <v>373</v>
      </c>
      <c r="B174" s="42" t="s">
        <v>374</v>
      </c>
      <c r="C174" s="63">
        <v>4</v>
      </c>
      <c r="D174" s="63">
        <v>4</v>
      </c>
      <c r="E174" s="63">
        <v>4</v>
      </c>
      <c r="F174" s="63">
        <v>4</v>
      </c>
      <c r="G174" s="63"/>
      <c r="H174" s="63">
        <v>4</v>
      </c>
      <c r="I174" s="63"/>
      <c r="J174" s="63">
        <v>7</v>
      </c>
      <c r="K174" s="63">
        <v>7</v>
      </c>
      <c r="L174" s="63"/>
      <c r="M174" s="63">
        <v>7</v>
      </c>
      <c r="N174" s="63">
        <v>10</v>
      </c>
      <c r="O174" s="90">
        <v>48</v>
      </c>
      <c r="P174" s="29">
        <f t="shared" si="4"/>
        <v>51</v>
      </c>
    </row>
    <row r="175" spans="1:16" s="14" customFormat="1" ht="15.75">
      <c r="A175" s="41" t="s">
        <v>375</v>
      </c>
      <c r="B175" s="42" t="s">
        <v>376</v>
      </c>
      <c r="C175" s="63">
        <v>4.5</v>
      </c>
      <c r="D175" s="63">
        <v>4.5</v>
      </c>
      <c r="E175" s="63">
        <v>4</v>
      </c>
      <c r="F175" s="63">
        <v>4</v>
      </c>
      <c r="G175" s="63">
        <v>4</v>
      </c>
      <c r="H175" s="63"/>
      <c r="I175" s="63"/>
      <c r="J175" s="63"/>
      <c r="K175" s="63"/>
      <c r="L175" s="63">
        <v>8</v>
      </c>
      <c r="M175" s="63">
        <v>8</v>
      </c>
      <c r="N175" s="63">
        <v>13</v>
      </c>
      <c r="O175" s="90">
        <v>41</v>
      </c>
      <c r="P175" s="29">
        <f t="shared" si="4"/>
        <v>50</v>
      </c>
    </row>
    <row r="176" spans="1:16" s="14" customFormat="1" ht="15.75">
      <c r="A176" s="41" t="s">
        <v>377</v>
      </c>
      <c r="B176" s="42" t="s">
        <v>378</v>
      </c>
      <c r="C176" s="63">
        <v>4.5</v>
      </c>
      <c r="D176" s="63">
        <v>4.5</v>
      </c>
      <c r="E176" s="63">
        <v>4</v>
      </c>
      <c r="F176" s="63"/>
      <c r="G176" s="63"/>
      <c r="H176" s="63"/>
      <c r="I176" s="63"/>
      <c r="J176" s="63"/>
      <c r="K176" s="63">
        <v>8</v>
      </c>
      <c r="L176" s="63">
        <v>8</v>
      </c>
      <c r="M176" s="63">
        <v>8</v>
      </c>
      <c r="N176" s="63">
        <v>13</v>
      </c>
      <c r="O176" s="90">
        <v>45</v>
      </c>
      <c r="P176" s="29">
        <f t="shared" si="4"/>
        <v>50</v>
      </c>
    </row>
    <row r="177" spans="1:16" s="14" customFormat="1" ht="15.75">
      <c r="A177" s="41" t="s">
        <v>379</v>
      </c>
      <c r="B177" s="42" t="s">
        <v>380</v>
      </c>
      <c r="C177" s="63">
        <v>4</v>
      </c>
      <c r="D177" s="63"/>
      <c r="E177" s="63">
        <v>4</v>
      </c>
      <c r="F177" s="63">
        <v>4</v>
      </c>
      <c r="G177" s="63"/>
      <c r="H177" s="63">
        <v>4</v>
      </c>
      <c r="I177" s="63">
        <v>4</v>
      </c>
      <c r="J177" s="63">
        <v>7</v>
      </c>
      <c r="K177" s="63">
        <v>7</v>
      </c>
      <c r="L177" s="63">
        <v>6</v>
      </c>
      <c r="M177" s="63"/>
      <c r="N177" s="63">
        <v>10</v>
      </c>
      <c r="O177" s="90">
        <v>43</v>
      </c>
      <c r="P177" s="29">
        <f t="shared" si="4"/>
        <v>50</v>
      </c>
    </row>
    <row r="178" spans="1:16" s="14" customFormat="1" ht="15.75">
      <c r="A178" s="41" t="s">
        <v>381</v>
      </c>
      <c r="B178" s="42" t="s">
        <v>382</v>
      </c>
      <c r="C178" s="63">
        <v>4</v>
      </c>
      <c r="D178" s="63">
        <v>4</v>
      </c>
      <c r="E178" s="63">
        <v>4</v>
      </c>
      <c r="F178" s="63">
        <v>4</v>
      </c>
      <c r="G178" s="63"/>
      <c r="H178" s="63"/>
      <c r="I178" s="63"/>
      <c r="J178" s="63">
        <v>8</v>
      </c>
      <c r="K178" s="63"/>
      <c r="L178" s="63">
        <v>5</v>
      </c>
      <c r="M178" s="63">
        <v>8</v>
      </c>
      <c r="N178" s="63">
        <v>13</v>
      </c>
      <c r="O178" s="90">
        <v>47</v>
      </c>
      <c r="P178" s="29">
        <f t="shared" si="4"/>
        <v>50</v>
      </c>
    </row>
    <row r="179" spans="1:16" s="14" customFormat="1" ht="15.75">
      <c r="A179" s="41" t="s">
        <v>383</v>
      </c>
      <c r="B179" s="42" t="s">
        <v>384</v>
      </c>
      <c r="C179" s="63">
        <v>4</v>
      </c>
      <c r="D179" s="63"/>
      <c r="E179" s="63">
        <v>4</v>
      </c>
      <c r="F179" s="63"/>
      <c r="G179" s="63">
        <v>4</v>
      </c>
      <c r="H179" s="63"/>
      <c r="I179" s="63">
        <v>4</v>
      </c>
      <c r="J179" s="63">
        <v>5</v>
      </c>
      <c r="K179" s="63">
        <v>8</v>
      </c>
      <c r="L179" s="63"/>
      <c r="M179" s="63">
        <v>8</v>
      </c>
      <c r="N179" s="63">
        <v>13</v>
      </c>
      <c r="O179" s="90">
        <v>38</v>
      </c>
      <c r="P179" s="29">
        <f t="shared" si="4"/>
        <v>50</v>
      </c>
    </row>
    <row r="180" spans="1:16" s="14" customFormat="1" ht="15.75">
      <c r="A180" s="41" t="s">
        <v>385</v>
      </c>
      <c r="B180" s="42" t="s">
        <v>386</v>
      </c>
      <c r="C180" s="63">
        <v>5</v>
      </c>
      <c r="D180" s="63"/>
      <c r="E180" s="63"/>
      <c r="F180" s="63">
        <v>4</v>
      </c>
      <c r="G180" s="63"/>
      <c r="H180" s="63">
        <v>4</v>
      </c>
      <c r="I180" s="63">
        <v>4</v>
      </c>
      <c r="J180" s="63"/>
      <c r="K180" s="63">
        <v>8</v>
      </c>
      <c r="L180" s="63">
        <v>8.5</v>
      </c>
      <c r="M180" s="63">
        <v>6.5</v>
      </c>
      <c r="N180" s="63">
        <v>10</v>
      </c>
      <c r="O180" s="90">
        <v>49</v>
      </c>
      <c r="P180" s="29">
        <f t="shared" si="4"/>
        <v>50</v>
      </c>
    </row>
    <row r="181" spans="1:16" s="14" customFormat="1" ht="15.75">
      <c r="A181" s="41" t="s">
        <v>387</v>
      </c>
      <c r="B181" s="42" t="s">
        <v>388</v>
      </c>
      <c r="C181" s="63">
        <v>4</v>
      </c>
      <c r="D181" s="63">
        <v>4</v>
      </c>
      <c r="E181" s="63">
        <v>4</v>
      </c>
      <c r="F181" s="63"/>
      <c r="G181" s="63">
        <v>4</v>
      </c>
      <c r="H181" s="63"/>
      <c r="I181" s="63"/>
      <c r="J181" s="63">
        <v>8</v>
      </c>
      <c r="K181" s="63">
        <v>8</v>
      </c>
      <c r="L181" s="63">
        <v>6</v>
      </c>
      <c r="M181" s="63"/>
      <c r="N181" s="63">
        <v>9</v>
      </c>
      <c r="O181" s="90">
        <v>47</v>
      </c>
      <c r="P181" s="29">
        <f t="shared" si="4"/>
        <v>47</v>
      </c>
    </row>
    <row r="182" spans="1:16" s="14" customFormat="1" ht="15.75">
      <c r="A182" s="41" t="s">
        <v>389</v>
      </c>
      <c r="B182" s="42" t="s">
        <v>390</v>
      </c>
      <c r="C182" s="63">
        <v>4</v>
      </c>
      <c r="D182" s="63">
        <v>4</v>
      </c>
      <c r="E182" s="63"/>
      <c r="F182" s="63">
        <v>4</v>
      </c>
      <c r="G182" s="63">
        <v>4</v>
      </c>
      <c r="H182" s="63">
        <v>4</v>
      </c>
      <c r="I182" s="63"/>
      <c r="J182" s="63">
        <v>8</v>
      </c>
      <c r="K182" s="63"/>
      <c r="L182" s="63">
        <v>2</v>
      </c>
      <c r="M182" s="63">
        <v>7</v>
      </c>
      <c r="N182" s="63">
        <v>10</v>
      </c>
      <c r="O182" s="90">
        <v>34</v>
      </c>
      <c r="P182" s="29">
        <f t="shared" si="4"/>
        <v>47</v>
      </c>
    </row>
    <row r="183" spans="1:16" s="14" customFormat="1" ht="15.75">
      <c r="A183" s="41" t="s">
        <v>391</v>
      </c>
      <c r="B183" s="42" t="s">
        <v>392</v>
      </c>
      <c r="C183" s="63">
        <v>4</v>
      </c>
      <c r="D183" s="63"/>
      <c r="E183" s="63">
        <v>4</v>
      </c>
      <c r="F183" s="63"/>
      <c r="G183" s="63">
        <v>4</v>
      </c>
      <c r="H183" s="63">
        <v>4</v>
      </c>
      <c r="I183" s="63">
        <v>4</v>
      </c>
      <c r="J183" s="63">
        <v>7</v>
      </c>
      <c r="K183" s="63">
        <v>6</v>
      </c>
      <c r="L183" s="63"/>
      <c r="M183" s="63"/>
      <c r="N183" s="63">
        <v>7</v>
      </c>
      <c r="O183" s="90">
        <v>37</v>
      </c>
      <c r="P183" s="29">
        <f t="shared" si="4"/>
        <v>40</v>
      </c>
    </row>
    <row r="184" spans="1:16" s="14" customFormat="1" ht="15.75">
      <c r="A184" s="41" t="s">
        <v>393</v>
      </c>
      <c r="B184" s="42" t="s">
        <v>394</v>
      </c>
      <c r="C184" s="63">
        <v>5</v>
      </c>
      <c r="D184" s="63">
        <v>4.5</v>
      </c>
      <c r="E184" s="63"/>
      <c r="F184" s="63">
        <v>4.5</v>
      </c>
      <c r="G184" s="63"/>
      <c r="H184" s="63"/>
      <c r="I184" s="63"/>
      <c r="J184" s="63">
        <v>8.5</v>
      </c>
      <c r="K184" s="63"/>
      <c r="L184" s="63">
        <v>4</v>
      </c>
      <c r="M184" s="63"/>
      <c r="N184" s="63">
        <v>13.5</v>
      </c>
      <c r="O184" s="90">
        <v>41</v>
      </c>
      <c r="P184" s="29">
        <f t="shared" si="4"/>
        <v>40</v>
      </c>
    </row>
    <row r="185" spans="1:16" s="14" customFormat="1" ht="15.75">
      <c r="A185" s="41" t="s">
        <v>395</v>
      </c>
      <c r="B185" s="42" t="s">
        <v>396</v>
      </c>
      <c r="C185" s="63">
        <v>4</v>
      </c>
      <c r="D185" s="63"/>
      <c r="E185" s="63"/>
      <c r="F185" s="63">
        <v>4</v>
      </c>
      <c r="G185" s="63">
        <v>3</v>
      </c>
      <c r="H185" s="63">
        <v>4</v>
      </c>
      <c r="I185" s="63"/>
      <c r="J185" s="63">
        <v>7</v>
      </c>
      <c r="K185" s="63"/>
      <c r="L185" s="63">
        <v>7</v>
      </c>
      <c r="M185" s="63"/>
      <c r="N185" s="63">
        <v>7</v>
      </c>
      <c r="O185" s="90">
        <v>45</v>
      </c>
      <c r="P185" s="29">
        <f t="shared" si="4"/>
        <v>36</v>
      </c>
    </row>
    <row r="186" spans="1:16" s="14" customFormat="1" ht="15.75">
      <c r="A186" s="41" t="s">
        <v>397</v>
      </c>
      <c r="B186" s="42" t="s">
        <v>398</v>
      </c>
      <c r="C186" s="63">
        <v>0</v>
      </c>
      <c r="D186" s="63">
        <v>0</v>
      </c>
      <c r="E186" s="63">
        <v>0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90">
        <v>40</v>
      </c>
      <c r="P186" s="63">
        <v>0</v>
      </c>
    </row>
    <row r="187" spans="1:16" s="14" customFormat="1" ht="15.75">
      <c r="A187" s="144" t="s">
        <v>49</v>
      </c>
      <c r="B187" s="145"/>
      <c r="C187" s="37">
        <f t="shared" ref="C187:N187" si="5">COUNTA(C15:C186)</f>
        <v>159</v>
      </c>
      <c r="D187" s="38">
        <f t="shared" si="5"/>
        <v>111</v>
      </c>
      <c r="E187" s="38">
        <f t="shared" si="5"/>
        <v>136</v>
      </c>
      <c r="F187" s="38">
        <f t="shared" si="5"/>
        <v>118</v>
      </c>
      <c r="G187" s="38">
        <f t="shared" si="5"/>
        <v>78</v>
      </c>
      <c r="H187" s="38">
        <f t="shared" si="5"/>
        <v>89</v>
      </c>
      <c r="I187" s="38">
        <f t="shared" si="5"/>
        <v>92</v>
      </c>
      <c r="J187" s="38">
        <f t="shared" si="5"/>
        <v>128</v>
      </c>
      <c r="K187" s="38">
        <f t="shared" si="5"/>
        <v>117</v>
      </c>
      <c r="L187" s="38">
        <f t="shared" si="5"/>
        <v>130</v>
      </c>
      <c r="M187" s="38">
        <f t="shared" si="5"/>
        <v>99</v>
      </c>
      <c r="N187" s="38">
        <f t="shared" si="5"/>
        <v>160</v>
      </c>
      <c r="O187" s="39">
        <f>COUNT(O15:O186)</f>
        <v>170</v>
      </c>
      <c r="P187" s="40"/>
    </row>
    <row r="188" spans="1:16" s="14" customFormat="1" ht="15.75">
      <c r="A188" s="144" t="s">
        <v>4</v>
      </c>
      <c r="B188" s="145"/>
      <c r="C188" s="53">
        <f t="shared" ref="C188:O188" si="6">COUNTIF(C15:C186,"&gt;"&amp;C14)</f>
        <v>147</v>
      </c>
      <c r="D188" s="54">
        <f t="shared" si="6"/>
        <v>95</v>
      </c>
      <c r="E188" s="54">
        <f t="shared" si="6"/>
        <v>119</v>
      </c>
      <c r="F188" s="54">
        <f t="shared" si="6"/>
        <v>111</v>
      </c>
      <c r="G188" s="54">
        <f t="shared" si="6"/>
        <v>66</v>
      </c>
      <c r="H188" s="54">
        <f t="shared" si="6"/>
        <v>79</v>
      </c>
      <c r="I188" s="54">
        <f t="shared" si="6"/>
        <v>80</v>
      </c>
      <c r="J188" s="54">
        <f t="shared" si="6"/>
        <v>116</v>
      </c>
      <c r="K188" s="54">
        <f t="shared" si="6"/>
        <v>105</v>
      </c>
      <c r="L188" s="54">
        <f t="shared" si="6"/>
        <v>109</v>
      </c>
      <c r="M188" s="54">
        <f t="shared" si="6"/>
        <v>83</v>
      </c>
      <c r="N188" s="54">
        <f t="shared" si="6"/>
        <v>143</v>
      </c>
      <c r="O188" s="30">
        <f t="shared" si="6"/>
        <v>162</v>
      </c>
      <c r="P188" s="52"/>
    </row>
    <row r="189" spans="1:16" s="14" customFormat="1" ht="15.75">
      <c r="A189" s="144" t="s">
        <v>54</v>
      </c>
      <c r="B189" s="145"/>
      <c r="C189" s="53">
        <f t="shared" ref="C189:N189" si="7">ROUND(C188*100/C187,0)</f>
        <v>92</v>
      </c>
      <c r="D189" s="53">
        <f t="shared" si="7"/>
        <v>86</v>
      </c>
      <c r="E189" s="54">
        <f t="shared" si="7"/>
        <v>88</v>
      </c>
      <c r="F189" s="54">
        <f t="shared" si="7"/>
        <v>94</v>
      </c>
      <c r="G189" s="54">
        <f t="shared" si="7"/>
        <v>85</v>
      </c>
      <c r="H189" s="54">
        <f t="shared" si="7"/>
        <v>89</v>
      </c>
      <c r="I189" s="54">
        <f t="shared" si="7"/>
        <v>87</v>
      </c>
      <c r="J189" s="54">
        <f t="shared" si="7"/>
        <v>91</v>
      </c>
      <c r="K189" s="54">
        <f t="shared" si="7"/>
        <v>90</v>
      </c>
      <c r="L189" s="54">
        <f t="shared" si="7"/>
        <v>84</v>
      </c>
      <c r="M189" s="54">
        <f t="shared" si="7"/>
        <v>84</v>
      </c>
      <c r="N189" s="54">
        <f t="shared" si="7"/>
        <v>89</v>
      </c>
      <c r="O189" s="30">
        <f>ROUND(O188*100/O187,0)</f>
        <v>95</v>
      </c>
      <c r="P189" s="52"/>
    </row>
    <row r="190" spans="1:16" s="14" customFormat="1">
      <c r="A190" s="148" t="s">
        <v>14</v>
      </c>
      <c r="B190" s="149"/>
      <c r="C190" s="53" t="str">
        <f>IF(C189&gt;=80,"3",IF(C189&gt;=70,"2",IF(C189&gt;=60,"1","-")))</f>
        <v>3</v>
      </c>
      <c r="D190" s="54" t="str">
        <f t="shared" ref="D190:O190" si="8">IF(D189&gt;=80,"3",IF(D189&gt;=70,"2",IF(D189&gt;=60,"1","-")))</f>
        <v>3</v>
      </c>
      <c r="E190" s="54" t="str">
        <f t="shared" si="8"/>
        <v>3</v>
      </c>
      <c r="F190" s="54" t="str">
        <f t="shared" si="8"/>
        <v>3</v>
      </c>
      <c r="G190" s="54" t="str">
        <f t="shared" si="8"/>
        <v>3</v>
      </c>
      <c r="H190" s="54" t="str">
        <f t="shared" si="8"/>
        <v>3</v>
      </c>
      <c r="I190" s="54" t="str">
        <f t="shared" si="8"/>
        <v>3</v>
      </c>
      <c r="J190" s="54" t="str">
        <f t="shared" si="8"/>
        <v>3</v>
      </c>
      <c r="K190" s="54" t="str">
        <f t="shared" si="8"/>
        <v>3</v>
      </c>
      <c r="L190" s="54" t="str">
        <f t="shared" si="8"/>
        <v>3</v>
      </c>
      <c r="M190" s="54" t="str">
        <f t="shared" si="8"/>
        <v>3</v>
      </c>
      <c r="N190" s="54" t="str">
        <f t="shared" si="8"/>
        <v>3</v>
      </c>
      <c r="O190" s="30" t="str">
        <f t="shared" si="8"/>
        <v>3</v>
      </c>
      <c r="P190" s="52"/>
    </row>
    <row r="191" spans="1:16" s="14" customFormat="1">
      <c r="A191" s="10"/>
      <c r="B191" s="10"/>
      <c r="C191" s="11"/>
      <c r="D191" s="11"/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87"/>
      <c r="P191" s="11"/>
    </row>
    <row r="192" spans="1:16" s="14" customFormat="1" ht="18.75">
      <c r="A192" s="10"/>
      <c r="B192" s="10"/>
      <c r="C192" s="11"/>
      <c r="D192" s="11"/>
      <c r="E192" s="12"/>
      <c r="F192" s="150"/>
      <c r="G192" s="151"/>
      <c r="H192" s="137" t="s">
        <v>15</v>
      </c>
      <c r="I192" s="138"/>
      <c r="J192" s="15" t="s">
        <v>18</v>
      </c>
      <c r="K192" s="15"/>
      <c r="L192" s="16"/>
      <c r="M192" s="16"/>
      <c r="N192" s="17"/>
      <c r="O192" s="87"/>
      <c r="P192" s="11"/>
    </row>
    <row r="193" spans="1:16" s="14" customFormat="1" ht="20.25">
      <c r="A193" s="10"/>
      <c r="B193" s="10"/>
      <c r="C193" s="18"/>
      <c r="D193" s="19"/>
      <c r="E193" s="13"/>
      <c r="F193" s="135" t="s">
        <v>16</v>
      </c>
      <c r="G193" s="136"/>
      <c r="H193" s="20" t="s">
        <v>35</v>
      </c>
      <c r="I193" s="20" t="s">
        <v>14</v>
      </c>
      <c r="J193" s="20" t="s">
        <v>35</v>
      </c>
      <c r="K193" s="20" t="s">
        <v>14</v>
      </c>
      <c r="L193" s="21"/>
      <c r="M193" s="21"/>
      <c r="N193" s="18"/>
      <c r="O193" s="87"/>
      <c r="P193" s="11"/>
    </row>
    <row r="194" spans="1:16" s="14" customFormat="1" ht="20.25">
      <c r="A194" s="10"/>
      <c r="B194" s="10"/>
      <c r="C194" s="18"/>
      <c r="D194" s="18"/>
      <c r="E194" s="13"/>
      <c r="F194" s="135" t="s">
        <v>31</v>
      </c>
      <c r="G194" s="136"/>
      <c r="H194" s="24">
        <f>AVERAGE(C189)</f>
        <v>92</v>
      </c>
      <c r="I194" s="54" t="str">
        <f>IF(H194&gt;=80,"3",IF(H194&gt;=70,"2",IF(H194&gt;=60,"1",IF(H194&lt;=59,"-"))))</f>
        <v>3</v>
      </c>
      <c r="J194" s="54">
        <f>(H194*0.3)+($O$189*0.7)</f>
        <v>94.1</v>
      </c>
      <c r="K194" s="54" t="str">
        <f t="shared" ref="K194:K199" si="9">IF(J194&gt;=80,"3",IF(J194&gt;=70,"2",IF(J194&gt;=60,"1",IF(J194&lt;59,"-"))))</f>
        <v>3</v>
      </c>
      <c r="L194" s="22"/>
      <c r="M194" s="22"/>
      <c r="N194" s="18"/>
      <c r="O194" s="87"/>
      <c r="P194" s="11"/>
    </row>
    <row r="195" spans="1:16" s="14" customFormat="1" ht="20.25">
      <c r="A195" s="10"/>
      <c r="B195" s="10"/>
      <c r="C195" s="11"/>
      <c r="D195" s="11"/>
      <c r="E195" s="12"/>
      <c r="F195" s="135" t="s">
        <v>32</v>
      </c>
      <c r="G195" s="136"/>
      <c r="H195" s="49">
        <f>AVERAGE(G189,M189)</f>
        <v>84.5</v>
      </c>
      <c r="I195" s="54" t="str">
        <f>IF(H195&gt;=80,"3",IF(H195&gt;=70,"2",IF(H195&gt;=60,"1",IF(H195&lt;=59,"-"))))</f>
        <v>3</v>
      </c>
      <c r="J195" s="54">
        <f t="shared" ref="J195:J199" si="10">(H195*0.3)+($O$189*0.7)</f>
        <v>91.85</v>
      </c>
      <c r="K195" s="54" t="str">
        <f t="shared" si="9"/>
        <v>3</v>
      </c>
      <c r="L195" s="22"/>
      <c r="M195" s="22"/>
      <c r="N195" s="18"/>
      <c r="O195" s="87"/>
      <c r="P195" s="11"/>
    </row>
    <row r="196" spans="1:16" s="14" customFormat="1" ht="20.25">
      <c r="A196" s="10"/>
      <c r="B196" s="10"/>
      <c r="C196" s="11"/>
      <c r="D196" s="11"/>
      <c r="E196" s="12"/>
      <c r="F196" s="135" t="s">
        <v>33</v>
      </c>
      <c r="G196" s="136"/>
      <c r="H196" s="24">
        <f>AVERAGE(D189,H189,J189)</f>
        <v>88.666666666666671</v>
      </c>
      <c r="I196" s="54" t="str">
        <f t="shared" ref="I196:I199" si="11">IF(H196&gt;=80,"3",IF(H196&gt;=70,"2",IF(H196&gt;=60,"1",IF(H196&lt;=59,"-"))))</f>
        <v>3</v>
      </c>
      <c r="J196" s="54">
        <f t="shared" si="10"/>
        <v>93.1</v>
      </c>
      <c r="K196" s="54" t="str">
        <f t="shared" si="9"/>
        <v>3</v>
      </c>
      <c r="L196" s="22"/>
      <c r="M196" s="22"/>
      <c r="N196" s="18"/>
      <c r="O196" s="87"/>
      <c r="P196" s="11"/>
    </row>
    <row r="197" spans="1:16" s="14" customFormat="1" ht="20.25">
      <c r="A197" s="10"/>
      <c r="B197" s="10"/>
      <c r="C197" s="11"/>
      <c r="D197" s="11"/>
      <c r="E197" s="12"/>
      <c r="F197" s="135" t="s">
        <v>34</v>
      </c>
      <c r="G197" s="136"/>
      <c r="H197" s="24">
        <f>AVERAGE(E189,K189,L189)</f>
        <v>87.333333333333329</v>
      </c>
      <c r="I197" s="54" t="str">
        <f t="shared" si="11"/>
        <v>3</v>
      </c>
      <c r="J197" s="54">
        <f t="shared" si="10"/>
        <v>92.7</v>
      </c>
      <c r="K197" s="54" t="str">
        <f t="shared" si="9"/>
        <v>3</v>
      </c>
      <c r="L197" s="22"/>
      <c r="M197" s="22"/>
      <c r="N197" s="18"/>
      <c r="O197" s="87"/>
      <c r="P197" s="11"/>
    </row>
    <row r="198" spans="1:16" s="14" customFormat="1" ht="20.25">
      <c r="A198" s="10"/>
      <c r="B198" s="10"/>
      <c r="C198" s="11"/>
      <c r="D198" s="11"/>
      <c r="E198" s="11"/>
      <c r="F198" s="135" t="s">
        <v>420</v>
      </c>
      <c r="G198" s="136"/>
      <c r="H198" s="24">
        <f>AVERAGE(F189,N189)</f>
        <v>91.5</v>
      </c>
      <c r="I198" s="62" t="str">
        <f t="shared" si="11"/>
        <v>3</v>
      </c>
      <c r="J198" s="62">
        <f t="shared" si="10"/>
        <v>93.95</v>
      </c>
      <c r="K198" s="62" t="str">
        <f t="shared" si="9"/>
        <v>3</v>
      </c>
      <c r="L198" s="11"/>
      <c r="M198" s="11"/>
      <c r="N198" s="11"/>
      <c r="O198" s="87"/>
      <c r="P198" s="11"/>
    </row>
    <row r="199" spans="1:16" ht="20.25">
      <c r="F199" s="135" t="s">
        <v>425</v>
      </c>
      <c r="G199" s="136"/>
      <c r="H199" s="24">
        <f>AVERAGE(I189)</f>
        <v>87</v>
      </c>
      <c r="I199" s="62" t="str">
        <f t="shared" si="11"/>
        <v>3</v>
      </c>
      <c r="J199" s="62">
        <f t="shared" si="10"/>
        <v>92.6</v>
      </c>
      <c r="K199" s="62" t="str">
        <f t="shared" si="9"/>
        <v>3</v>
      </c>
    </row>
  </sheetData>
  <mergeCells count="34">
    <mergeCell ref="C9:N9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6:B6"/>
    <mergeCell ref="C6:G6"/>
    <mergeCell ref="H6:L6"/>
    <mergeCell ref="M6:P6"/>
    <mergeCell ref="C8:N8"/>
    <mergeCell ref="H192:I192"/>
    <mergeCell ref="A10:B10"/>
    <mergeCell ref="C10:I10"/>
    <mergeCell ref="J10:M10"/>
    <mergeCell ref="A11:B11"/>
    <mergeCell ref="A12:B12"/>
    <mergeCell ref="A13:B13"/>
    <mergeCell ref="A187:B187"/>
    <mergeCell ref="A188:B188"/>
    <mergeCell ref="A189:B189"/>
    <mergeCell ref="A190:B190"/>
    <mergeCell ref="F192:G192"/>
    <mergeCell ref="F198:G198"/>
    <mergeCell ref="F199:G199"/>
    <mergeCell ref="F193:G193"/>
    <mergeCell ref="F194:G194"/>
    <mergeCell ref="F195:G195"/>
    <mergeCell ref="F196:G196"/>
    <mergeCell ref="F197:G197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D9" sqref="D9:G9"/>
    </sheetView>
  </sheetViews>
  <sheetFormatPr defaultRowHeight="1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2" ht="28.5" customHeight="1">
      <c r="A1" s="47" t="s">
        <v>415</v>
      </c>
      <c r="B1" s="47"/>
      <c r="C1" s="47"/>
      <c r="D1" s="47"/>
      <c r="E1" s="47"/>
      <c r="F1" s="47"/>
      <c r="G1" s="47"/>
      <c r="H1" s="47"/>
      <c r="I1" s="47"/>
      <c r="J1" s="47"/>
      <c r="K1" s="9"/>
      <c r="L1" s="9"/>
    </row>
    <row r="3" spans="1:12">
      <c r="C3" s="100"/>
      <c r="D3" s="100" t="s">
        <v>15</v>
      </c>
      <c r="E3" s="100"/>
      <c r="F3" s="100" t="s">
        <v>18</v>
      </c>
      <c r="G3" s="100"/>
    </row>
    <row r="4" spans="1:12">
      <c r="C4" s="101" t="s">
        <v>16</v>
      </c>
      <c r="D4" s="100" t="s">
        <v>17</v>
      </c>
      <c r="E4" s="100" t="s">
        <v>14</v>
      </c>
      <c r="F4" s="100" t="s">
        <v>17</v>
      </c>
      <c r="G4" s="100" t="s">
        <v>14</v>
      </c>
    </row>
    <row r="5" spans="1:12">
      <c r="C5" s="101" t="s">
        <v>0</v>
      </c>
      <c r="D5" s="32">
        <f>'2.5'!H194</f>
        <v>27.5</v>
      </c>
      <c r="E5" s="32" t="str">
        <f>'2.5'!I194</f>
        <v>-</v>
      </c>
      <c r="F5" s="32">
        <f>'2.5'!J194</f>
        <v>77.55</v>
      </c>
      <c r="G5" s="32" t="str">
        <f>'2.5'!K194</f>
        <v>2</v>
      </c>
    </row>
    <row r="6" spans="1:12">
      <c r="C6" s="101" t="s">
        <v>1</v>
      </c>
      <c r="D6" s="32">
        <f>'2.5'!H195</f>
        <v>61</v>
      </c>
      <c r="E6" s="32" t="str">
        <f>'2.5'!I195</f>
        <v>1</v>
      </c>
      <c r="F6" s="32">
        <f>'2.5'!J195</f>
        <v>87.6</v>
      </c>
      <c r="G6" s="32" t="str">
        <f>'2.5'!K195</f>
        <v>3</v>
      </c>
    </row>
    <row r="7" spans="1:12">
      <c r="C7" s="101" t="s">
        <v>2</v>
      </c>
      <c r="D7" s="32">
        <f>'2.5'!H196</f>
        <v>36.799999999999997</v>
      </c>
      <c r="E7" s="32" t="str">
        <f>'2.5'!I196</f>
        <v>-</v>
      </c>
      <c r="F7" s="32">
        <f>'2.5'!J196</f>
        <v>80.34</v>
      </c>
      <c r="G7" s="32" t="str">
        <f>'2.5'!K196</f>
        <v>3</v>
      </c>
    </row>
    <row r="8" spans="1:12">
      <c r="C8" s="101" t="s">
        <v>3</v>
      </c>
      <c r="D8" s="32">
        <f>'2.5'!H197</f>
        <v>52</v>
      </c>
      <c r="E8" s="32" t="str">
        <f>'2.5'!I197</f>
        <v>-</v>
      </c>
      <c r="F8" s="32">
        <f>'2.5'!J197</f>
        <v>84.899999999999991</v>
      </c>
      <c r="G8" s="32" t="str">
        <f>'2.5'!K197</f>
        <v>3</v>
      </c>
    </row>
    <row r="9" spans="1:12">
      <c r="C9" s="101" t="s">
        <v>419</v>
      </c>
      <c r="D9" s="32">
        <f>'2.5'!H198</f>
        <v>28</v>
      </c>
      <c r="E9" s="32" t="str">
        <f>'2.5'!I198</f>
        <v>-</v>
      </c>
      <c r="F9" s="32">
        <f>'2.5'!J198</f>
        <v>77.7</v>
      </c>
      <c r="G9" s="32" t="str">
        <f>'2.5'!K198</f>
        <v>2</v>
      </c>
    </row>
    <row r="12" spans="1:12" ht="15.75" thickBot="1">
      <c r="B12" s="102"/>
      <c r="C12" s="103" t="s">
        <v>6</v>
      </c>
      <c r="D12" s="103" t="s">
        <v>7</v>
      </c>
      <c r="E12" s="103" t="s">
        <v>5</v>
      </c>
      <c r="F12" s="103" t="s">
        <v>12</v>
      </c>
      <c r="G12" s="103" t="s">
        <v>13</v>
      </c>
      <c r="H12" s="103" t="s">
        <v>50</v>
      </c>
      <c r="I12" s="103" t="s">
        <v>51</v>
      </c>
      <c r="J12" s="103" t="s">
        <v>52</v>
      </c>
      <c r="K12" s="103" t="s">
        <v>53</v>
      </c>
    </row>
    <row r="13" spans="1:12" ht="16.5" thickBot="1">
      <c r="B13" s="103" t="s">
        <v>8</v>
      </c>
      <c r="C13" s="77">
        <v>2</v>
      </c>
      <c r="D13" s="78">
        <v>2</v>
      </c>
      <c r="E13" s="78">
        <v>2</v>
      </c>
      <c r="F13" s="78">
        <v>2</v>
      </c>
      <c r="G13" s="78">
        <v>2</v>
      </c>
      <c r="H13" s="78">
        <v>1</v>
      </c>
      <c r="I13" s="78">
        <v>1</v>
      </c>
      <c r="J13" s="78">
        <v>1</v>
      </c>
      <c r="K13" s="78"/>
    </row>
    <row r="14" spans="1:12" ht="16.5" thickBot="1">
      <c r="B14" s="103" t="s">
        <v>9</v>
      </c>
      <c r="C14" s="79">
        <v>3</v>
      </c>
      <c r="D14" s="80">
        <v>3</v>
      </c>
      <c r="E14" s="80">
        <v>2</v>
      </c>
      <c r="F14" s="80">
        <v>3</v>
      </c>
      <c r="G14" s="80">
        <v>1</v>
      </c>
      <c r="H14" s="80">
        <v>1</v>
      </c>
      <c r="I14" s="80"/>
      <c r="J14" s="80"/>
      <c r="K14" s="80">
        <v>2</v>
      </c>
    </row>
    <row r="15" spans="1:12" ht="16.5" thickBot="1">
      <c r="B15" s="103" t="s">
        <v>10</v>
      </c>
      <c r="C15" s="79">
        <v>2</v>
      </c>
      <c r="D15" s="80">
        <v>2</v>
      </c>
      <c r="E15" s="80">
        <v>2</v>
      </c>
      <c r="F15" s="80">
        <v>1</v>
      </c>
      <c r="G15" s="80"/>
      <c r="H15" s="80">
        <v>1</v>
      </c>
      <c r="I15" s="80"/>
      <c r="J15" s="80">
        <v>1</v>
      </c>
      <c r="K15" s="80">
        <v>2</v>
      </c>
    </row>
    <row r="16" spans="1:12" ht="16.5" thickBot="1">
      <c r="B16" s="103" t="s">
        <v>11</v>
      </c>
      <c r="C16" s="79">
        <v>3</v>
      </c>
      <c r="D16" s="80">
        <v>2</v>
      </c>
      <c r="E16" s="80">
        <v>2</v>
      </c>
      <c r="F16" s="80">
        <v>2</v>
      </c>
      <c r="G16" s="80">
        <v>1</v>
      </c>
      <c r="H16" s="80">
        <v>1</v>
      </c>
      <c r="I16" s="80">
        <v>1</v>
      </c>
      <c r="J16" s="80">
        <v>1</v>
      </c>
      <c r="K16" s="80">
        <v>2</v>
      </c>
    </row>
    <row r="17" spans="1:11" ht="16.5" thickBot="1">
      <c r="B17" s="103" t="s">
        <v>418</v>
      </c>
      <c r="C17" s="79">
        <v>3</v>
      </c>
      <c r="D17" s="80">
        <v>3</v>
      </c>
      <c r="E17" s="80">
        <v>3</v>
      </c>
      <c r="F17" s="80">
        <v>2</v>
      </c>
      <c r="G17" s="80">
        <v>1</v>
      </c>
      <c r="H17" s="80">
        <v>1</v>
      </c>
      <c r="I17" s="80"/>
      <c r="J17" s="80">
        <v>1</v>
      </c>
      <c r="K17" s="80">
        <v>2</v>
      </c>
    </row>
    <row r="18" spans="1:11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1">
      <c r="B19" s="50"/>
      <c r="C19" s="50"/>
      <c r="D19" s="50"/>
      <c r="E19" s="50"/>
      <c r="F19" s="50"/>
      <c r="G19" s="50"/>
    </row>
    <row r="20" spans="1:11">
      <c r="B20" s="50"/>
      <c r="C20" s="50"/>
      <c r="D20" s="50"/>
      <c r="E20" s="50"/>
      <c r="F20" s="50"/>
      <c r="G20" s="50"/>
    </row>
    <row r="21" spans="1:11">
      <c r="A21" s="159" t="s">
        <v>29</v>
      </c>
      <c r="B21" s="159"/>
      <c r="C21" s="156" t="s">
        <v>6</v>
      </c>
      <c r="D21" s="156" t="s">
        <v>7</v>
      </c>
      <c r="E21" s="156" t="s">
        <v>5</v>
      </c>
      <c r="F21" s="156" t="s">
        <v>12</v>
      </c>
      <c r="G21" s="156" t="s">
        <v>13</v>
      </c>
      <c r="H21" s="156" t="s">
        <v>50</v>
      </c>
      <c r="I21" s="156" t="s">
        <v>51</v>
      </c>
      <c r="J21" s="156" t="s">
        <v>52</v>
      </c>
      <c r="K21" s="156" t="s">
        <v>53</v>
      </c>
    </row>
    <row r="22" spans="1:11">
      <c r="A22" s="158" t="s">
        <v>28</v>
      </c>
      <c r="B22" s="158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1:11">
      <c r="A23" s="103" t="s">
        <v>8</v>
      </c>
      <c r="B23" s="26">
        <f>F5</f>
        <v>77.55</v>
      </c>
      <c r="C23" s="58">
        <f t="shared" ref="C23:K23" si="0">C13*$B$23/3</f>
        <v>51.699999999999996</v>
      </c>
      <c r="D23" s="58">
        <f t="shared" si="0"/>
        <v>51.699999999999996</v>
      </c>
      <c r="E23" s="58">
        <f t="shared" si="0"/>
        <v>51.699999999999996</v>
      </c>
      <c r="F23" s="58">
        <f t="shared" si="0"/>
        <v>51.699999999999996</v>
      </c>
      <c r="G23" s="58">
        <f t="shared" si="0"/>
        <v>51.699999999999996</v>
      </c>
      <c r="H23" s="58">
        <f t="shared" si="0"/>
        <v>25.849999999999998</v>
      </c>
      <c r="I23" s="58">
        <f t="shared" si="0"/>
        <v>25.849999999999998</v>
      </c>
      <c r="J23" s="58">
        <f t="shared" si="0"/>
        <v>25.849999999999998</v>
      </c>
      <c r="K23" s="58">
        <f t="shared" si="0"/>
        <v>0</v>
      </c>
    </row>
    <row r="24" spans="1:11">
      <c r="A24" s="103" t="s">
        <v>9</v>
      </c>
      <c r="B24" s="26">
        <f>F6</f>
        <v>87.6</v>
      </c>
      <c r="C24" s="58">
        <f t="shared" ref="C24:K24" si="1">C14*$B$24/3</f>
        <v>87.59999999999998</v>
      </c>
      <c r="D24" s="58">
        <f t="shared" si="1"/>
        <v>87.59999999999998</v>
      </c>
      <c r="E24" s="58">
        <f t="shared" si="1"/>
        <v>58.4</v>
      </c>
      <c r="F24" s="58">
        <f t="shared" si="1"/>
        <v>87.59999999999998</v>
      </c>
      <c r="G24" s="58">
        <f t="shared" si="1"/>
        <v>29.2</v>
      </c>
      <c r="H24" s="58">
        <f t="shared" si="1"/>
        <v>29.2</v>
      </c>
      <c r="I24" s="58">
        <f t="shared" si="1"/>
        <v>0</v>
      </c>
      <c r="J24" s="58">
        <f t="shared" si="1"/>
        <v>0</v>
      </c>
      <c r="K24" s="58">
        <f t="shared" si="1"/>
        <v>58.4</v>
      </c>
    </row>
    <row r="25" spans="1:11">
      <c r="A25" s="103" t="s">
        <v>10</v>
      </c>
      <c r="B25" s="26">
        <f>F7</f>
        <v>80.34</v>
      </c>
      <c r="C25" s="58">
        <f t="shared" ref="C25:K25" si="2">C15*$B$25/3</f>
        <v>53.56</v>
      </c>
      <c r="D25" s="58">
        <f t="shared" si="2"/>
        <v>53.56</v>
      </c>
      <c r="E25" s="58">
        <f t="shared" si="2"/>
        <v>53.56</v>
      </c>
      <c r="F25" s="58">
        <f t="shared" si="2"/>
        <v>26.78</v>
      </c>
      <c r="G25" s="58">
        <f t="shared" si="2"/>
        <v>0</v>
      </c>
      <c r="H25" s="58">
        <f t="shared" si="2"/>
        <v>26.78</v>
      </c>
      <c r="I25" s="58">
        <f t="shared" si="2"/>
        <v>0</v>
      </c>
      <c r="J25" s="58">
        <f t="shared" si="2"/>
        <v>26.78</v>
      </c>
      <c r="K25" s="58">
        <f t="shared" si="2"/>
        <v>53.56</v>
      </c>
    </row>
    <row r="26" spans="1:11">
      <c r="A26" s="103" t="s">
        <v>11</v>
      </c>
      <c r="B26" s="26">
        <f>F8</f>
        <v>84.899999999999991</v>
      </c>
      <c r="C26" s="58">
        <f t="shared" ref="C26:K26" si="3">C17*$B$26/3</f>
        <v>84.899999999999991</v>
      </c>
      <c r="D26" s="58">
        <f t="shared" si="3"/>
        <v>84.899999999999991</v>
      </c>
      <c r="E26" s="58">
        <f t="shared" si="3"/>
        <v>84.899999999999991</v>
      </c>
      <c r="F26" s="58">
        <f t="shared" si="3"/>
        <v>56.599999999999994</v>
      </c>
      <c r="G26" s="58">
        <f t="shared" si="3"/>
        <v>28.299999999999997</v>
      </c>
      <c r="H26" s="58">
        <f t="shared" si="3"/>
        <v>28.299999999999997</v>
      </c>
      <c r="I26" s="58">
        <f t="shared" si="3"/>
        <v>0</v>
      </c>
      <c r="J26" s="58">
        <f t="shared" si="3"/>
        <v>28.299999999999997</v>
      </c>
      <c r="K26" s="58">
        <f t="shared" si="3"/>
        <v>56.599999999999994</v>
      </c>
    </row>
    <row r="27" spans="1:11">
      <c r="A27" s="103" t="s">
        <v>30</v>
      </c>
      <c r="B27" s="28"/>
      <c r="C27" s="57">
        <f t="shared" ref="C27:K27" si="4">AVERAGE(C23:C26)</f>
        <v>69.44</v>
      </c>
      <c r="D27" s="57">
        <f t="shared" si="4"/>
        <v>69.44</v>
      </c>
      <c r="E27" s="57">
        <f t="shared" si="4"/>
        <v>62.14</v>
      </c>
      <c r="F27" s="57">
        <f t="shared" si="4"/>
        <v>55.669999999999995</v>
      </c>
      <c r="G27" s="57">
        <f t="shared" si="4"/>
        <v>27.299999999999997</v>
      </c>
      <c r="H27" s="57">
        <f t="shared" si="4"/>
        <v>27.532499999999999</v>
      </c>
      <c r="I27" s="57">
        <f t="shared" si="4"/>
        <v>6.4624999999999995</v>
      </c>
      <c r="J27" s="57">
        <f t="shared" si="4"/>
        <v>20.232499999999998</v>
      </c>
      <c r="K27" s="57">
        <f t="shared" si="4"/>
        <v>42.14</v>
      </c>
    </row>
    <row r="28" spans="1:11">
      <c r="B28" s="50"/>
      <c r="C28" s="50"/>
      <c r="D28" s="50"/>
      <c r="E28" s="50"/>
      <c r="F28" s="50"/>
      <c r="G28" s="50"/>
    </row>
    <row r="29" spans="1:11">
      <c r="D29" s="50"/>
      <c r="E29" s="6"/>
      <c r="F29" s="6"/>
      <c r="G29" s="6"/>
      <c r="H29" s="6"/>
      <c r="I29" s="6"/>
    </row>
    <row r="30" spans="1:11">
      <c r="D30" s="50"/>
      <c r="E30" s="50"/>
      <c r="F30" s="50"/>
      <c r="G30" s="50"/>
    </row>
  </sheetData>
  <mergeCells count="11">
    <mergeCell ref="H21:H22"/>
    <mergeCell ref="I21:I22"/>
    <mergeCell ref="J21:J22"/>
    <mergeCell ref="K21:K22"/>
    <mergeCell ref="A22:B22"/>
    <mergeCell ref="A21:B21"/>
    <mergeCell ref="C21:C22"/>
    <mergeCell ref="D21:D22"/>
    <mergeCell ref="E21:E22"/>
    <mergeCell ref="F21:F22"/>
    <mergeCell ref="G21:G2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8"/>
  <sheetViews>
    <sheetView view="pageBreakPreview" zoomScale="85" zoomScaleNormal="40" zoomScaleSheetLayoutView="85" workbookViewId="0">
      <pane ySplit="11" topLeftCell="A185" activePane="bottomLeft" state="frozen"/>
      <selection pane="bottomLeft" sqref="A1:P10"/>
    </sheetView>
  </sheetViews>
  <sheetFormatPr defaultRowHeight="15"/>
  <cols>
    <col min="1" max="1" width="25.42578125" style="1" customWidth="1"/>
    <col min="2" max="2" width="42.7109375" style="1" customWidth="1"/>
    <col min="3" max="13" width="8.7109375" style="2" customWidth="1"/>
    <col min="14" max="14" width="10.85546875" style="2" customWidth="1"/>
    <col min="15" max="15" width="15.7109375" bestFit="1" customWidth="1"/>
    <col min="16" max="16" width="24.42578125" style="2" bestFit="1" customWidth="1"/>
  </cols>
  <sheetData>
    <row r="1" spans="1:16" s="3" customFormat="1" ht="18.7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s="3" customFormat="1" ht="15" customHeight="1">
      <c r="A2" s="153" t="s">
        <v>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s="3" customFormat="1" ht="15" customHeight="1">
      <c r="A3" s="153" t="s">
        <v>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s="3" customFormat="1" ht="15" customHeight="1">
      <c r="A4" s="154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s="3" customFormat="1" ht="15" customHeight="1">
      <c r="A5" s="153" t="s">
        <v>44</v>
      </c>
      <c r="B5" s="153"/>
      <c r="C5" s="153" t="s">
        <v>45</v>
      </c>
      <c r="D5" s="153"/>
      <c r="E5" s="153"/>
      <c r="F5" s="153"/>
      <c r="G5" s="153"/>
      <c r="H5" s="96"/>
      <c r="I5" s="153" t="s">
        <v>48</v>
      </c>
      <c r="J5" s="153"/>
      <c r="K5" s="153"/>
      <c r="L5" s="153" t="s">
        <v>400</v>
      </c>
      <c r="M5" s="153"/>
      <c r="N5" s="153" t="s">
        <v>46</v>
      </c>
      <c r="O5" s="153"/>
      <c r="P5" s="96">
        <v>2.6</v>
      </c>
    </row>
    <row r="6" spans="1:16" s="3" customFormat="1" ht="18.75">
      <c r="A6" s="153" t="s">
        <v>57</v>
      </c>
      <c r="B6" s="153"/>
      <c r="C6" s="153" t="s">
        <v>399</v>
      </c>
      <c r="D6" s="153"/>
      <c r="E6" s="153"/>
      <c r="F6" s="153"/>
      <c r="G6" s="153"/>
      <c r="H6" s="153" t="s">
        <v>47</v>
      </c>
      <c r="I6" s="153"/>
      <c r="J6" s="153"/>
      <c r="K6" s="153"/>
      <c r="L6" s="153"/>
      <c r="M6" s="153" t="s">
        <v>402</v>
      </c>
      <c r="N6" s="153"/>
      <c r="O6" s="153"/>
      <c r="P6" s="153"/>
    </row>
    <row r="7" spans="1:16" s="3" customFormat="1">
      <c r="A7" s="97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06"/>
      <c r="P7" s="98"/>
    </row>
    <row r="8" spans="1:16" s="3" customFormat="1" ht="25.5" customHeight="1">
      <c r="A8" s="91"/>
      <c r="B8" s="91"/>
      <c r="C8" s="155" t="s">
        <v>401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07"/>
      <c r="P8" s="93"/>
    </row>
    <row r="9" spans="1:16" s="3" customFormat="1" ht="18.75">
      <c r="A9" s="94"/>
      <c r="B9" s="94"/>
      <c r="C9" s="152" t="s">
        <v>434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92"/>
      <c r="P9" s="93"/>
    </row>
    <row r="10" spans="1:16" s="3" customFormat="1" ht="18.75">
      <c r="A10" s="139"/>
      <c r="B10" s="140"/>
      <c r="C10" s="141" t="s">
        <v>37</v>
      </c>
      <c r="D10" s="142"/>
      <c r="E10" s="142"/>
      <c r="F10" s="142"/>
      <c r="G10" s="142"/>
      <c r="H10" s="142"/>
      <c r="I10" s="143"/>
      <c r="J10" s="141" t="s">
        <v>38</v>
      </c>
      <c r="K10" s="142"/>
      <c r="L10" s="142"/>
      <c r="M10" s="143"/>
      <c r="N10" s="95" t="s">
        <v>39</v>
      </c>
      <c r="O10" s="107"/>
      <c r="P10" s="93"/>
    </row>
    <row r="11" spans="1:16" s="14" customFormat="1" ht="15.75">
      <c r="A11" s="144" t="s">
        <v>20</v>
      </c>
      <c r="B11" s="145"/>
      <c r="C11" s="54">
        <v>1</v>
      </c>
      <c r="D11" s="54">
        <v>2</v>
      </c>
      <c r="E11" s="54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 t="s">
        <v>40</v>
      </c>
      <c r="P11" s="54" t="s">
        <v>36</v>
      </c>
    </row>
    <row r="12" spans="1:16" s="14" customFormat="1" ht="15.75">
      <c r="A12" s="146" t="s">
        <v>21</v>
      </c>
      <c r="B12" s="147"/>
      <c r="C12" s="24" t="s">
        <v>0</v>
      </c>
      <c r="D12" s="24" t="s">
        <v>2</v>
      </c>
      <c r="E12" s="24" t="s">
        <v>1</v>
      </c>
      <c r="F12" s="24" t="s">
        <v>1</v>
      </c>
      <c r="G12" s="24" t="s">
        <v>1</v>
      </c>
      <c r="H12" s="24" t="s">
        <v>3</v>
      </c>
      <c r="I12" s="24" t="s">
        <v>1</v>
      </c>
      <c r="J12" s="24" t="s">
        <v>2</v>
      </c>
      <c r="K12" s="24" t="s">
        <v>2</v>
      </c>
      <c r="L12" s="24" t="s">
        <v>3</v>
      </c>
      <c r="M12" s="24" t="s">
        <v>2</v>
      </c>
      <c r="N12" s="24" t="s">
        <v>3</v>
      </c>
      <c r="O12" s="54" t="s">
        <v>19</v>
      </c>
      <c r="P12" s="54" t="s">
        <v>19</v>
      </c>
    </row>
    <row r="13" spans="1:16" s="14" customFormat="1" ht="15.75">
      <c r="A13" s="144" t="s">
        <v>22</v>
      </c>
      <c r="B13" s="145"/>
      <c r="C13" s="54">
        <v>5</v>
      </c>
      <c r="D13" s="54">
        <v>5</v>
      </c>
      <c r="E13" s="54">
        <v>5</v>
      </c>
      <c r="F13" s="54">
        <v>5</v>
      </c>
      <c r="G13" s="54">
        <v>5</v>
      </c>
      <c r="H13" s="54">
        <v>5</v>
      </c>
      <c r="I13" s="54">
        <v>5</v>
      </c>
      <c r="J13" s="54">
        <v>10</v>
      </c>
      <c r="K13" s="54">
        <v>10</v>
      </c>
      <c r="L13" s="54">
        <v>10</v>
      </c>
      <c r="M13" s="54">
        <v>10</v>
      </c>
      <c r="N13" s="54">
        <v>15</v>
      </c>
      <c r="O13" s="54">
        <v>70</v>
      </c>
      <c r="P13" s="54">
        <v>70</v>
      </c>
    </row>
    <row r="14" spans="1:16" s="14" customFormat="1" ht="22.5" customHeight="1">
      <c r="A14" s="33" t="s">
        <v>55</v>
      </c>
      <c r="B14" s="33" t="s">
        <v>56</v>
      </c>
      <c r="C14" s="34">
        <f>C13*0.64</f>
        <v>3.2</v>
      </c>
      <c r="D14" s="34">
        <f t="shared" ref="D14:N14" si="0">D13*0.64</f>
        <v>3.2</v>
      </c>
      <c r="E14" s="34">
        <f t="shared" si="0"/>
        <v>3.2</v>
      </c>
      <c r="F14" s="34">
        <f t="shared" si="0"/>
        <v>3.2</v>
      </c>
      <c r="G14" s="34">
        <f t="shared" si="0"/>
        <v>3.2</v>
      </c>
      <c r="H14" s="34">
        <f t="shared" si="0"/>
        <v>3.2</v>
      </c>
      <c r="I14" s="34">
        <f t="shared" si="0"/>
        <v>3.2</v>
      </c>
      <c r="J14" s="34">
        <f t="shared" si="0"/>
        <v>6.4</v>
      </c>
      <c r="K14" s="34">
        <f t="shared" si="0"/>
        <v>6.4</v>
      </c>
      <c r="L14" s="34">
        <f t="shared" si="0"/>
        <v>6.4</v>
      </c>
      <c r="M14" s="34">
        <f t="shared" si="0"/>
        <v>6.4</v>
      </c>
      <c r="N14" s="34">
        <f t="shared" si="0"/>
        <v>9.6</v>
      </c>
      <c r="O14" s="35">
        <f>O13*0.357142</f>
        <v>24.999940000000002</v>
      </c>
      <c r="P14" s="36"/>
    </row>
    <row r="15" spans="1:16" s="14" customFormat="1" ht="15.75">
      <c r="A15" s="41" t="s">
        <v>59</v>
      </c>
      <c r="B15" s="42" t="s">
        <v>60</v>
      </c>
      <c r="C15" s="25">
        <v>4</v>
      </c>
      <c r="D15" s="25"/>
      <c r="E15" s="25"/>
      <c r="F15" s="25">
        <v>5</v>
      </c>
      <c r="G15" s="25">
        <v>3</v>
      </c>
      <c r="H15" s="25">
        <v>4</v>
      </c>
      <c r="I15" s="25"/>
      <c r="J15" s="25">
        <v>2</v>
      </c>
      <c r="K15" s="25"/>
      <c r="L15" s="25"/>
      <c r="M15" s="25">
        <v>1</v>
      </c>
      <c r="N15" s="25"/>
      <c r="O15" s="84">
        <v>29</v>
      </c>
      <c r="P15" s="29">
        <f t="shared" ref="P15:P41" si="1">SUM(C15:N15)</f>
        <v>19</v>
      </c>
    </row>
    <row r="16" spans="1:16" s="14" customFormat="1" ht="15.75">
      <c r="A16" s="41" t="s">
        <v>61</v>
      </c>
      <c r="B16" s="42" t="s">
        <v>62</v>
      </c>
      <c r="C16" s="25"/>
      <c r="D16" s="25">
        <v>3</v>
      </c>
      <c r="E16" s="25">
        <v>2</v>
      </c>
      <c r="F16" s="25">
        <v>2</v>
      </c>
      <c r="G16" s="25">
        <v>2</v>
      </c>
      <c r="H16" s="25">
        <v>2</v>
      </c>
      <c r="I16" s="25"/>
      <c r="J16" s="25">
        <v>2</v>
      </c>
      <c r="K16" s="25"/>
      <c r="L16" s="25"/>
      <c r="M16" s="25">
        <v>3</v>
      </c>
      <c r="N16" s="25">
        <v>5</v>
      </c>
      <c r="O16" s="84">
        <v>29</v>
      </c>
      <c r="P16" s="29">
        <f t="shared" si="1"/>
        <v>21</v>
      </c>
    </row>
    <row r="17" spans="1:16" s="14" customFormat="1" ht="15.75">
      <c r="A17" s="41" t="s">
        <v>63</v>
      </c>
      <c r="B17" s="42" t="s">
        <v>64</v>
      </c>
      <c r="C17" s="25"/>
      <c r="D17" s="25">
        <v>2</v>
      </c>
      <c r="E17" s="25">
        <v>2</v>
      </c>
      <c r="F17" s="25">
        <v>5</v>
      </c>
      <c r="G17" s="25">
        <v>4</v>
      </c>
      <c r="H17" s="25">
        <v>5</v>
      </c>
      <c r="I17" s="25"/>
      <c r="J17" s="25">
        <v>7</v>
      </c>
      <c r="K17" s="25"/>
      <c r="L17" s="25">
        <v>5</v>
      </c>
      <c r="M17" s="25"/>
      <c r="N17" s="25">
        <v>8</v>
      </c>
      <c r="O17" s="84">
        <v>33</v>
      </c>
      <c r="P17" s="29">
        <f t="shared" si="1"/>
        <v>38</v>
      </c>
    </row>
    <row r="18" spans="1:16" s="14" customFormat="1" ht="15.75">
      <c r="A18" s="41" t="s">
        <v>65</v>
      </c>
      <c r="B18" s="42" t="s">
        <v>66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84">
        <v>32</v>
      </c>
      <c r="P18" s="29">
        <f>SUM(C18:N18)</f>
        <v>0</v>
      </c>
    </row>
    <row r="19" spans="1:16" s="14" customFormat="1" ht="15.75">
      <c r="A19" s="41" t="s">
        <v>67</v>
      </c>
      <c r="B19" s="42" t="s">
        <v>68</v>
      </c>
      <c r="C19" s="25"/>
      <c r="D19" s="25">
        <v>1</v>
      </c>
      <c r="E19" s="25"/>
      <c r="F19" s="25">
        <v>5</v>
      </c>
      <c r="G19" s="25">
        <v>2</v>
      </c>
      <c r="H19" s="25">
        <v>5</v>
      </c>
      <c r="I19" s="25"/>
      <c r="J19" s="25">
        <v>4</v>
      </c>
      <c r="K19" s="25"/>
      <c r="L19" s="25">
        <v>1</v>
      </c>
      <c r="M19" s="25">
        <v>5</v>
      </c>
      <c r="N19" s="25">
        <v>5</v>
      </c>
      <c r="O19" s="84">
        <v>29</v>
      </c>
      <c r="P19" s="29">
        <f>SUM(C19:N19)</f>
        <v>28</v>
      </c>
    </row>
    <row r="20" spans="1:16" s="14" customFormat="1" ht="15.75">
      <c r="A20" s="41" t="s">
        <v>69</v>
      </c>
      <c r="B20" s="42" t="s">
        <v>70</v>
      </c>
      <c r="C20" s="25">
        <v>4</v>
      </c>
      <c r="D20" s="25">
        <v>4</v>
      </c>
      <c r="E20" s="25"/>
      <c r="F20" s="25">
        <v>1</v>
      </c>
      <c r="G20" s="25">
        <v>1</v>
      </c>
      <c r="H20" s="25">
        <v>2</v>
      </c>
      <c r="I20" s="25"/>
      <c r="J20" s="25">
        <v>1</v>
      </c>
      <c r="K20" s="25">
        <v>2</v>
      </c>
      <c r="L20" s="25">
        <v>1</v>
      </c>
      <c r="M20" s="25"/>
      <c r="N20" s="25"/>
      <c r="O20" s="89">
        <v>30</v>
      </c>
      <c r="P20" s="29">
        <f t="shared" si="1"/>
        <v>16</v>
      </c>
    </row>
    <row r="21" spans="1:16" s="14" customFormat="1" ht="15.75">
      <c r="A21" s="41" t="s">
        <v>71</v>
      </c>
      <c r="B21" s="42" t="s">
        <v>72</v>
      </c>
      <c r="C21" s="25">
        <v>4</v>
      </c>
      <c r="D21" s="25"/>
      <c r="E21" s="25"/>
      <c r="F21" s="25">
        <v>5</v>
      </c>
      <c r="G21" s="25">
        <v>1</v>
      </c>
      <c r="H21" s="25">
        <v>5</v>
      </c>
      <c r="I21" s="25">
        <v>5</v>
      </c>
      <c r="J21" s="25">
        <v>7</v>
      </c>
      <c r="K21" s="25"/>
      <c r="L21" s="25"/>
      <c r="M21" s="25">
        <v>8</v>
      </c>
      <c r="N21" s="25"/>
      <c r="O21" s="84">
        <v>32</v>
      </c>
      <c r="P21" s="29">
        <f t="shared" si="1"/>
        <v>35</v>
      </c>
    </row>
    <row r="22" spans="1:16" s="14" customFormat="1" ht="15.75">
      <c r="A22" s="41" t="s">
        <v>73</v>
      </c>
      <c r="B22" s="42" t="s">
        <v>74</v>
      </c>
      <c r="C22" s="25">
        <v>3</v>
      </c>
      <c r="D22" s="25"/>
      <c r="E22" s="25">
        <v>3</v>
      </c>
      <c r="F22" s="25">
        <v>5</v>
      </c>
      <c r="G22" s="25">
        <v>5</v>
      </c>
      <c r="H22" s="25"/>
      <c r="I22" s="25"/>
      <c r="J22" s="25">
        <v>3</v>
      </c>
      <c r="K22" s="25"/>
      <c r="L22" s="25">
        <v>2</v>
      </c>
      <c r="M22" s="25">
        <v>8</v>
      </c>
      <c r="N22" s="25"/>
      <c r="O22" s="84">
        <v>28</v>
      </c>
      <c r="P22" s="29">
        <f t="shared" si="1"/>
        <v>29</v>
      </c>
    </row>
    <row r="23" spans="1:16" s="14" customFormat="1" ht="15.75">
      <c r="A23" s="41" t="s">
        <v>75</v>
      </c>
      <c r="B23" s="42" t="s">
        <v>76</v>
      </c>
      <c r="C23" s="25"/>
      <c r="D23" s="25">
        <v>4</v>
      </c>
      <c r="E23" s="25"/>
      <c r="F23" s="25">
        <v>5</v>
      </c>
      <c r="G23" s="25">
        <v>4</v>
      </c>
      <c r="H23" s="25">
        <v>4</v>
      </c>
      <c r="I23" s="25">
        <v>5</v>
      </c>
      <c r="J23" s="25">
        <v>8</v>
      </c>
      <c r="K23" s="25">
        <v>10</v>
      </c>
      <c r="L23" s="25"/>
      <c r="M23" s="25">
        <v>10</v>
      </c>
      <c r="N23" s="25">
        <v>15</v>
      </c>
      <c r="O23" s="84">
        <v>32</v>
      </c>
      <c r="P23" s="29">
        <f t="shared" si="1"/>
        <v>65</v>
      </c>
    </row>
    <row r="24" spans="1:16" s="14" customFormat="1" ht="15.75">
      <c r="A24" s="41" t="s">
        <v>77</v>
      </c>
      <c r="B24" s="42" t="s">
        <v>78</v>
      </c>
      <c r="C24" s="25"/>
      <c r="D24" s="25">
        <v>4</v>
      </c>
      <c r="E24" s="25"/>
      <c r="F24" s="25">
        <v>5</v>
      </c>
      <c r="G24" s="25">
        <v>5</v>
      </c>
      <c r="H24" s="25" t="s">
        <v>403</v>
      </c>
      <c r="I24" s="25">
        <v>5</v>
      </c>
      <c r="J24" s="25">
        <v>7</v>
      </c>
      <c r="K24" s="25">
        <v>7</v>
      </c>
      <c r="L24" s="25">
        <v>7</v>
      </c>
      <c r="M24" s="25"/>
      <c r="N24" s="25">
        <v>8</v>
      </c>
      <c r="O24" s="84">
        <v>35</v>
      </c>
      <c r="P24" s="29">
        <f t="shared" si="1"/>
        <v>48</v>
      </c>
    </row>
    <row r="25" spans="1:16" s="14" customFormat="1" ht="15.75">
      <c r="A25" s="41" t="s">
        <v>79</v>
      </c>
      <c r="B25" s="42" t="s">
        <v>80</v>
      </c>
      <c r="C25" s="25"/>
      <c r="D25" s="25">
        <v>2</v>
      </c>
      <c r="E25" s="25"/>
      <c r="F25" s="25">
        <v>1</v>
      </c>
      <c r="G25" s="25">
        <v>2</v>
      </c>
      <c r="H25" s="25">
        <v>2</v>
      </c>
      <c r="I25" s="25"/>
      <c r="J25" s="25"/>
      <c r="K25" s="25">
        <v>2</v>
      </c>
      <c r="L25" s="25"/>
      <c r="M25" s="25"/>
      <c r="N25" s="25">
        <v>2</v>
      </c>
      <c r="O25" s="84">
        <v>32</v>
      </c>
      <c r="P25" s="29">
        <f t="shared" si="1"/>
        <v>11</v>
      </c>
    </row>
    <row r="26" spans="1:16" s="14" customFormat="1" ht="15.75">
      <c r="A26" s="41" t="s">
        <v>81</v>
      </c>
      <c r="B26" s="42" t="s">
        <v>82</v>
      </c>
      <c r="C26" s="25">
        <v>3</v>
      </c>
      <c r="D26" s="25"/>
      <c r="E26" s="25"/>
      <c r="F26" s="25">
        <v>5</v>
      </c>
      <c r="G26" s="25">
        <v>2</v>
      </c>
      <c r="H26" s="25">
        <v>3</v>
      </c>
      <c r="I26" s="25">
        <v>1</v>
      </c>
      <c r="J26" s="25"/>
      <c r="K26" s="25">
        <v>3</v>
      </c>
      <c r="L26" s="25"/>
      <c r="M26" s="25"/>
      <c r="N26" s="25"/>
      <c r="O26" s="84">
        <v>29</v>
      </c>
      <c r="P26" s="29">
        <f t="shared" si="1"/>
        <v>17</v>
      </c>
    </row>
    <row r="27" spans="1:16" s="14" customFormat="1" ht="15.75">
      <c r="A27" s="41" t="s">
        <v>83</v>
      </c>
      <c r="B27" s="42" t="s">
        <v>84</v>
      </c>
      <c r="C27" s="25"/>
      <c r="D27" s="25"/>
      <c r="E27" s="25"/>
      <c r="F27" s="25">
        <v>1</v>
      </c>
      <c r="G27" s="25"/>
      <c r="H27" s="25">
        <v>1</v>
      </c>
      <c r="I27" s="25"/>
      <c r="J27" s="25"/>
      <c r="K27" s="25"/>
      <c r="L27" s="25"/>
      <c r="M27" s="25">
        <v>2</v>
      </c>
      <c r="N27" s="25"/>
      <c r="O27" s="84">
        <v>15</v>
      </c>
      <c r="P27" s="29">
        <f t="shared" si="1"/>
        <v>4</v>
      </c>
    </row>
    <row r="28" spans="1:16" s="14" customFormat="1" ht="15.75">
      <c r="A28" s="41" t="s">
        <v>85</v>
      </c>
      <c r="B28" s="42" t="s">
        <v>86</v>
      </c>
      <c r="C28" s="25"/>
      <c r="D28" s="25"/>
      <c r="E28" s="25">
        <v>3.5</v>
      </c>
      <c r="F28" s="25">
        <v>5</v>
      </c>
      <c r="G28" s="25">
        <v>3.5</v>
      </c>
      <c r="H28" s="25">
        <v>5</v>
      </c>
      <c r="I28" s="25">
        <v>2</v>
      </c>
      <c r="J28" s="25">
        <v>10</v>
      </c>
      <c r="K28" s="25">
        <v>2</v>
      </c>
      <c r="L28" s="25"/>
      <c r="M28" s="25"/>
      <c r="N28" s="25">
        <v>8</v>
      </c>
      <c r="O28" s="84">
        <v>31</v>
      </c>
      <c r="P28" s="29">
        <f t="shared" si="1"/>
        <v>39</v>
      </c>
    </row>
    <row r="29" spans="1:16" s="14" customFormat="1" ht="15.75">
      <c r="A29" s="41" t="s">
        <v>87</v>
      </c>
      <c r="B29" s="42" t="s">
        <v>88</v>
      </c>
      <c r="C29" s="25"/>
      <c r="D29" s="25"/>
      <c r="E29" s="25"/>
      <c r="F29" s="25">
        <v>1</v>
      </c>
      <c r="G29" s="25">
        <v>3</v>
      </c>
      <c r="H29" s="25">
        <v>3</v>
      </c>
      <c r="I29" s="25"/>
      <c r="J29" s="25">
        <v>3</v>
      </c>
      <c r="K29" s="25"/>
      <c r="L29" s="25"/>
      <c r="M29" s="25">
        <v>5</v>
      </c>
      <c r="N29" s="25">
        <v>6</v>
      </c>
      <c r="O29" s="84">
        <v>37</v>
      </c>
      <c r="P29" s="29">
        <f t="shared" si="1"/>
        <v>21</v>
      </c>
    </row>
    <row r="30" spans="1:16" s="14" customFormat="1" ht="15.75">
      <c r="A30" s="41" t="s">
        <v>89</v>
      </c>
      <c r="B30" s="42" t="s">
        <v>90</v>
      </c>
      <c r="C30" s="25">
        <v>2</v>
      </c>
      <c r="D30" s="25"/>
      <c r="E30" s="25"/>
      <c r="F30" s="25"/>
      <c r="G30" s="25"/>
      <c r="H30" s="25">
        <v>2</v>
      </c>
      <c r="I30" s="25"/>
      <c r="J30" s="25"/>
      <c r="K30" s="25">
        <v>1</v>
      </c>
      <c r="L30" s="25">
        <v>3</v>
      </c>
      <c r="M30" s="25"/>
      <c r="N30" s="25">
        <v>1</v>
      </c>
      <c r="O30" s="84">
        <v>33</v>
      </c>
      <c r="P30" s="29">
        <f t="shared" si="1"/>
        <v>9</v>
      </c>
    </row>
    <row r="31" spans="1:16" s="14" customFormat="1" ht="15.75">
      <c r="A31" s="41" t="s">
        <v>91</v>
      </c>
      <c r="B31" s="42" t="s">
        <v>92</v>
      </c>
      <c r="C31" s="25"/>
      <c r="D31" s="25"/>
      <c r="E31" s="25"/>
      <c r="F31" s="25">
        <v>5</v>
      </c>
      <c r="G31" s="25">
        <v>4</v>
      </c>
      <c r="H31" s="25">
        <v>5</v>
      </c>
      <c r="I31" s="25">
        <v>5</v>
      </c>
      <c r="J31" s="25">
        <v>1</v>
      </c>
      <c r="K31" s="25">
        <v>9</v>
      </c>
      <c r="L31" s="25">
        <v>2</v>
      </c>
      <c r="M31" s="25">
        <v>10</v>
      </c>
      <c r="N31" s="25">
        <v>7</v>
      </c>
      <c r="O31" s="84">
        <v>39</v>
      </c>
      <c r="P31" s="29">
        <f t="shared" si="1"/>
        <v>48</v>
      </c>
    </row>
    <row r="32" spans="1:16" s="14" customFormat="1" ht="15.75">
      <c r="A32" s="41" t="s">
        <v>93</v>
      </c>
      <c r="B32" s="42" t="s">
        <v>94</v>
      </c>
      <c r="C32" s="25"/>
      <c r="D32" s="25"/>
      <c r="E32" s="25"/>
      <c r="F32" s="25">
        <v>5</v>
      </c>
      <c r="G32" s="25">
        <v>5</v>
      </c>
      <c r="H32" s="25">
        <v>2</v>
      </c>
      <c r="I32" s="25"/>
      <c r="J32" s="25"/>
      <c r="K32" s="25"/>
      <c r="L32" s="25"/>
      <c r="M32" s="25">
        <v>1</v>
      </c>
      <c r="N32" s="25"/>
      <c r="O32" s="84">
        <v>39</v>
      </c>
      <c r="P32" s="29">
        <f t="shared" si="1"/>
        <v>13</v>
      </c>
    </row>
    <row r="33" spans="1:16" s="14" customFormat="1" ht="15.75">
      <c r="A33" s="41" t="s">
        <v>95</v>
      </c>
      <c r="B33" s="42" t="s">
        <v>96</v>
      </c>
      <c r="C33" s="25">
        <v>1</v>
      </c>
      <c r="D33" s="25">
        <v>2</v>
      </c>
      <c r="E33" s="25"/>
      <c r="F33" s="25">
        <v>5</v>
      </c>
      <c r="G33" s="25">
        <v>5</v>
      </c>
      <c r="H33" s="25">
        <v>5</v>
      </c>
      <c r="I33" s="25"/>
      <c r="J33" s="25">
        <v>7</v>
      </c>
      <c r="K33" s="25">
        <v>6</v>
      </c>
      <c r="L33" s="25"/>
      <c r="M33" s="25">
        <v>3</v>
      </c>
      <c r="N33" s="25">
        <v>6</v>
      </c>
      <c r="O33" s="84">
        <v>37</v>
      </c>
      <c r="P33" s="29">
        <f t="shared" si="1"/>
        <v>40</v>
      </c>
    </row>
    <row r="34" spans="1:16" s="14" customFormat="1" ht="15.75">
      <c r="A34" s="41" t="s">
        <v>97</v>
      </c>
      <c r="B34" s="42" t="s">
        <v>98</v>
      </c>
      <c r="C34" s="25"/>
      <c r="D34" s="25">
        <v>4</v>
      </c>
      <c r="E34" s="25"/>
      <c r="F34" s="25">
        <v>5</v>
      </c>
      <c r="G34" s="25">
        <v>5</v>
      </c>
      <c r="H34" s="25">
        <v>4</v>
      </c>
      <c r="I34" s="25">
        <v>5</v>
      </c>
      <c r="J34" s="25">
        <v>8</v>
      </c>
      <c r="K34" s="25">
        <v>9</v>
      </c>
      <c r="L34" s="25"/>
      <c r="M34" s="25">
        <v>8</v>
      </c>
      <c r="N34" s="25"/>
      <c r="O34" s="84">
        <v>36</v>
      </c>
      <c r="P34" s="29">
        <f t="shared" si="1"/>
        <v>48</v>
      </c>
    </row>
    <row r="35" spans="1:16" s="14" customFormat="1" ht="15.75">
      <c r="A35" s="41" t="s">
        <v>99</v>
      </c>
      <c r="B35" s="42" t="s">
        <v>100</v>
      </c>
      <c r="C35" s="25">
        <v>1</v>
      </c>
      <c r="D35" s="25"/>
      <c r="E35" s="25"/>
      <c r="F35" s="25">
        <v>5</v>
      </c>
      <c r="G35" s="25">
        <v>3</v>
      </c>
      <c r="H35" s="25">
        <v>1</v>
      </c>
      <c r="I35" s="25">
        <v>4</v>
      </c>
      <c r="J35" s="25"/>
      <c r="K35" s="25">
        <v>3</v>
      </c>
      <c r="L35" s="25"/>
      <c r="M35" s="25"/>
      <c r="N35" s="25">
        <v>7</v>
      </c>
      <c r="O35" s="84">
        <v>39</v>
      </c>
      <c r="P35" s="29">
        <f t="shared" si="1"/>
        <v>24</v>
      </c>
    </row>
    <row r="36" spans="1:16" s="14" customFormat="1" ht="15.75">
      <c r="A36" s="41" t="s">
        <v>101</v>
      </c>
      <c r="B36" s="42" t="s">
        <v>102</v>
      </c>
      <c r="C36" s="25">
        <v>2</v>
      </c>
      <c r="D36" s="25"/>
      <c r="E36" s="25"/>
      <c r="F36" s="25">
        <v>5</v>
      </c>
      <c r="G36" s="25">
        <v>5</v>
      </c>
      <c r="H36" s="25">
        <v>5</v>
      </c>
      <c r="I36" s="25">
        <v>5</v>
      </c>
      <c r="J36" s="25">
        <v>10</v>
      </c>
      <c r="K36" s="25">
        <v>8</v>
      </c>
      <c r="L36" s="25"/>
      <c r="M36" s="25">
        <v>7</v>
      </c>
      <c r="N36" s="25">
        <v>15</v>
      </c>
      <c r="O36" s="84">
        <v>41</v>
      </c>
      <c r="P36" s="29">
        <f t="shared" si="1"/>
        <v>62</v>
      </c>
    </row>
    <row r="37" spans="1:16" s="14" customFormat="1" ht="15.75">
      <c r="A37" s="41" t="s">
        <v>103</v>
      </c>
      <c r="B37" s="42" t="s">
        <v>104</v>
      </c>
      <c r="C37" s="25">
        <v>3.5</v>
      </c>
      <c r="D37" s="25">
        <v>3.5</v>
      </c>
      <c r="E37" s="25">
        <v>3</v>
      </c>
      <c r="F37" s="25"/>
      <c r="G37" s="25">
        <v>3</v>
      </c>
      <c r="H37" s="25"/>
      <c r="I37" s="25">
        <v>1</v>
      </c>
      <c r="J37" s="25"/>
      <c r="K37" s="25">
        <v>1</v>
      </c>
      <c r="L37" s="25">
        <v>2.5</v>
      </c>
      <c r="M37" s="25">
        <v>5</v>
      </c>
      <c r="N37" s="25">
        <v>6</v>
      </c>
      <c r="O37" s="84">
        <v>41</v>
      </c>
      <c r="P37" s="29">
        <f t="shared" si="1"/>
        <v>28.5</v>
      </c>
    </row>
    <row r="38" spans="1:16" s="14" customFormat="1" ht="15.75">
      <c r="A38" s="41" t="s">
        <v>105</v>
      </c>
      <c r="B38" s="42" t="s">
        <v>106</v>
      </c>
      <c r="C38" s="25"/>
      <c r="D38" s="25"/>
      <c r="E38" s="25"/>
      <c r="F38" s="25">
        <v>5</v>
      </c>
      <c r="G38" s="25">
        <v>5</v>
      </c>
      <c r="H38" s="25">
        <v>5</v>
      </c>
      <c r="I38" s="25">
        <v>5</v>
      </c>
      <c r="J38" s="25">
        <v>5</v>
      </c>
      <c r="K38" s="25">
        <v>2</v>
      </c>
      <c r="L38" s="25"/>
      <c r="M38" s="25">
        <v>6</v>
      </c>
      <c r="N38" s="25"/>
      <c r="O38" s="84">
        <v>40</v>
      </c>
      <c r="P38" s="29">
        <f t="shared" si="1"/>
        <v>33</v>
      </c>
    </row>
    <row r="39" spans="1:16" s="14" customFormat="1" ht="15.75">
      <c r="A39" s="41" t="s">
        <v>107</v>
      </c>
      <c r="B39" s="42" t="s">
        <v>108</v>
      </c>
      <c r="C39" s="25"/>
      <c r="D39" s="25">
        <v>3.5</v>
      </c>
      <c r="E39" s="25"/>
      <c r="F39" s="25">
        <v>5</v>
      </c>
      <c r="G39" s="25">
        <v>5</v>
      </c>
      <c r="H39" s="25"/>
      <c r="I39" s="25">
        <v>3.5</v>
      </c>
      <c r="J39" s="25"/>
      <c r="K39" s="25">
        <v>5</v>
      </c>
      <c r="L39" s="25"/>
      <c r="M39" s="25"/>
      <c r="N39" s="25"/>
      <c r="O39" s="84">
        <v>40</v>
      </c>
      <c r="P39" s="29">
        <f t="shared" si="1"/>
        <v>22</v>
      </c>
    </row>
    <row r="40" spans="1:16" s="14" customFormat="1" ht="15.75">
      <c r="A40" s="41" t="s">
        <v>109</v>
      </c>
      <c r="B40" s="42" t="s">
        <v>110</v>
      </c>
      <c r="C40" s="25">
        <v>3.5</v>
      </c>
      <c r="D40" s="25"/>
      <c r="E40" s="25"/>
      <c r="F40" s="25">
        <v>5</v>
      </c>
      <c r="G40" s="25">
        <v>3.5</v>
      </c>
      <c r="H40" s="25">
        <v>5</v>
      </c>
      <c r="I40" s="25"/>
      <c r="J40" s="25">
        <v>2</v>
      </c>
      <c r="K40" s="25">
        <v>10</v>
      </c>
      <c r="L40" s="25"/>
      <c r="M40" s="25">
        <v>5</v>
      </c>
      <c r="N40" s="25">
        <v>5</v>
      </c>
      <c r="O40" s="84">
        <v>36</v>
      </c>
      <c r="P40" s="29">
        <f t="shared" si="1"/>
        <v>39</v>
      </c>
    </row>
    <row r="41" spans="1:16" s="14" customFormat="1" ht="15.75">
      <c r="A41" s="41" t="s">
        <v>111</v>
      </c>
      <c r="B41" s="42" t="s">
        <v>112</v>
      </c>
      <c r="C41" s="25">
        <v>3.5</v>
      </c>
      <c r="D41" s="25"/>
      <c r="E41" s="25">
        <v>3.5</v>
      </c>
      <c r="F41" s="25">
        <v>5</v>
      </c>
      <c r="G41" s="25">
        <v>5</v>
      </c>
      <c r="H41" s="25">
        <v>5</v>
      </c>
      <c r="I41" s="25"/>
      <c r="J41" s="25">
        <v>7</v>
      </c>
      <c r="K41" s="25">
        <v>2</v>
      </c>
      <c r="L41" s="25"/>
      <c r="M41" s="25"/>
      <c r="N41" s="25"/>
      <c r="O41" s="84">
        <v>34</v>
      </c>
      <c r="P41" s="29">
        <f t="shared" si="1"/>
        <v>31</v>
      </c>
    </row>
    <row r="42" spans="1:16" s="14" customFormat="1" ht="15.75">
      <c r="A42" s="41" t="s">
        <v>113</v>
      </c>
      <c r="B42" s="42" t="s">
        <v>114</v>
      </c>
      <c r="C42" s="25"/>
      <c r="D42" s="25">
        <v>3</v>
      </c>
      <c r="E42" s="25"/>
      <c r="F42" s="25">
        <v>5</v>
      </c>
      <c r="G42" s="25">
        <v>3</v>
      </c>
      <c r="H42" s="25">
        <v>5</v>
      </c>
      <c r="I42" s="25">
        <v>5</v>
      </c>
      <c r="J42" s="25">
        <v>7</v>
      </c>
      <c r="K42" s="25">
        <v>8</v>
      </c>
      <c r="L42" s="25"/>
      <c r="M42" s="25">
        <v>3</v>
      </c>
      <c r="N42" s="25">
        <v>8</v>
      </c>
      <c r="O42" s="84">
        <v>32</v>
      </c>
      <c r="P42" s="29">
        <f>SUM(C42:N42)</f>
        <v>47</v>
      </c>
    </row>
    <row r="43" spans="1:16" s="14" customFormat="1" ht="15.75">
      <c r="A43" s="41" t="s">
        <v>115</v>
      </c>
      <c r="B43" s="42" t="s">
        <v>116</v>
      </c>
      <c r="C43" s="25">
        <v>3</v>
      </c>
      <c r="D43" s="25"/>
      <c r="E43" s="25"/>
      <c r="F43" s="25">
        <v>5</v>
      </c>
      <c r="G43" s="25">
        <v>5</v>
      </c>
      <c r="H43" s="25">
        <v>3</v>
      </c>
      <c r="I43" s="25">
        <v>5</v>
      </c>
      <c r="J43" s="25">
        <v>2</v>
      </c>
      <c r="K43" s="25">
        <v>3</v>
      </c>
      <c r="L43" s="25"/>
      <c r="M43" s="25">
        <v>4</v>
      </c>
      <c r="N43" s="25">
        <v>5</v>
      </c>
      <c r="O43" s="84">
        <v>28</v>
      </c>
      <c r="P43" s="29">
        <f t="shared" ref="P43:P57" si="2">SUM(C43:N43)</f>
        <v>35</v>
      </c>
    </row>
    <row r="44" spans="1:16" s="14" customFormat="1" ht="15.75">
      <c r="A44" s="41" t="s">
        <v>117</v>
      </c>
      <c r="B44" s="42" t="s">
        <v>118</v>
      </c>
      <c r="C44" s="25"/>
      <c r="D44" s="25">
        <v>2</v>
      </c>
      <c r="E44" s="25"/>
      <c r="F44" s="25">
        <v>5</v>
      </c>
      <c r="G44" s="25">
        <v>4</v>
      </c>
      <c r="H44" s="25">
        <v>5</v>
      </c>
      <c r="I44" s="25">
        <v>5</v>
      </c>
      <c r="J44" s="25">
        <v>6</v>
      </c>
      <c r="K44" s="25"/>
      <c r="L44" s="25"/>
      <c r="M44" s="25">
        <v>8</v>
      </c>
      <c r="N44" s="25">
        <v>5</v>
      </c>
      <c r="O44" s="84">
        <v>38</v>
      </c>
      <c r="P44" s="29">
        <f t="shared" si="2"/>
        <v>40</v>
      </c>
    </row>
    <row r="45" spans="1:16" s="14" customFormat="1" ht="15.75">
      <c r="A45" s="41" t="s">
        <v>119</v>
      </c>
      <c r="B45" s="42" t="s">
        <v>120</v>
      </c>
      <c r="C45" s="25">
        <v>1</v>
      </c>
      <c r="D45" s="25">
        <v>2</v>
      </c>
      <c r="E45" s="25"/>
      <c r="F45" s="25">
        <v>5</v>
      </c>
      <c r="G45" s="25"/>
      <c r="H45" s="25">
        <v>5</v>
      </c>
      <c r="I45" s="25">
        <v>2</v>
      </c>
      <c r="J45" s="25">
        <v>5</v>
      </c>
      <c r="K45" s="25">
        <v>3</v>
      </c>
      <c r="L45" s="25"/>
      <c r="M45" s="25">
        <v>4</v>
      </c>
      <c r="N45" s="25">
        <v>2</v>
      </c>
      <c r="O45" s="84">
        <v>36</v>
      </c>
      <c r="P45" s="29">
        <f t="shared" si="2"/>
        <v>29</v>
      </c>
    </row>
    <row r="46" spans="1:16" s="14" customFormat="1" ht="15.75">
      <c r="A46" s="41" t="s">
        <v>121</v>
      </c>
      <c r="B46" s="42" t="s">
        <v>122</v>
      </c>
      <c r="C46" s="25"/>
      <c r="D46" s="25">
        <v>3</v>
      </c>
      <c r="E46" s="25">
        <v>3</v>
      </c>
      <c r="F46" s="25">
        <v>5</v>
      </c>
      <c r="G46" s="25"/>
      <c r="H46" s="25">
        <v>5</v>
      </c>
      <c r="I46" s="25">
        <v>5</v>
      </c>
      <c r="J46" s="25">
        <v>5</v>
      </c>
      <c r="K46" s="25">
        <v>3</v>
      </c>
      <c r="L46" s="25"/>
      <c r="M46" s="25">
        <v>4</v>
      </c>
      <c r="N46" s="25">
        <v>5</v>
      </c>
      <c r="O46" s="84">
        <v>40</v>
      </c>
      <c r="P46" s="29">
        <f t="shared" si="2"/>
        <v>38</v>
      </c>
    </row>
    <row r="47" spans="1:16" s="14" customFormat="1" ht="15.75">
      <c r="A47" s="41" t="s">
        <v>123</v>
      </c>
      <c r="B47" s="42" t="s">
        <v>124</v>
      </c>
      <c r="C47" s="25">
        <v>3</v>
      </c>
      <c r="D47" s="25"/>
      <c r="E47" s="25"/>
      <c r="F47" s="25">
        <v>5</v>
      </c>
      <c r="G47" s="25">
        <v>5</v>
      </c>
      <c r="H47" s="25">
        <v>2</v>
      </c>
      <c r="I47" s="25">
        <v>1</v>
      </c>
      <c r="J47" s="25"/>
      <c r="K47" s="25"/>
      <c r="L47" s="25">
        <v>4</v>
      </c>
      <c r="M47" s="25"/>
      <c r="N47" s="25"/>
      <c r="O47" s="84">
        <v>38</v>
      </c>
      <c r="P47" s="29">
        <f t="shared" si="2"/>
        <v>20</v>
      </c>
    </row>
    <row r="48" spans="1:16" s="14" customFormat="1" ht="15.75">
      <c r="A48" s="41" t="s">
        <v>125</v>
      </c>
      <c r="B48" s="42" t="s">
        <v>126</v>
      </c>
      <c r="C48" s="25">
        <v>3</v>
      </c>
      <c r="D48" s="25"/>
      <c r="E48" s="25"/>
      <c r="F48" s="25">
        <v>5</v>
      </c>
      <c r="G48" s="25"/>
      <c r="H48" s="25">
        <v>2</v>
      </c>
      <c r="I48" s="25">
        <v>1</v>
      </c>
      <c r="J48" s="25">
        <v>3</v>
      </c>
      <c r="K48" s="25"/>
      <c r="L48" s="25"/>
      <c r="M48" s="25">
        <v>1</v>
      </c>
      <c r="N48" s="25">
        <v>2</v>
      </c>
      <c r="O48" s="84">
        <v>37</v>
      </c>
      <c r="P48" s="29">
        <f t="shared" si="2"/>
        <v>17</v>
      </c>
    </row>
    <row r="49" spans="1:16" s="14" customFormat="1" ht="15.75">
      <c r="A49" s="41" t="s">
        <v>127</v>
      </c>
      <c r="B49" s="42" t="s">
        <v>128</v>
      </c>
      <c r="C49" s="25"/>
      <c r="D49" s="25"/>
      <c r="E49" s="25"/>
      <c r="F49" s="25">
        <v>5</v>
      </c>
      <c r="G49" s="25">
        <v>5</v>
      </c>
      <c r="H49" s="25">
        <v>5</v>
      </c>
      <c r="I49" s="25"/>
      <c r="J49" s="25">
        <v>1</v>
      </c>
      <c r="K49" s="25"/>
      <c r="L49" s="25"/>
      <c r="M49" s="25"/>
      <c r="N49" s="25"/>
      <c r="O49" s="84">
        <v>35</v>
      </c>
      <c r="P49" s="29">
        <f t="shared" si="2"/>
        <v>16</v>
      </c>
    </row>
    <row r="50" spans="1:16" s="14" customFormat="1" ht="15.75">
      <c r="A50" s="41" t="s">
        <v>129</v>
      </c>
      <c r="B50" s="42" t="s">
        <v>130</v>
      </c>
      <c r="C50" s="25"/>
      <c r="D50" s="25">
        <v>1</v>
      </c>
      <c r="E50" s="25"/>
      <c r="F50" s="25">
        <v>5</v>
      </c>
      <c r="G50" s="25">
        <v>3</v>
      </c>
      <c r="H50" s="25">
        <v>5</v>
      </c>
      <c r="I50" s="25">
        <v>3</v>
      </c>
      <c r="J50" s="25"/>
      <c r="K50" s="25">
        <v>8</v>
      </c>
      <c r="L50" s="25"/>
      <c r="M50" s="25">
        <v>5</v>
      </c>
      <c r="N50" s="25">
        <v>8</v>
      </c>
      <c r="O50" s="84">
        <v>36</v>
      </c>
      <c r="P50" s="29">
        <f t="shared" si="2"/>
        <v>38</v>
      </c>
    </row>
    <row r="51" spans="1:16" s="14" customFormat="1" ht="15.75">
      <c r="A51" s="41" t="s">
        <v>131</v>
      </c>
      <c r="B51" s="42" t="s">
        <v>132</v>
      </c>
      <c r="C51" s="25"/>
      <c r="D51" s="25">
        <v>2</v>
      </c>
      <c r="E51" s="25"/>
      <c r="F51" s="25">
        <v>5</v>
      </c>
      <c r="G51" s="25">
        <v>4</v>
      </c>
      <c r="H51" s="25">
        <v>5</v>
      </c>
      <c r="I51" s="25">
        <v>5</v>
      </c>
      <c r="J51" s="25">
        <v>8</v>
      </c>
      <c r="K51" s="25">
        <v>4</v>
      </c>
      <c r="L51" s="25">
        <v>4</v>
      </c>
      <c r="M51" s="25"/>
      <c r="N51" s="25">
        <v>1</v>
      </c>
      <c r="O51" s="84">
        <v>41</v>
      </c>
      <c r="P51" s="29">
        <f t="shared" si="2"/>
        <v>38</v>
      </c>
    </row>
    <row r="52" spans="1:16" s="14" customFormat="1" ht="15.75">
      <c r="A52" s="41" t="s">
        <v>133</v>
      </c>
      <c r="B52" s="42" t="s">
        <v>134</v>
      </c>
      <c r="C52" s="25"/>
      <c r="D52" s="25"/>
      <c r="E52" s="25"/>
      <c r="F52" s="25">
        <v>5</v>
      </c>
      <c r="G52" s="25">
        <v>5</v>
      </c>
      <c r="H52" s="25">
        <v>4</v>
      </c>
      <c r="I52" s="25">
        <v>5</v>
      </c>
      <c r="J52" s="25">
        <v>3</v>
      </c>
      <c r="K52" s="25">
        <v>5</v>
      </c>
      <c r="L52" s="25"/>
      <c r="M52" s="25">
        <v>6</v>
      </c>
      <c r="N52" s="25">
        <v>1</v>
      </c>
      <c r="O52" s="84">
        <v>44</v>
      </c>
      <c r="P52" s="29">
        <f t="shared" si="2"/>
        <v>34</v>
      </c>
    </row>
    <row r="53" spans="1:16" s="14" customFormat="1" ht="15.75">
      <c r="A53" s="41" t="s">
        <v>135</v>
      </c>
      <c r="B53" s="42" t="s">
        <v>136</v>
      </c>
      <c r="C53" s="25"/>
      <c r="D53" s="25"/>
      <c r="E53" s="25"/>
      <c r="F53" s="25">
        <v>5</v>
      </c>
      <c r="G53" s="25">
        <v>5</v>
      </c>
      <c r="H53" s="25">
        <v>5</v>
      </c>
      <c r="I53" s="25">
        <v>5</v>
      </c>
      <c r="J53" s="25">
        <v>10</v>
      </c>
      <c r="K53" s="25">
        <v>6</v>
      </c>
      <c r="L53" s="25"/>
      <c r="M53" s="25">
        <v>7</v>
      </c>
      <c r="N53" s="25">
        <v>7</v>
      </c>
      <c r="O53" s="84">
        <v>39</v>
      </c>
      <c r="P53" s="29">
        <f t="shared" si="2"/>
        <v>50</v>
      </c>
    </row>
    <row r="54" spans="1:16" s="14" customFormat="1" ht="15.75">
      <c r="A54" s="41" t="s">
        <v>137</v>
      </c>
      <c r="B54" s="42" t="s">
        <v>138</v>
      </c>
      <c r="C54" s="25"/>
      <c r="D54" s="25"/>
      <c r="E54" s="25"/>
      <c r="F54" s="25">
        <v>5</v>
      </c>
      <c r="G54" s="25">
        <v>2</v>
      </c>
      <c r="H54" s="25">
        <v>5</v>
      </c>
      <c r="I54" s="25">
        <v>3</v>
      </c>
      <c r="J54" s="25">
        <v>10</v>
      </c>
      <c r="K54" s="25">
        <v>7</v>
      </c>
      <c r="L54" s="25"/>
      <c r="M54" s="25">
        <v>6</v>
      </c>
      <c r="N54" s="25"/>
      <c r="O54" s="84">
        <v>40</v>
      </c>
      <c r="P54" s="29">
        <f t="shared" si="2"/>
        <v>38</v>
      </c>
    </row>
    <row r="55" spans="1:16" s="14" customFormat="1" ht="15.75">
      <c r="A55" s="41" t="s">
        <v>139</v>
      </c>
      <c r="B55" s="42" t="s">
        <v>140</v>
      </c>
      <c r="C55" s="25">
        <v>2</v>
      </c>
      <c r="D55" s="25">
        <v>2</v>
      </c>
      <c r="E55" s="25"/>
      <c r="F55" s="25">
        <v>5</v>
      </c>
      <c r="G55" s="25"/>
      <c r="H55" s="25">
        <v>2</v>
      </c>
      <c r="I55" s="25"/>
      <c r="J55" s="25"/>
      <c r="K55" s="25">
        <v>2</v>
      </c>
      <c r="L55" s="25">
        <v>5</v>
      </c>
      <c r="M55" s="25">
        <v>4</v>
      </c>
      <c r="N55" s="25"/>
      <c r="O55" s="84">
        <v>35</v>
      </c>
      <c r="P55" s="29">
        <f t="shared" si="2"/>
        <v>22</v>
      </c>
    </row>
    <row r="56" spans="1:16" s="14" customFormat="1" ht="15.75">
      <c r="A56" s="41" t="s">
        <v>141</v>
      </c>
      <c r="B56" s="42" t="s">
        <v>142</v>
      </c>
      <c r="C56" s="25">
        <v>2</v>
      </c>
      <c r="D56" s="25"/>
      <c r="E56" s="25"/>
      <c r="F56" s="25">
        <v>5</v>
      </c>
      <c r="G56" s="25"/>
      <c r="H56" s="25"/>
      <c r="I56" s="25"/>
      <c r="J56" s="25"/>
      <c r="K56" s="25">
        <v>2</v>
      </c>
      <c r="L56" s="25"/>
      <c r="M56" s="25"/>
      <c r="N56" s="25"/>
      <c r="O56" s="84">
        <v>38</v>
      </c>
      <c r="P56" s="29">
        <f t="shared" si="2"/>
        <v>9</v>
      </c>
    </row>
    <row r="57" spans="1:16" s="14" customFormat="1" ht="15.75">
      <c r="A57" s="41" t="s">
        <v>143</v>
      </c>
      <c r="B57" s="42" t="s">
        <v>144</v>
      </c>
      <c r="C57" s="25"/>
      <c r="D57" s="25"/>
      <c r="E57" s="25"/>
      <c r="F57" s="25">
        <v>5</v>
      </c>
      <c r="G57" s="25">
        <v>5</v>
      </c>
      <c r="H57" s="25">
        <v>5</v>
      </c>
      <c r="I57" s="25">
        <v>5</v>
      </c>
      <c r="J57" s="25">
        <v>7</v>
      </c>
      <c r="K57" s="25">
        <v>9</v>
      </c>
      <c r="L57" s="25"/>
      <c r="M57" s="25">
        <v>7</v>
      </c>
      <c r="N57" s="25">
        <v>8</v>
      </c>
      <c r="O57" s="84">
        <v>39</v>
      </c>
      <c r="P57" s="29">
        <f t="shared" si="2"/>
        <v>51</v>
      </c>
    </row>
    <row r="58" spans="1:16" s="14" customFormat="1" ht="15.75">
      <c r="A58" s="43" t="s">
        <v>145</v>
      </c>
      <c r="B58" s="42" t="s">
        <v>146</v>
      </c>
      <c r="C58" s="25">
        <v>3.5</v>
      </c>
      <c r="D58" s="25"/>
      <c r="E58" s="25"/>
      <c r="F58" s="25">
        <v>5</v>
      </c>
      <c r="G58" s="25">
        <v>4</v>
      </c>
      <c r="H58" s="25"/>
      <c r="I58" s="25">
        <v>5</v>
      </c>
      <c r="J58" s="25">
        <v>3</v>
      </c>
      <c r="K58" s="25">
        <v>1</v>
      </c>
      <c r="L58" s="25">
        <v>3.5</v>
      </c>
      <c r="M58" s="25">
        <v>3</v>
      </c>
      <c r="N58" s="25"/>
      <c r="O58" s="84">
        <v>41</v>
      </c>
      <c r="P58" s="29">
        <f>SUM(C58:N58)</f>
        <v>28</v>
      </c>
    </row>
    <row r="59" spans="1:16" s="14" customFormat="1" ht="15.75">
      <c r="A59" s="43" t="s">
        <v>147</v>
      </c>
      <c r="B59" s="42" t="s">
        <v>148</v>
      </c>
      <c r="C59" s="25">
        <v>3.5</v>
      </c>
      <c r="D59" s="25"/>
      <c r="E59" s="25"/>
      <c r="F59" s="25">
        <v>5</v>
      </c>
      <c r="G59" s="25">
        <v>5</v>
      </c>
      <c r="H59" s="25">
        <v>3</v>
      </c>
      <c r="I59" s="25"/>
      <c r="J59" s="25"/>
      <c r="K59" s="25"/>
      <c r="L59" s="25">
        <v>3.5</v>
      </c>
      <c r="M59" s="25">
        <v>5</v>
      </c>
      <c r="N59" s="25"/>
      <c r="O59" s="84">
        <v>35</v>
      </c>
      <c r="P59" s="29">
        <f t="shared" ref="P59:P98" si="3">SUM(C59:N59)</f>
        <v>25</v>
      </c>
    </row>
    <row r="60" spans="1:16" s="14" customFormat="1" ht="15.75">
      <c r="A60" s="43" t="s">
        <v>149</v>
      </c>
      <c r="B60" s="42" t="s">
        <v>150</v>
      </c>
      <c r="C60" s="25">
        <v>3.5</v>
      </c>
      <c r="D60" s="25">
        <v>4.5</v>
      </c>
      <c r="E60" s="25"/>
      <c r="F60" s="25">
        <v>5</v>
      </c>
      <c r="G60" s="25">
        <v>5</v>
      </c>
      <c r="H60" s="25">
        <v>5</v>
      </c>
      <c r="I60" s="25"/>
      <c r="J60" s="25">
        <v>4</v>
      </c>
      <c r="K60" s="25">
        <v>4</v>
      </c>
      <c r="L60" s="25"/>
      <c r="M60" s="25">
        <v>4</v>
      </c>
      <c r="N60" s="25">
        <v>7</v>
      </c>
      <c r="O60" s="84">
        <v>31</v>
      </c>
      <c r="P60" s="29">
        <f t="shared" si="3"/>
        <v>42</v>
      </c>
    </row>
    <row r="61" spans="1:16" s="14" customFormat="1" ht="15.75">
      <c r="A61" s="43" t="s">
        <v>151</v>
      </c>
      <c r="B61" s="42" t="s">
        <v>152</v>
      </c>
      <c r="C61" s="25"/>
      <c r="D61" s="25"/>
      <c r="E61" s="25"/>
      <c r="F61" s="25">
        <v>5</v>
      </c>
      <c r="G61" s="25"/>
      <c r="H61" s="25">
        <v>5</v>
      </c>
      <c r="I61" s="25"/>
      <c r="J61" s="25">
        <v>9</v>
      </c>
      <c r="K61" s="25">
        <v>7</v>
      </c>
      <c r="L61" s="25"/>
      <c r="M61" s="25">
        <v>5</v>
      </c>
      <c r="N61" s="25">
        <v>2</v>
      </c>
      <c r="O61" s="84">
        <v>35</v>
      </c>
      <c r="P61" s="29">
        <f t="shared" si="3"/>
        <v>33</v>
      </c>
    </row>
    <row r="62" spans="1:16" s="14" customFormat="1" ht="15.75">
      <c r="A62" s="43" t="s">
        <v>153</v>
      </c>
      <c r="B62" s="42" t="s">
        <v>154</v>
      </c>
      <c r="C62" s="25"/>
      <c r="D62" s="25">
        <v>3.5</v>
      </c>
      <c r="E62" s="25"/>
      <c r="F62" s="25">
        <v>5</v>
      </c>
      <c r="G62" s="25">
        <v>5</v>
      </c>
      <c r="H62" s="25">
        <v>5</v>
      </c>
      <c r="I62" s="25">
        <v>3</v>
      </c>
      <c r="J62" s="25">
        <v>5</v>
      </c>
      <c r="K62" s="25">
        <v>3</v>
      </c>
      <c r="L62" s="25"/>
      <c r="M62" s="25">
        <v>5</v>
      </c>
      <c r="N62" s="25">
        <v>4</v>
      </c>
      <c r="O62" s="84">
        <v>42</v>
      </c>
      <c r="P62" s="29">
        <f t="shared" si="3"/>
        <v>38.5</v>
      </c>
    </row>
    <row r="63" spans="1:16" s="14" customFormat="1" ht="15.75">
      <c r="A63" s="43" t="s">
        <v>155</v>
      </c>
      <c r="B63" s="42" t="s">
        <v>156</v>
      </c>
      <c r="C63" s="25">
        <v>2</v>
      </c>
      <c r="D63" s="25"/>
      <c r="E63" s="25"/>
      <c r="F63" s="25">
        <v>5</v>
      </c>
      <c r="G63" s="25">
        <v>5</v>
      </c>
      <c r="H63" s="25">
        <v>3</v>
      </c>
      <c r="I63" s="25">
        <v>1</v>
      </c>
      <c r="J63" s="25">
        <v>2</v>
      </c>
      <c r="K63" s="25">
        <v>3</v>
      </c>
      <c r="L63" s="25"/>
      <c r="M63" s="25">
        <v>5</v>
      </c>
      <c r="N63" s="25">
        <v>2</v>
      </c>
      <c r="O63" s="84">
        <v>41</v>
      </c>
      <c r="P63" s="29">
        <f t="shared" si="3"/>
        <v>28</v>
      </c>
    </row>
    <row r="64" spans="1:16" s="14" customFormat="1" ht="15.75">
      <c r="A64" s="43" t="s">
        <v>157</v>
      </c>
      <c r="B64" s="42" t="s">
        <v>158</v>
      </c>
      <c r="C64" s="25"/>
      <c r="D64" s="25">
        <v>3</v>
      </c>
      <c r="E64" s="25"/>
      <c r="F64" s="25">
        <v>5</v>
      </c>
      <c r="G64" s="25">
        <v>3</v>
      </c>
      <c r="H64" s="25">
        <v>5</v>
      </c>
      <c r="I64" s="25"/>
      <c r="J64" s="25">
        <v>10</v>
      </c>
      <c r="K64" s="25">
        <v>1</v>
      </c>
      <c r="L64" s="25"/>
      <c r="M64" s="25">
        <v>7</v>
      </c>
      <c r="N64" s="25">
        <v>10</v>
      </c>
      <c r="O64" s="84">
        <v>43</v>
      </c>
      <c r="P64" s="29">
        <f t="shared" si="3"/>
        <v>44</v>
      </c>
    </row>
    <row r="65" spans="1:16" s="14" customFormat="1" ht="15.75">
      <c r="A65" s="43" t="s">
        <v>159</v>
      </c>
      <c r="B65" s="42" t="s">
        <v>160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84">
        <v>37</v>
      </c>
      <c r="P65" s="29">
        <f t="shared" si="3"/>
        <v>0</v>
      </c>
    </row>
    <row r="66" spans="1:16" s="14" customFormat="1" ht="15.75">
      <c r="A66" s="43" t="s">
        <v>161</v>
      </c>
      <c r="B66" s="42" t="s">
        <v>162</v>
      </c>
      <c r="C66" s="25">
        <v>3</v>
      </c>
      <c r="D66" s="25"/>
      <c r="E66" s="25">
        <v>1</v>
      </c>
      <c r="F66" s="25">
        <v>1</v>
      </c>
      <c r="G66" s="25">
        <v>2</v>
      </c>
      <c r="H66" s="25">
        <v>2</v>
      </c>
      <c r="I66" s="25"/>
      <c r="J66" s="25"/>
      <c r="K66" s="25"/>
      <c r="L66" s="25"/>
      <c r="M66" s="25">
        <v>1</v>
      </c>
      <c r="N66" s="25"/>
      <c r="O66" s="84">
        <v>38</v>
      </c>
      <c r="P66" s="29">
        <f t="shared" si="3"/>
        <v>10</v>
      </c>
    </row>
    <row r="67" spans="1:16" s="14" customFormat="1" ht="15.75">
      <c r="A67" s="43" t="s">
        <v>163</v>
      </c>
      <c r="B67" s="42" t="s">
        <v>164</v>
      </c>
      <c r="C67" s="25"/>
      <c r="D67" s="25">
        <v>4</v>
      </c>
      <c r="E67" s="25"/>
      <c r="F67" s="25">
        <v>5</v>
      </c>
      <c r="G67" s="25">
        <v>5</v>
      </c>
      <c r="H67" s="25">
        <v>4</v>
      </c>
      <c r="I67" s="25"/>
      <c r="J67" s="25">
        <v>5</v>
      </c>
      <c r="K67" s="25"/>
      <c r="L67" s="25"/>
      <c r="M67" s="25"/>
      <c r="N67" s="25">
        <v>4</v>
      </c>
      <c r="O67" s="84">
        <v>42</v>
      </c>
      <c r="P67" s="29">
        <f t="shared" si="3"/>
        <v>27</v>
      </c>
    </row>
    <row r="68" spans="1:16" s="14" customFormat="1" ht="15.75">
      <c r="A68" s="43" t="s">
        <v>165</v>
      </c>
      <c r="B68" s="42" t="s">
        <v>166</v>
      </c>
      <c r="C68" s="25"/>
      <c r="D68" s="25"/>
      <c r="E68" s="25"/>
      <c r="F68" s="25">
        <v>3</v>
      </c>
      <c r="G68" s="25">
        <v>3</v>
      </c>
      <c r="H68" s="25">
        <v>2</v>
      </c>
      <c r="I68" s="25"/>
      <c r="J68" s="25">
        <v>6</v>
      </c>
      <c r="K68" s="25">
        <v>7</v>
      </c>
      <c r="L68" s="25"/>
      <c r="M68" s="25"/>
      <c r="N68" s="25">
        <v>2</v>
      </c>
      <c r="O68" s="84">
        <v>40</v>
      </c>
      <c r="P68" s="29">
        <f t="shared" si="3"/>
        <v>23</v>
      </c>
    </row>
    <row r="69" spans="1:16" s="14" customFormat="1" ht="15.75">
      <c r="A69" s="43" t="s">
        <v>167</v>
      </c>
      <c r="B69" s="42" t="s">
        <v>168</v>
      </c>
      <c r="C69" s="25">
        <v>2</v>
      </c>
      <c r="D69" s="25"/>
      <c r="E69" s="25">
        <v>1</v>
      </c>
      <c r="F69" s="25">
        <v>5</v>
      </c>
      <c r="G69" s="25">
        <v>4</v>
      </c>
      <c r="H69" s="25">
        <v>5</v>
      </c>
      <c r="I69" s="25">
        <v>3</v>
      </c>
      <c r="J69" s="25">
        <v>5</v>
      </c>
      <c r="K69" s="25"/>
      <c r="L69" s="25"/>
      <c r="M69" s="25">
        <v>9</v>
      </c>
      <c r="N69" s="25">
        <v>5</v>
      </c>
      <c r="O69" s="84">
        <v>42</v>
      </c>
      <c r="P69" s="29">
        <f t="shared" si="3"/>
        <v>39</v>
      </c>
    </row>
    <row r="70" spans="1:16" s="14" customFormat="1" ht="15.75">
      <c r="A70" s="43" t="s">
        <v>169</v>
      </c>
      <c r="B70" s="42" t="s">
        <v>170</v>
      </c>
      <c r="C70" s="25">
        <v>3</v>
      </c>
      <c r="D70" s="25"/>
      <c r="E70" s="25"/>
      <c r="F70" s="25">
        <v>5</v>
      </c>
      <c r="G70" s="25">
        <v>1</v>
      </c>
      <c r="H70" s="25">
        <v>5</v>
      </c>
      <c r="I70" s="25">
        <v>5</v>
      </c>
      <c r="J70" s="25"/>
      <c r="K70" s="25"/>
      <c r="L70" s="25">
        <v>3.5</v>
      </c>
      <c r="M70" s="25">
        <v>7</v>
      </c>
      <c r="N70" s="25">
        <v>4</v>
      </c>
      <c r="O70" s="84">
        <v>39</v>
      </c>
      <c r="P70" s="29">
        <f t="shared" si="3"/>
        <v>33.5</v>
      </c>
    </row>
    <row r="71" spans="1:16" s="14" customFormat="1" ht="15.75">
      <c r="A71" s="43" t="s">
        <v>171</v>
      </c>
      <c r="B71" s="42" t="s">
        <v>172</v>
      </c>
      <c r="C71" s="25">
        <v>3.5</v>
      </c>
      <c r="D71" s="25"/>
      <c r="E71" s="25">
        <v>3.5</v>
      </c>
      <c r="F71" s="25">
        <v>5</v>
      </c>
      <c r="G71" s="25">
        <v>4</v>
      </c>
      <c r="H71" s="25">
        <v>5</v>
      </c>
      <c r="I71" s="25">
        <v>5</v>
      </c>
      <c r="J71" s="25">
        <v>9</v>
      </c>
      <c r="K71" s="25">
        <v>8</v>
      </c>
      <c r="L71" s="25"/>
      <c r="M71" s="25">
        <v>3</v>
      </c>
      <c r="N71" s="25">
        <v>15</v>
      </c>
      <c r="O71" s="84">
        <v>40</v>
      </c>
      <c r="P71" s="29">
        <f t="shared" si="3"/>
        <v>61</v>
      </c>
    </row>
    <row r="72" spans="1:16" s="14" customFormat="1" ht="15.75">
      <c r="A72" s="43" t="s">
        <v>173</v>
      </c>
      <c r="B72" s="42" t="s">
        <v>174</v>
      </c>
      <c r="C72" s="25"/>
      <c r="D72" s="25"/>
      <c r="E72" s="25"/>
      <c r="F72" s="25">
        <v>5</v>
      </c>
      <c r="G72" s="25">
        <v>4</v>
      </c>
      <c r="H72" s="25">
        <v>5</v>
      </c>
      <c r="I72" s="25">
        <v>5</v>
      </c>
      <c r="J72" s="25">
        <v>9</v>
      </c>
      <c r="K72" s="25">
        <v>7</v>
      </c>
      <c r="L72" s="25"/>
      <c r="M72" s="25">
        <v>5</v>
      </c>
      <c r="N72" s="25">
        <v>5</v>
      </c>
      <c r="O72" s="84">
        <v>38</v>
      </c>
      <c r="P72" s="29">
        <f t="shared" si="3"/>
        <v>45</v>
      </c>
    </row>
    <row r="73" spans="1:16" s="14" customFormat="1" ht="15.75">
      <c r="A73" s="43" t="s">
        <v>175</v>
      </c>
      <c r="B73" s="42" t="s">
        <v>176</v>
      </c>
      <c r="C73" s="25"/>
      <c r="D73" s="25"/>
      <c r="E73" s="25"/>
      <c r="F73" s="25">
        <v>5</v>
      </c>
      <c r="G73" s="25">
        <v>4</v>
      </c>
      <c r="H73" s="25">
        <v>2</v>
      </c>
      <c r="I73" s="25">
        <v>4</v>
      </c>
      <c r="J73" s="25"/>
      <c r="K73" s="25">
        <v>1</v>
      </c>
      <c r="L73" s="25"/>
      <c r="M73" s="25">
        <v>8</v>
      </c>
      <c r="N73" s="25">
        <v>2</v>
      </c>
      <c r="O73" s="84">
        <v>32</v>
      </c>
      <c r="P73" s="29">
        <f t="shared" si="3"/>
        <v>26</v>
      </c>
    </row>
    <row r="74" spans="1:16" s="14" customFormat="1" ht="15.75">
      <c r="A74" s="43" t="s">
        <v>177</v>
      </c>
      <c r="B74" s="42" t="s">
        <v>178</v>
      </c>
      <c r="C74" s="25">
        <v>4</v>
      </c>
      <c r="D74" s="25">
        <v>4</v>
      </c>
      <c r="E74" s="25"/>
      <c r="F74" s="25">
        <v>5</v>
      </c>
      <c r="G74" s="25">
        <v>1</v>
      </c>
      <c r="H74" s="25">
        <v>5</v>
      </c>
      <c r="I74" s="25">
        <v>5</v>
      </c>
      <c r="J74" s="25">
        <v>9</v>
      </c>
      <c r="K74" s="25">
        <v>6</v>
      </c>
      <c r="L74" s="25"/>
      <c r="M74" s="25">
        <v>10</v>
      </c>
      <c r="N74" s="25">
        <v>4</v>
      </c>
      <c r="O74" s="84">
        <v>36</v>
      </c>
      <c r="P74" s="29">
        <f t="shared" si="3"/>
        <v>53</v>
      </c>
    </row>
    <row r="75" spans="1:16" s="14" customFormat="1" ht="15.75">
      <c r="A75" s="43" t="s">
        <v>179</v>
      </c>
      <c r="B75" s="42" t="s">
        <v>180</v>
      </c>
      <c r="C75" s="25">
        <v>3</v>
      </c>
      <c r="D75" s="25"/>
      <c r="E75" s="25"/>
      <c r="F75" s="25">
        <v>5</v>
      </c>
      <c r="G75" s="25">
        <v>5</v>
      </c>
      <c r="H75" s="25">
        <v>5</v>
      </c>
      <c r="I75" s="25">
        <v>5</v>
      </c>
      <c r="J75" s="25">
        <v>9</v>
      </c>
      <c r="K75" s="25">
        <v>10</v>
      </c>
      <c r="L75" s="25"/>
      <c r="M75" s="25">
        <v>10</v>
      </c>
      <c r="N75" s="25">
        <v>14</v>
      </c>
      <c r="O75" s="84">
        <v>40</v>
      </c>
      <c r="P75" s="29">
        <f t="shared" si="3"/>
        <v>66</v>
      </c>
    </row>
    <row r="76" spans="1:16" s="14" customFormat="1" ht="15.75">
      <c r="A76" s="43" t="s">
        <v>181</v>
      </c>
      <c r="B76" s="42" t="s">
        <v>182</v>
      </c>
      <c r="C76" s="25">
        <v>3</v>
      </c>
      <c r="D76" s="25"/>
      <c r="E76" s="25"/>
      <c r="F76" s="25">
        <v>5</v>
      </c>
      <c r="G76" s="25">
        <v>2</v>
      </c>
      <c r="H76" s="25">
        <v>5</v>
      </c>
      <c r="I76" s="25">
        <v>4</v>
      </c>
      <c r="J76" s="25">
        <v>5</v>
      </c>
      <c r="K76" s="25">
        <v>7</v>
      </c>
      <c r="L76" s="25"/>
      <c r="M76" s="25">
        <v>5</v>
      </c>
      <c r="N76" s="25">
        <v>3</v>
      </c>
      <c r="O76" s="84">
        <v>40</v>
      </c>
      <c r="P76" s="29">
        <f t="shared" si="3"/>
        <v>39</v>
      </c>
    </row>
    <row r="77" spans="1:16" s="14" customFormat="1" ht="15.75">
      <c r="A77" s="43" t="s">
        <v>183</v>
      </c>
      <c r="B77" s="42" t="s">
        <v>184</v>
      </c>
      <c r="C77" s="25">
        <v>2</v>
      </c>
      <c r="D77" s="25"/>
      <c r="E77" s="25"/>
      <c r="F77" s="25">
        <v>5</v>
      </c>
      <c r="G77" s="25">
        <v>4</v>
      </c>
      <c r="H77" s="25">
        <v>5</v>
      </c>
      <c r="I77" s="25"/>
      <c r="J77" s="25">
        <v>6</v>
      </c>
      <c r="K77" s="25">
        <v>6</v>
      </c>
      <c r="L77" s="25"/>
      <c r="M77" s="25">
        <v>7</v>
      </c>
      <c r="N77" s="25">
        <v>8</v>
      </c>
      <c r="O77" s="84">
        <v>38</v>
      </c>
      <c r="P77" s="29">
        <f t="shared" si="3"/>
        <v>43</v>
      </c>
    </row>
    <row r="78" spans="1:16" s="14" customFormat="1" ht="15.75">
      <c r="A78" s="43" t="s">
        <v>185</v>
      </c>
      <c r="B78" s="42" t="s">
        <v>186</v>
      </c>
      <c r="C78" s="25"/>
      <c r="D78" s="25"/>
      <c r="E78" s="25">
        <v>1</v>
      </c>
      <c r="F78" s="25">
        <v>5</v>
      </c>
      <c r="G78" s="25">
        <v>1</v>
      </c>
      <c r="H78" s="25">
        <v>2</v>
      </c>
      <c r="I78" s="25">
        <v>1</v>
      </c>
      <c r="J78" s="25">
        <v>2</v>
      </c>
      <c r="K78" s="25">
        <v>3</v>
      </c>
      <c r="L78" s="25"/>
      <c r="M78" s="25">
        <v>5</v>
      </c>
      <c r="N78" s="25">
        <v>4</v>
      </c>
      <c r="O78" s="84">
        <v>37</v>
      </c>
      <c r="P78" s="29">
        <f t="shared" si="3"/>
        <v>24</v>
      </c>
    </row>
    <row r="79" spans="1:16" s="14" customFormat="1" ht="15.75">
      <c r="A79" s="43" t="s">
        <v>187</v>
      </c>
      <c r="B79" s="42" t="s">
        <v>188</v>
      </c>
      <c r="C79" s="25"/>
      <c r="D79" s="25"/>
      <c r="E79" s="25"/>
      <c r="F79" s="25">
        <v>5</v>
      </c>
      <c r="G79" s="25">
        <v>5</v>
      </c>
      <c r="H79" s="25">
        <v>5</v>
      </c>
      <c r="I79" s="25"/>
      <c r="J79" s="25">
        <v>9</v>
      </c>
      <c r="K79" s="25">
        <v>6</v>
      </c>
      <c r="L79" s="25"/>
      <c r="M79" s="25">
        <v>10</v>
      </c>
      <c r="N79" s="25"/>
      <c r="O79" s="84">
        <v>38</v>
      </c>
      <c r="P79" s="29">
        <f t="shared" si="3"/>
        <v>40</v>
      </c>
    </row>
    <row r="80" spans="1:16" s="14" customFormat="1" ht="15.75">
      <c r="A80" s="43" t="s">
        <v>189</v>
      </c>
      <c r="B80" s="42" t="s">
        <v>190</v>
      </c>
      <c r="C80" s="25">
        <v>3.5</v>
      </c>
      <c r="D80" s="25"/>
      <c r="E80" s="25"/>
      <c r="F80" s="25">
        <v>5</v>
      </c>
      <c r="G80" s="25">
        <v>2</v>
      </c>
      <c r="H80" s="25">
        <v>5</v>
      </c>
      <c r="I80" s="25">
        <v>4</v>
      </c>
      <c r="J80" s="25">
        <v>9</v>
      </c>
      <c r="K80" s="25"/>
      <c r="L80" s="25">
        <v>5</v>
      </c>
      <c r="M80" s="25">
        <v>7</v>
      </c>
      <c r="N80" s="25">
        <v>6</v>
      </c>
      <c r="O80" s="84">
        <v>32</v>
      </c>
      <c r="P80" s="29">
        <f t="shared" si="3"/>
        <v>46.5</v>
      </c>
    </row>
    <row r="81" spans="1:16" s="14" customFormat="1" ht="15.75">
      <c r="A81" s="43" t="s">
        <v>191</v>
      </c>
      <c r="B81" s="42" t="s">
        <v>192</v>
      </c>
      <c r="C81" s="25"/>
      <c r="D81" s="25">
        <v>3.5</v>
      </c>
      <c r="E81" s="25"/>
      <c r="F81" s="25">
        <v>5</v>
      </c>
      <c r="G81" s="25">
        <v>4</v>
      </c>
      <c r="H81" s="25">
        <v>5</v>
      </c>
      <c r="I81" s="25">
        <v>5</v>
      </c>
      <c r="J81" s="25">
        <v>4</v>
      </c>
      <c r="K81" s="25">
        <v>1</v>
      </c>
      <c r="L81" s="25"/>
      <c r="M81" s="25">
        <v>7</v>
      </c>
      <c r="N81" s="25">
        <v>7</v>
      </c>
      <c r="O81" s="84">
        <v>41</v>
      </c>
      <c r="P81" s="29">
        <f t="shared" si="3"/>
        <v>41.5</v>
      </c>
    </row>
    <row r="82" spans="1:16" s="14" customFormat="1" ht="15.75">
      <c r="A82" s="43" t="s">
        <v>193</v>
      </c>
      <c r="B82" s="42" t="s">
        <v>194</v>
      </c>
      <c r="C82" s="25">
        <v>3.5</v>
      </c>
      <c r="D82" s="25"/>
      <c r="E82" s="25"/>
      <c r="F82" s="25">
        <v>5</v>
      </c>
      <c r="G82" s="25">
        <v>4</v>
      </c>
      <c r="H82" s="25">
        <v>3</v>
      </c>
      <c r="I82" s="25">
        <v>4</v>
      </c>
      <c r="J82" s="25">
        <v>4</v>
      </c>
      <c r="K82" s="25">
        <v>5</v>
      </c>
      <c r="L82" s="25"/>
      <c r="M82" s="25">
        <v>3</v>
      </c>
      <c r="N82" s="25">
        <v>2</v>
      </c>
      <c r="O82" s="84">
        <v>42</v>
      </c>
      <c r="P82" s="29">
        <f t="shared" si="3"/>
        <v>33.5</v>
      </c>
    </row>
    <row r="83" spans="1:16" s="14" customFormat="1" ht="15.75">
      <c r="A83" s="44" t="s">
        <v>195</v>
      </c>
      <c r="B83" s="44" t="s">
        <v>196</v>
      </c>
      <c r="C83" s="25"/>
      <c r="D83" s="25"/>
      <c r="E83" s="25">
        <v>3.5</v>
      </c>
      <c r="F83" s="25">
        <v>5</v>
      </c>
      <c r="G83" s="25">
        <v>5</v>
      </c>
      <c r="H83" s="25">
        <v>2</v>
      </c>
      <c r="I83" s="25"/>
      <c r="J83" s="25"/>
      <c r="K83" s="25">
        <v>1.5</v>
      </c>
      <c r="L83" s="25"/>
      <c r="M83" s="25">
        <v>4</v>
      </c>
      <c r="N83" s="25"/>
      <c r="O83" s="84">
        <v>40</v>
      </c>
      <c r="P83" s="29">
        <f t="shared" si="3"/>
        <v>21</v>
      </c>
    </row>
    <row r="84" spans="1:16" s="14" customFormat="1">
      <c r="A84" s="41" t="s">
        <v>197</v>
      </c>
      <c r="B84" s="45" t="s">
        <v>198</v>
      </c>
      <c r="C84" s="25">
        <v>3.5</v>
      </c>
      <c r="D84" s="25"/>
      <c r="E84" s="25"/>
      <c r="F84" s="25">
        <v>5</v>
      </c>
      <c r="G84" s="25">
        <v>4</v>
      </c>
      <c r="H84" s="25">
        <v>5</v>
      </c>
      <c r="I84" s="25">
        <v>1</v>
      </c>
      <c r="J84" s="25">
        <v>7</v>
      </c>
      <c r="K84" s="25"/>
      <c r="L84" s="25">
        <v>4</v>
      </c>
      <c r="M84" s="25">
        <v>6</v>
      </c>
      <c r="N84" s="25">
        <v>4</v>
      </c>
      <c r="O84" s="84">
        <v>40</v>
      </c>
      <c r="P84" s="29">
        <f t="shared" si="3"/>
        <v>39.5</v>
      </c>
    </row>
    <row r="85" spans="1:16" s="14" customFormat="1" ht="15.75">
      <c r="A85" s="41" t="s">
        <v>199</v>
      </c>
      <c r="B85" s="42" t="s">
        <v>200</v>
      </c>
      <c r="C85" s="25">
        <v>3.5</v>
      </c>
      <c r="D85" s="25"/>
      <c r="E85" s="25">
        <v>1</v>
      </c>
      <c r="F85" s="25">
        <v>5</v>
      </c>
      <c r="G85" s="25">
        <v>5</v>
      </c>
      <c r="H85" s="25">
        <v>5</v>
      </c>
      <c r="I85" s="25"/>
      <c r="J85" s="25"/>
      <c r="K85" s="25">
        <v>1.5</v>
      </c>
      <c r="L85" s="25"/>
      <c r="M85" s="25">
        <v>4</v>
      </c>
      <c r="N85" s="25">
        <v>5</v>
      </c>
      <c r="O85" s="84">
        <v>35</v>
      </c>
      <c r="P85" s="29">
        <f t="shared" si="3"/>
        <v>30</v>
      </c>
    </row>
    <row r="86" spans="1:16" s="14" customFormat="1" ht="15.75">
      <c r="A86" s="41" t="s">
        <v>201</v>
      </c>
      <c r="B86" s="42" t="s">
        <v>202</v>
      </c>
      <c r="C86" s="25"/>
      <c r="D86" s="25">
        <v>2</v>
      </c>
      <c r="E86" s="25"/>
      <c r="F86" s="25">
        <v>5</v>
      </c>
      <c r="G86" s="25">
        <v>3</v>
      </c>
      <c r="H86" s="25">
        <v>3</v>
      </c>
      <c r="I86" s="25"/>
      <c r="J86" s="25">
        <v>2</v>
      </c>
      <c r="K86" s="25"/>
      <c r="L86" s="25">
        <v>2</v>
      </c>
      <c r="M86" s="25"/>
      <c r="N86" s="25"/>
      <c r="O86" s="84">
        <v>42</v>
      </c>
      <c r="P86" s="29">
        <f t="shared" si="3"/>
        <v>17</v>
      </c>
    </row>
    <row r="87" spans="1:16" s="14" customFormat="1" ht="15.75">
      <c r="A87" s="41" t="s">
        <v>203</v>
      </c>
      <c r="B87" s="42" t="s">
        <v>204</v>
      </c>
      <c r="C87" s="25">
        <v>2</v>
      </c>
      <c r="D87" s="25"/>
      <c r="E87" s="25"/>
      <c r="F87" s="25">
        <v>5</v>
      </c>
      <c r="G87" s="25"/>
      <c r="H87" s="25"/>
      <c r="I87" s="25"/>
      <c r="J87" s="25"/>
      <c r="K87" s="25">
        <v>1</v>
      </c>
      <c r="L87" s="25">
        <v>1</v>
      </c>
      <c r="M87" s="25">
        <v>1</v>
      </c>
      <c r="N87" s="25"/>
      <c r="O87" s="84">
        <v>26</v>
      </c>
      <c r="P87" s="29">
        <f t="shared" si="3"/>
        <v>10</v>
      </c>
    </row>
    <row r="88" spans="1:16" s="14" customFormat="1" ht="15.75">
      <c r="A88" s="41" t="s">
        <v>205</v>
      </c>
      <c r="B88" s="42" t="s">
        <v>206</v>
      </c>
      <c r="C88" s="25">
        <v>3</v>
      </c>
      <c r="D88" s="25">
        <v>3</v>
      </c>
      <c r="E88" s="25">
        <v>2</v>
      </c>
      <c r="F88" s="25"/>
      <c r="G88" s="25">
        <v>3</v>
      </c>
      <c r="H88" s="25"/>
      <c r="I88" s="25">
        <v>1</v>
      </c>
      <c r="J88" s="25"/>
      <c r="K88" s="25"/>
      <c r="L88" s="25">
        <v>4</v>
      </c>
      <c r="M88" s="25"/>
      <c r="N88" s="25"/>
      <c r="O88" s="84">
        <v>26</v>
      </c>
      <c r="P88" s="29">
        <f t="shared" si="3"/>
        <v>16</v>
      </c>
    </row>
    <row r="89" spans="1:16" s="14" customFormat="1" ht="15.75">
      <c r="A89" s="41" t="s">
        <v>207</v>
      </c>
      <c r="B89" s="42" t="s">
        <v>208</v>
      </c>
      <c r="C89" s="25">
        <v>3</v>
      </c>
      <c r="D89" s="25"/>
      <c r="E89" s="25"/>
      <c r="F89" s="25">
        <v>1</v>
      </c>
      <c r="G89" s="25">
        <v>2</v>
      </c>
      <c r="H89" s="25">
        <v>5</v>
      </c>
      <c r="I89" s="25">
        <v>2</v>
      </c>
      <c r="J89" s="25">
        <v>3</v>
      </c>
      <c r="K89" s="25"/>
      <c r="L89" s="25"/>
      <c r="M89" s="25">
        <v>3</v>
      </c>
      <c r="N89" s="25"/>
      <c r="O89" s="84">
        <v>36</v>
      </c>
      <c r="P89" s="29">
        <f t="shared" si="3"/>
        <v>19</v>
      </c>
    </row>
    <row r="90" spans="1:16" s="14" customFormat="1" ht="15.75">
      <c r="A90" s="41" t="s">
        <v>209</v>
      </c>
      <c r="B90" s="42" t="s">
        <v>210</v>
      </c>
      <c r="C90" s="25">
        <v>2.5</v>
      </c>
      <c r="D90" s="25"/>
      <c r="E90" s="25"/>
      <c r="F90" s="25">
        <v>5</v>
      </c>
      <c r="G90" s="25">
        <v>4</v>
      </c>
      <c r="H90" s="25">
        <v>4</v>
      </c>
      <c r="I90" s="25">
        <v>5</v>
      </c>
      <c r="J90" s="25">
        <v>10</v>
      </c>
      <c r="K90" s="25"/>
      <c r="L90" s="25"/>
      <c r="M90" s="25">
        <v>9</v>
      </c>
      <c r="N90" s="25">
        <v>5</v>
      </c>
      <c r="O90" s="84">
        <v>29</v>
      </c>
      <c r="P90" s="29">
        <f t="shared" si="3"/>
        <v>44.5</v>
      </c>
    </row>
    <row r="91" spans="1:16" s="14" customFormat="1" ht="15.75">
      <c r="A91" s="41" t="s">
        <v>211</v>
      </c>
      <c r="B91" s="42" t="s">
        <v>212</v>
      </c>
      <c r="C91" s="25">
        <v>3</v>
      </c>
      <c r="D91" s="25"/>
      <c r="E91" s="25"/>
      <c r="F91" s="25">
        <v>5</v>
      </c>
      <c r="G91" s="25">
        <v>5</v>
      </c>
      <c r="H91" s="25">
        <v>2</v>
      </c>
      <c r="I91" s="25"/>
      <c r="J91" s="25">
        <v>3</v>
      </c>
      <c r="K91" s="25"/>
      <c r="L91" s="25"/>
      <c r="M91" s="25">
        <v>2</v>
      </c>
      <c r="N91" s="25">
        <v>3</v>
      </c>
      <c r="O91" s="84">
        <v>29</v>
      </c>
      <c r="P91" s="29">
        <f>SUM(C91:N91)</f>
        <v>23</v>
      </c>
    </row>
    <row r="92" spans="1:16" s="14" customFormat="1" ht="15.75">
      <c r="A92" s="41" t="s">
        <v>213</v>
      </c>
      <c r="B92" s="42" t="s">
        <v>214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84"/>
      <c r="P92" s="29">
        <f t="shared" ref="P92:P95" si="4">SUM(C92:N92)</f>
        <v>0</v>
      </c>
    </row>
    <row r="93" spans="1:16" s="14" customFormat="1" ht="15.75">
      <c r="A93" s="41" t="s">
        <v>215</v>
      </c>
      <c r="B93" s="42" t="s">
        <v>216</v>
      </c>
      <c r="C93" s="25"/>
      <c r="D93" s="25">
        <v>3</v>
      </c>
      <c r="E93" s="25">
        <v>3</v>
      </c>
      <c r="F93" s="25">
        <v>5</v>
      </c>
      <c r="G93" s="25">
        <v>5</v>
      </c>
      <c r="H93" s="25"/>
      <c r="I93" s="25">
        <v>5</v>
      </c>
      <c r="J93" s="25">
        <v>3</v>
      </c>
      <c r="K93" s="25"/>
      <c r="L93" s="25">
        <v>4</v>
      </c>
      <c r="M93" s="25">
        <v>6</v>
      </c>
      <c r="N93" s="25">
        <v>4</v>
      </c>
      <c r="O93" s="84">
        <v>35</v>
      </c>
      <c r="P93" s="29">
        <f t="shared" si="4"/>
        <v>38</v>
      </c>
    </row>
    <row r="94" spans="1:16" s="14" customFormat="1" ht="15.75">
      <c r="A94" s="41" t="s">
        <v>217</v>
      </c>
      <c r="B94" s="42" t="s">
        <v>218</v>
      </c>
      <c r="C94" s="25"/>
      <c r="D94" s="25"/>
      <c r="E94" s="25"/>
      <c r="F94" s="25">
        <v>5</v>
      </c>
      <c r="G94" s="25">
        <v>5</v>
      </c>
      <c r="H94" s="25">
        <v>5</v>
      </c>
      <c r="I94" s="25">
        <v>5</v>
      </c>
      <c r="J94" s="25">
        <v>10</v>
      </c>
      <c r="K94" s="25">
        <v>10</v>
      </c>
      <c r="L94" s="25"/>
      <c r="M94" s="25">
        <v>10</v>
      </c>
      <c r="N94" s="25">
        <v>12</v>
      </c>
      <c r="O94" s="84">
        <v>35</v>
      </c>
      <c r="P94" s="29">
        <f t="shared" si="4"/>
        <v>62</v>
      </c>
    </row>
    <row r="95" spans="1:16" s="14" customFormat="1" ht="15.75">
      <c r="A95" s="41" t="s">
        <v>219</v>
      </c>
      <c r="B95" s="42" t="s">
        <v>220</v>
      </c>
      <c r="C95" s="25">
        <v>3</v>
      </c>
      <c r="D95" s="25"/>
      <c r="E95" s="25"/>
      <c r="F95" s="25">
        <v>5</v>
      </c>
      <c r="G95" s="25">
        <v>5</v>
      </c>
      <c r="H95" s="25">
        <v>3</v>
      </c>
      <c r="I95" s="25">
        <v>4</v>
      </c>
      <c r="J95" s="25">
        <v>10</v>
      </c>
      <c r="K95" s="25">
        <v>8</v>
      </c>
      <c r="L95" s="25"/>
      <c r="M95" s="25">
        <v>8</v>
      </c>
      <c r="N95" s="25">
        <v>15</v>
      </c>
      <c r="O95" s="84">
        <v>38</v>
      </c>
      <c r="P95" s="29">
        <f t="shared" si="4"/>
        <v>61</v>
      </c>
    </row>
    <row r="96" spans="1:16" s="14" customFormat="1" ht="15.75">
      <c r="A96" s="41" t="s">
        <v>221</v>
      </c>
      <c r="B96" s="42" t="s">
        <v>222</v>
      </c>
      <c r="C96" s="25"/>
      <c r="D96" s="25">
        <v>3.5</v>
      </c>
      <c r="E96" s="25"/>
      <c r="F96" s="25">
        <v>5</v>
      </c>
      <c r="G96" s="25">
        <v>4</v>
      </c>
      <c r="H96" s="25">
        <v>5</v>
      </c>
      <c r="I96" s="25">
        <v>3.5</v>
      </c>
      <c r="J96" s="25">
        <v>5</v>
      </c>
      <c r="K96" s="25">
        <v>10</v>
      </c>
      <c r="L96" s="25"/>
      <c r="M96" s="25">
        <v>10</v>
      </c>
      <c r="N96" s="25">
        <v>5</v>
      </c>
      <c r="O96" s="84">
        <v>37</v>
      </c>
      <c r="P96" s="29">
        <f t="shared" si="3"/>
        <v>51</v>
      </c>
    </row>
    <row r="97" spans="1:16" s="14" customFormat="1" ht="15.75">
      <c r="A97" s="41" t="s">
        <v>223</v>
      </c>
      <c r="B97" s="42" t="s">
        <v>224</v>
      </c>
      <c r="C97" s="25">
        <v>4</v>
      </c>
      <c r="D97" s="25"/>
      <c r="E97" s="25"/>
      <c r="F97" s="25">
        <v>5</v>
      </c>
      <c r="G97" s="25">
        <v>2</v>
      </c>
      <c r="H97" s="25">
        <v>5</v>
      </c>
      <c r="I97" s="25">
        <v>2</v>
      </c>
      <c r="J97" s="25">
        <v>4</v>
      </c>
      <c r="K97" s="25">
        <v>10</v>
      </c>
      <c r="L97" s="25"/>
      <c r="M97" s="25">
        <v>6</v>
      </c>
      <c r="N97" s="25">
        <v>5</v>
      </c>
      <c r="O97" s="84">
        <v>36</v>
      </c>
      <c r="P97" s="29">
        <f t="shared" si="3"/>
        <v>43</v>
      </c>
    </row>
    <row r="98" spans="1:16" s="14" customFormat="1" ht="15.75">
      <c r="A98" s="41" t="s">
        <v>225</v>
      </c>
      <c r="B98" s="42" t="s">
        <v>226</v>
      </c>
      <c r="C98" s="25">
        <v>2</v>
      </c>
      <c r="D98" s="25"/>
      <c r="E98" s="25"/>
      <c r="F98" s="25">
        <v>5</v>
      </c>
      <c r="G98" s="25">
        <v>5</v>
      </c>
      <c r="H98" s="25">
        <v>5</v>
      </c>
      <c r="I98" s="25">
        <v>5</v>
      </c>
      <c r="J98" s="25"/>
      <c r="K98" s="25">
        <v>1</v>
      </c>
      <c r="L98" s="25">
        <v>2</v>
      </c>
      <c r="M98" s="25"/>
      <c r="N98" s="25">
        <v>1</v>
      </c>
      <c r="O98" s="84">
        <v>37</v>
      </c>
      <c r="P98" s="29">
        <f t="shared" si="3"/>
        <v>26</v>
      </c>
    </row>
    <row r="99" spans="1:16" s="14" customFormat="1" ht="15.75">
      <c r="A99" s="41" t="s">
        <v>431</v>
      </c>
      <c r="B99" s="42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84"/>
      <c r="P99" s="29"/>
    </row>
    <row r="100" spans="1:16" s="14" customFormat="1" ht="15.75">
      <c r="A100" s="43" t="s">
        <v>227</v>
      </c>
      <c r="B100" s="42" t="s">
        <v>228</v>
      </c>
      <c r="C100" s="25">
        <v>1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84">
        <v>32</v>
      </c>
      <c r="P100" s="29">
        <f>SUM(C100:N100)</f>
        <v>1</v>
      </c>
    </row>
    <row r="101" spans="1:16" s="14" customFormat="1" ht="15.75">
      <c r="A101" s="43" t="s">
        <v>229</v>
      </c>
      <c r="B101" s="42" t="s">
        <v>230</v>
      </c>
      <c r="C101" s="25">
        <v>4</v>
      </c>
      <c r="D101" s="25"/>
      <c r="E101" s="25"/>
      <c r="F101" s="25">
        <v>5</v>
      </c>
      <c r="G101" s="25">
        <v>2</v>
      </c>
      <c r="H101" s="25">
        <v>5</v>
      </c>
      <c r="I101" s="25"/>
      <c r="J101" s="25">
        <v>9</v>
      </c>
      <c r="K101" s="25">
        <v>7</v>
      </c>
      <c r="L101" s="25"/>
      <c r="M101" s="25">
        <v>4</v>
      </c>
      <c r="N101" s="25">
        <v>2</v>
      </c>
      <c r="O101" s="84">
        <v>44</v>
      </c>
      <c r="P101" s="29">
        <f t="shared" ref="P101:P165" si="5">SUM(C101:N101)</f>
        <v>38</v>
      </c>
    </row>
    <row r="102" spans="1:16" s="14" customFormat="1" ht="15.75">
      <c r="A102" s="43" t="s">
        <v>231</v>
      </c>
      <c r="B102" s="42" t="s">
        <v>232</v>
      </c>
      <c r="C102" s="25">
        <v>4</v>
      </c>
      <c r="D102" s="25"/>
      <c r="E102" s="25"/>
      <c r="F102" s="25">
        <v>5</v>
      </c>
      <c r="G102" s="25">
        <v>5</v>
      </c>
      <c r="H102" s="25">
        <v>5</v>
      </c>
      <c r="I102" s="25">
        <v>2</v>
      </c>
      <c r="J102" s="25">
        <v>10</v>
      </c>
      <c r="K102" s="25">
        <v>7</v>
      </c>
      <c r="L102" s="25"/>
      <c r="M102" s="25">
        <v>10</v>
      </c>
      <c r="N102" s="25">
        <v>1</v>
      </c>
      <c r="O102" s="84">
        <v>42</v>
      </c>
      <c r="P102" s="29">
        <f t="shared" si="5"/>
        <v>49</v>
      </c>
    </row>
    <row r="103" spans="1:16" s="14" customFormat="1" ht="15.75">
      <c r="A103" s="43" t="s">
        <v>233</v>
      </c>
      <c r="B103" s="42" t="s">
        <v>234</v>
      </c>
      <c r="C103" s="25">
        <v>3</v>
      </c>
      <c r="D103" s="25"/>
      <c r="E103" s="25"/>
      <c r="F103" s="25">
        <v>5</v>
      </c>
      <c r="G103" s="25">
        <v>2</v>
      </c>
      <c r="H103" s="25">
        <v>3</v>
      </c>
      <c r="I103" s="25">
        <v>5</v>
      </c>
      <c r="J103" s="25">
        <v>7</v>
      </c>
      <c r="K103" s="25">
        <v>8</v>
      </c>
      <c r="L103" s="25"/>
      <c r="M103" s="25"/>
      <c r="N103" s="25"/>
      <c r="O103" s="84">
        <v>32</v>
      </c>
      <c r="P103" s="29">
        <f t="shared" si="5"/>
        <v>33</v>
      </c>
    </row>
    <row r="104" spans="1:16" s="14" customFormat="1" ht="15.75">
      <c r="A104" s="43" t="s">
        <v>235</v>
      </c>
      <c r="B104" s="42" t="s">
        <v>236</v>
      </c>
      <c r="C104" s="25"/>
      <c r="D104" s="25"/>
      <c r="E104" s="25"/>
      <c r="F104" s="25">
        <v>5</v>
      </c>
      <c r="G104" s="25">
        <v>1</v>
      </c>
      <c r="H104" s="25">
        <v>5</v>
      </c>
      <c r="I104" s="25">
        <v>1</v>
      </c>
      <c r="J104" s="25">
        <v>7</v>
      </c>
      <c r="K104" s="25"/>
      <c r="L104" s="25">
        <v>3</v>
      </c>
      <c r="M104" s="25">
        <v>6</v>
      </c>
      <c r="N104" s="25"/>
      <c r="O104" s="84">
        <v>37</v>
      </c>
      <c r="P104" s="29">
        <f t="shared" si="5"/>
        <v>28</v>
      </c>
    </row>
    <row r="105" spans="1:16" s="14" customFormat="1" ht="15.75">
      <c r="A105" s="43" t="s">
        <v>237</v>
      </c>
      <c r="B105" s="42" t="s">
        <v>238</v>
      </c>
      <c r="C105" s="25"/>
      <c r="D105" s="25"/>
      <c r="E105" s="25"/>
      <c r="F105" s="25"/>
      <c r="G105" s="25">
        <v>3</v>
      </c>
      <c r="H105" s="25">
        <v>5</v>
      </c>
      <c r="I105" s="25">
        <v>5</v>
      </c>
      <c r="J105" s="25">
        <v>8</v>
      </c>
      <c r="K105" s="25"/>
      <c r="L105" s="25"/>
      <c r="M105" s="25">
        <v>5</v>
      </c>
      <c r="N105" s="25"/>
      <c r="O105" s="84">
        <v>31</v>
      </c>
      <c r="P105" s="29">
        <f t="shared" si="5"/>
        <v>26</v>
      </c>
    </row>
    <row r="106" spans="1:16" s="14" customFormat="1" ht="15.75">
      <c r="A106" s="43" t="s">
        <v>239</v>
      </c>
      <c r="B106" s="42" t="s">
        <v>240</v>
      </c>
      <c r="C106" s="25"/>
      <c r="D106" s="25"/>
      <c r="E106" s="25"/>
      <c r="F106" s="25"/>
      <c r="G106" s="25">
        <v>2</v>
      </c>
      <c r="H106" s="25">
        <v>1</v>
      </c>
      <c r="I106" s="25">
        <v>2</v>
      </c>
      <c r="J106" s="25"/>
      <c r="K106" s="25">
        <v>1</v>
      </c>
      <c r="L106" s="25"/>
      <c r="M106" s="25">
        <v>1</v>
      </c>
      <c r="N106" s="25"/>
      <c r="O106" s="84">
        <v>30</v>
      </c>
      <c r="P106" s="29">
        <f t="shared" si="5"/>
        <v>7</v>
      </c>
    </row>
    <row r="107" spans="1:16" s="14" customFormat="1" ht="15.75">
      <c r="A107" s="43" t="s">
        <v>241</v>
      </c>
      <c r="B107" s="42" t="s">
        <v>242</v>
      </c>
      <c r="C107" s="25"/>
      <c r="D107" s="25"/>
      <c r="E107" s="25"/>
      <c r="F107" s="25">
        <v>5</v>
      </c>
      <c r="G107" s="25"/>
      <c r="H107" s="25"/>
      <c r="I107" s="25"/>
      <c r="J107" s="25">
        <v>1</v>
      </c>
      <c r="K107" s="25"/>
      <c r="L107" s="25"/>
      <c r="M107" s="25">
        <v>4</v>
      </c>
      <c r="N107" s="25"/>
      <c r="O107" s="84">
        <v>26</v>
      </c>
      <c r="P107" s="29">
        <f t="shared" si="5"/>
        <v>10</v>
      </c>
    </row>
    <row r="108" spans="1:16" s="14" customFormat="1" ht="15.75">
      <c r="A108" s="43" t="s">
        <v>243</v>
      </c>
      <c r="B108" s="42" t="s">
        <v>244</v>
      </c>
      <c r="C108" s="25"/>
      <c r="D108" s="25">
        <v>2</v>
      </c>
      <c r="E108" s="25"/>
      <c r="F108" s="25">
        <v>5</v>
      </c>
      <c r="G108" s="25">
        <v>1</v>
      </c>
      <c r="H108" s="25">
        <v>5</v>
      </c>
      <c r="I108" s="25"/>
      <c r="J108" s="25">
        <v>8</v>
      </c>
      <c r="K108" s="25"/>
      <c r="L108" s="25"/>
      <c r="M108" s="25">
        <v>5</v>
      </c>
      <c r="N108" s="25"/>
      <c r="O108" s="84">
        <v>29</v>
      </c>
      <c r="P108" s="29">
        <f t="shared" si="5"/>
        <v>26</v>
      </c>
    </row>
    <row r="109" spans="1:16" s="14" customFormat="1" ht="15.75">
      <c r="A109" s="43" t="s">
        <v>245</v>
      </c>
      <c r="B109" s="42" t="s">
        <v>246</v>
      </c>
      <c r="C109" s="25"/>
      <c r="D109" s="25"/>
      <c r="E109" s="25"/>
      <c r="F109" s="25">
        <v>5</v>
      </c>
      <c r="G109" s="25"/>
      <c r="H109" s="25">
        <v>5</v>
      </c>
      <c r="I109" s="25">
        <v>1</v>
      </c>
      <c r="J109" s="25"/>
      <c r="K109" s="25"/>
      <c r="L109" s="25"/>
      <c r="M109" s="25">
        <v>3</v>
      </c>
      <c r="N109" s="25"/>
      <c r="O109" s="84">
        <v>28</v>
      </c>
      <c r="P109" s="29">
        <f t="shared" si="5"/>
        <v>14</v>
      </c>
    </row>
    <row r="110" spans="1:16" s="14" customFormat="1" ht="15.75">
      <c r="A110" s="43" t="s">
        <v>247</v>
      </c>
      <c r="B110" s="42" t="s">
        <v>248</v>
      </c>
      <c r="C110" s="25">
        <v>3</v>
      </c>
      <c r="D110" s="25"/>
      <c r="E110" s="25"/>
      <c r="F110" s="25">
        <v>3</v>
      </c>
      <c r="G110" s="25">
        <v>5</v>
      </c>
      <c r="H110" s="25">
        <v>5</v>
      </c>
      <c r="I110" s="25">
        <v>5</v>
      </c>
      <c r="J110" s="25">
        <v>10</v>
      </c>
      <c r="K110" s="25">
        <v>6</v>
      </c>
      <c r="L110" s="25"/>
      <c r="M110" s="25">
        <v>4</v>
      </c>
      <c r="N110" s="25">
        <v>15</v>
      </c>
      <c r="O110" s="84">
        <v>42</v>
      </c>
      <c r="P110" s="29">
        <f t="shared" si="5"/>
        <v>56</v>
      </c>
    </row>
    <row r="111" spans="1:16" s="14" customFormat="1" ht="15.75">
      <c r="A111" s="43" t="s">
        <v>249</v>
      </c>
      <c r="B111" s="42" t="s">
        <v>250</v>
      </c>
      <c r="C111" s="25"/>
      <c r="D111" s="25"/>
      <c r="E111" s="25"/>
      <c r="F111" s="25">
        <v>5</v>
      </c>
      <c r="G111" s="25">
        <v>5</v>
      </c>
      <c r="H111" s="25">
        <v>5</v>
      </c>
      <c r="I111" s="25"/>
      <c r="J111" s="25">
        <v>8</v>
      </c>
      <c r="K111" s="25">
        <v>3</v>
      </c>
      <c r="L111" s="25"/>
      <c r="M111" s="25">
        <v>6</v>
      </c>
      <c r="N111" s="25">
        <v>7</v>
      </c>
      <c r="O111" s="84">
        <v>29</v>
      </c>
      <c r="P111" s="29">
        <f t="shared" si="5"/>
        <v>39</v>
      </c>
    </row>
    <row r="112" spans="1:16" s="14" customFormat="1" ht="30">
      <c r="A112" s="43" t="s">
        <v>251</v>
      </c>
      <c r="B112" s="42" t="s">
        <v>252</v>
      </c>
      <c r="C112" s="25"/>
      <c r="D112" s="25">
        <v>2</v>
      </c>
      <c r="E112" s="25">
        <v>4</v>
      </c>
      <c r="F112" s="25">
        <v>5</v>
      </c>
      <c r="G112" s="25">
        <v>2</v>
      </c>
      <c r="H112" s="25">
        <v>5</v>
      </c>
      <c r="I112" s="25">
        <v>5</v>
      </c>
      <c r="J112" s="25"/>
      <c r="K112" s="25">
        <v>1</v>
      </c>
      <c r="L112" s="25"/>
      <c r="M112" s="25">
        <v>7</v>
      </c>
      <c r="N112" s="25">
        <v>4</v>
      </c>
      <c r="O112" s="84">
        <v>32</v>
      </c>
      <c r="P112" s="29">
        <f t="shared" si="5"/>
        <v>35</v>
      </c>
    </row>
    <row r="113" spans="1:16" s="14" customFormat="1" ht="15.75">
      <c r="A113" s="43" t="s">
        <v>253</v>
      </c>
      <c r="B113" s="42" t="s">
        <v>254</v>
      </c>
      <c r="C113" s="25"/>
      <c r="D113" s="25">
        <v>3</v>
      </c>
      <c r="E113" s="25"/>
      <c r="F113" s="25">
        <v>5</v>
      </c>
      <c r="G113" s="25"/>
      <c r="H113" s="25"/>
      <c r="I113" s="25"/>
      <c r="J113" s="25"/>
      <c r="K113" s="25"/>
      <c r="L113" s="25"/>
      <c r="M113" s="25">
        <v>1</v>
      </c>
      <c r="N113" s="25">
        <v>3</v>
      </c>
      <c r="O113" s="84">
        <v>35</v>
      </c>
      <c r="P113" s="29">
        <f t="shared" si="5"/>
        <v>12</v>
      </c>
    </row>
    <row r="114" spans="1:16" s="14" customFormat="1" ht="15.75">
      <c r="A114" s="43" t="s">
        <v>255</v>
      </c>
      <c r="B114" s="42" t="s">
        <v>256</v>
      </c>
      <c r="C114" s="25">
        <v>4</v>
      </c>
      <c r="D114" s="25"/>
      <c r="E114" s="25"/>
      <c r="F114" s="25">
        <v>5</v>
      </c>
      <c r="G114" s="25">
        <v>5</v>
      </c>
      <c r="H114" s="25">
        <v>5</v>
      </c>
      <c r="I114" s="25">
        <v>5</v>
      </c>
      <c r="J114" s="25">
        <v>10</v>
      </c>
      <c r="K114" s="25">
        <v>10</v>
      </c>
      <c r="L114" s="25">
        <v>10</v>
      </c>
      <c r="M114" s="25"/>
      <c r="N114" s="25">
        <v>15</v>
      </c>
      <c r="O114" s="84">
        <v>43</v>
      </c>
      <c r="P114" s="29">
        <f t="shared" si="5"/>
        <v>69</v>
      </c>
    </row>
    <row r="115" spans="1:16" s="14" customFormat="1" ht="15.75">
      <c r="A115" s="43" t="s">
        <v>257</v>
      </c>
      <c r="B115" s="42" t="s">
        <v>258</v>
      </c>
      <c r="C115" s="25"/>
      <c r="D115" s="25"/>
      <c r="E115" s="25"/>
      <c r="F115" s="25">
        <v>5</v>
      </c>
      <c r="G115" s="25">
        <v>5</v>
      </c>
      <c r="H115" s="25">
        <v>5</v>
      </c>
      <c r="I115" s="25"/>
      <c r="J115" s="25">
        <v>9</v>
      </c>
      <c r="K115" s="25">
        <v>7</v>
      </c>
      <c r="L115" s="25"/>
      <c r="M115" s="25">
        <v>9</v>
      </c>
      <c r="N115" s="25">
        <v>15</v>
      </c>
      <c r="O115" s="84">
        <v>38</v>
      </c>
      <c r="P115" s="29">
        <f t="shared" si="5"/>
        <v>55</v>
      </c>
    </row>
    <row r="116" spans="1:16" s="14" customFormat="1" ht="15.75">
      <c r="A116" s="43" t="s">
        <v>259</v>
      </c>
      <c r="B116" s="42" t="s">
        <v>260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84">
        <v>28</v>
      </c>
      <c r="P116" s="29">
        <f t="shared" si="5"/>
        <v>0</v>
      </c>
    </row>
    <row r="117" spans="1:16" s="14" customFormat="1" ht="15.75">
      <c r="A117" s="43" t="s">
        <v>261</v>
      </c>
      <c r="B117" s="42" t="s">
        <v>262</v>
      </c>
      <c r="C117" s="25"/>
      <c r="D117" s="25"/>
      <c r="E117" s="25"/>
      <c r="F117" s="25">
        <v>5</v>
      </c>
      <c r="G117" s="25"/>
      <c r="H117" s="25">
        <v>5</v>
      </c>
      <c r="I117" s="25"/>
      <c r="J117" s="25">
        <v>4</v>
      </c>
      <c r="K117" s="25">
        <v>10</v>
      </c>
      <c r="L117" s="25"/>
      <c r="M117" s="25">
        <v>5</v>
      </c>
      <c r="N117" s="25"/>
      <c r="O117" s="84">
        <v>29</v>
      </c>
      <c r="P117" s="29">
        <f t="shared" si="5"/>
        <v>29</v>
      </c>
    </row>
    <row r="118" spans="1:16" s="14" customFormat="1" ht="15.75">
      <c r="A118" s="43" t="s">
        <v>263</v>
      </c>
      <c r="B118" s="42" t="s">
        <v>264</v>
      </c>
      <c r="C118" s="25"/>
      <c r="D118" s="25"/>
      <c r="E118" s="25"/>
      <c r="F118" s="25">
        <v>5</v>
      </c>
      <c r="G118" s="25"/>
      <c r="H118" s="25">
        <v>5</v>
      </c>
      <c r="I118" s="25"/>
      <c r="J118" s="25">
        <v>2</v>
      </c>
      <c r="K118" s="25"/>
      <c r="L118" s="25"/>
      <c r="M118" s="25">
        <v>3</v>
      </c>
      <c r="N118" s="25"/>
      <c r="O118" s="84">
        <v>26</v>
      </c>
      <c r="P118" s="29">
        <f t="shared" si="5"/>
        <v>15</v>
      </c>
    </row>
    <row r="119" spans="1:16" s="14" customFormat="1" ht="15.75">
      <c r="A119" s="43" t="s">
        <v>265</v>
      </c>
      <c r="B119" s="42" t="s">
        <v>266</v>
      </c>
      <c r="C119" s="25"/>
      <c r="D119" s="25"/>
      <c r="E119" s="25"/>
      <c r="F119" s="25">
        <v>5</v>
      </c>
      <c r="G119" s="25">
        <v>2</v>
      </c>
      <c r="H119" s="25">
        <v>1</v>
      </c>
      <c r="I119" s="25">
        <v>5</v>
      </c>
      <c r="J119" s="25"/>
      <c r="K119" s="25"/>
      <c r="L119" s="25"/>
      <c r="M119" s="25">
        <v>1</v>
      </c>
      <c r="N119" s="25">
        <v>5</v>
      </c>
      <c r="O119" s="84">
        <v>35</v>
      </c>
      <c r="P119" s="29">
        <f t="shared" si="5"/>
        <v>19</v>
      </c>
    </row>
    <row r="120" spans="1:16" s="14" customFormat="1" ht="15.75">
      <c r="A120" s="43" t="s">
        <v>267</v>
      </c>
      <c r="B120" s="42" t="s">
        <v>268</v>
      </c>
      <c r="C120" s="25"/>
      <c r="D120" s="25">
        <v>2</v>
      </c>
      <c r="E120" s="25">
        <v>4</v>
      </c>
      <c r="F120" s="25">
        <v>5</v>
      </c>
      <c r="G120" s="25">
        <v>2</v>
      </c>
      <c r="H120" s="25">
        <v>5</v>
      </c>
      <c r="I120" s="25"/>
      <c r="J120" s="25">
        <v>7</v>
      </c>
      <c r="K120" s="25"/>
      <c r="L120" s="25"/>
      <c r="M120" s="25">
        <v>4</v>
      </c>
      <c r="N120" s="25"/>
      <c r="O120" s="84">
        <v>35</v>
      </c>
      <c r="P120" s="29">
        <f t="shared" si="5"/>
        <v>29</v>
      </c>
    </row>
    <row r="121" spans="1:16" s="14" customFormat="1" ht="15.75">
      <c r="A121" s="43" t="s">
        <v>269</v>
      </c>
      <c r="B121" s="42" t="s">
        <v>270</v>
      </c>
      <c r="C121" s="25"/>
      <c r="D121" s="25">
        <v>3</v>
      </c>
      <c r="E121" s="25"/>
      <c r="F121" s="25">
        <v>5</v>
      </c>
      <c r="G121" s="25">
        <v>5</v>
      </c>
      <c r="H121" s="25">
        <v>4</v>
      </c>
      <c r="I121" s="25"/>
      <c r="J121" s="25">
        <v>4</v>
      </c>
      <c r="K121" s="25">
        <v>3</v>
      </c>
      <c r="L121" s="25">
        <v>2</v>
      </c>
      <c r="M121" s="25"/>
      <c r="N121" s="25"/>
      <c r="O121" s="84">
        <v>29</v>
      </c>
      <c r="P121" s="29">
        <f t="shared" si="5"/>
        <v>26</v>
      </c>
    </row>
    <row r="122" spans="1:16" s="14" customFormat="1" ht="15.75">
      <c r="A122" s="43" t="s">
        <v>271</v>
      </c>
      <c r="B122" s="42" t="s">
        <v>272</v>
      </c>
      <c r="C122" s="25">
        <v>2</v>
      </c>
      <c r="D122" s="25"/>
      <c r="E122" s="25"/>
      <c r="F122" s="25"/>
      <c r="G122" s="25"/>
      <c r="H122" s="25">
        <v>5</v>
      </c>
      <c r="I122" s="25"/>
      <c r="J122" s="25">
        <v>7</v>
      </c>
      <c r="K122" s="25"/>
      <c r="L122" s="25">
        <v>2</v>
      </c>
      <c r="M122" s="25">
        <v>2</v>
      </c>
      <c r="N122" s="25"/>
      <c r="O122" s="84">
        <v>33</v>
      </c>
      <c r="P122" s="29">
        <f t="shared" si="5"/>
        <v>18</v>
      </c>
    </row>
    <row r="123" spans="1:16" s="14" customFormat="1" ht="15.75">
      <c r="A123" s="43" t="s">
        <v>273</v>
      </c>
      <c r="B123" s="42" t="s">
        <v>274</v>
      </c>
      <c r="C123" s="25"/>
      <c r="D123" s="25"/>
      <c r="E123" s="25"/>
      <c r="F123" s="25">
        <v>5</v>
      </c>
      <c r="G123" s="25">
        <v>5</v>
      </c>
      <c r="H123" s="25">
        <v>4</v>
      </c>
      <c r="I123" s="25"/>
      <c r="J123" s="25">
        <v>3</v>
      </c>
      <c r="K123" s="25"/>
      <c r="L123" s="25"/>
      <c r="M123" s="25">
        <v>5</v>
      </c>
      <c r="N123" s="25"/>
      <c r="O123" s="84">
        <v>33</v>
      </c>
      <c r="P123" s="29">
        <f t="shared" si="5"/>
        <v>22</v>
      </c>
    </row>
    <row r="124" spans="1:16" s="14" customFormat="1">
      <c r="A124" s="46" t="s">
        <v>275</v>
      </c>
      <c r="B124" s="45" t="s">
        <v>276</v>
      </c>
      <c r="C124" s="25"/>
      <c r="D124" s="25"/>
      <c r="E124" s="25"/>
      <c r="F124" s="25">
        <v>5</v>
      </c>
      <c r="G124" s="25">
        <v>2</v>
      </c>
      <c r="H124" s="25">
        <v>5</v>
      </c>
      <c r="I124" s="25">
        <v>4</v>
      </c>
      <c r="J124" s="25">
        <v>7</v>
      </c>
      <c r="K124" s="25">
        <v>4</v>
      </c>
      <c r="L124" s="25"/>
      <c r="M124" s="25">
        <v>3</v>
      </c>
      <c r="N124" s="25">
        <v>10</v>
      </c>
      <c r="O124" s="84">
        <v>31</v>
      </c>
      <c r="P124" s="29">
        <f t="shared" si="5"/>
        <v>40</v>
      </c>
    </row>
    <row r="125" spans="1:16" s="14" customFormat="1" ht="15.75">
      <c r="A125" s="41" t="s">
        <v>277</v>
      </c>
      <c r="B125" s="42" t="s">
        <v>278</v>
      </c>
      <c r="C125" s="25"/>
      <c r="D125" s="25">
        <v>4</v>
      </c>
      <c r="E125" s="25"/>
      <c r="F125" s="25">
        <v>4</v>
      </c>
      <c r="G125" s="25">
        <v>5</v>
      </c>
      <c r="H125" s="25">
        <v>5</v>
      </c>
      <c r="I125" s="25">
        <v>5</v>
      </c>
      <c r="J125" s="25">
        <v>3.5</v>
      </c>
      <c r="K125" s="25">
        <v>7</v>
      </c>
      <c r="L125" s="25"/>
      <c r="M125" s="25">
        <v>10</v>
      </c>
      <c r="N125" s="25">
        <v>10</v>
      </c>
      <c r="O125" s="84">
        <v>38</v>
      </c>
      <c r="P125" s="29">
        <f t="shared" si="5"/>
        <v>53.5</v>
      </c>
    </row>
    <row r="126" spans="1:16" s="14" customFormat="1" ht="15.75">
      <c r="A126" s="41" t="s">
        <v>279</v>
      </c>
      <c r="B126" s="42" t="s">
        <v>280</v>
      </c>
      <c r="C126" s="25">
        <v>4</v>
      </c>
      <c r="D126" s="25"/>
      <c r="E126" s="25"/>
      <c r="F126" s="25">
        <v>5</v>
      </c>
      <c r="G126" s="25">
        <v>1</v>
      </c>
      <c r="H126" s="25">
        <v>5</v>
      </c>
      <c r="I126" s="25">
        <v>1</v>
      </c>
      <c r="J126" s="25">
        <v>1</v>
      </c>
      <c r="K126" s="25"/>
      <c r="L126" s="25">
        <v>7.5</v>
      </c>
      <c r="M126" s="25">
        <v>5</v>
      </c>
      <c r="N126" s="25">
        <v>3</v>
      </c>
      <c r="O126" s="84">
        <v>39</v>
      </c>
      <c r="P126" s="29">
        <f t="shared" si="5"/>
        <v>32.5</v>
      </c>
    </row>
    <row r="127" spans="1:16" s="14" customFormat="1" ht="15.75">
      <c r="A127" s="41" t="s">
        <v>281</v>
      </c>
      <c r="B127" s="42" t="s">
        <v>282</v>
      </c>
      <c r="C127" s="25">
        <v>3.5</v>
      </c>
      <c r="D127" s="25"/>
      <c r="E127" s="25"/>
      <c r="F127" s="25">
        <v>5</v>
      </c>
      <c r="G127" s="25">
        <v>5</v>
      </c>
      <c r="H127" s="25">
        <v>1</v>
      </c>
      <c r="I127" s="25"/>
      <c r="J127" s="25">
        <v>2</v>
      </c>
      <c r="K127" s="25">
        <v>1</v>
      </c>
      <c r="L127" s="25"/>
      <c r="M127" s="25">
        <v>4</v>
      </c>
      <c r="N127" s="25"/>
      <c r="O127" s="84">
        <v>33</v>
      </c>
      <c r="P127" s="29">
        <f t="shared" si="5"/>
        <v>21.5</v>
      </c>
    </row>
    <row r="128" spans="1:16" s="14" customFormat="1" ht="15.75">
      <c r="A128" s="41" t="s">
        <v>283</v>
      </c>
      <c r="B128" s="42" t="s">
        <v>284</v>
      </c>
      <c r="C128" s="25"/>
      <c r="D128" s="25">
        <v>3.5</v>
      </c>
      <c r="E128" s="25"/>
      <c r="F128" s="25">
        <v>5</v>
      </c>
      <c r="G128" s="25">
        <v>5</v>
      </c>
      <c r="H128" s="25">
        <v>5</v>
      </c>
      <c r="I128" s="25">
        <v>5</v>
      </c>
      <c r="J128" s="25">
        <v>9</v>
      </c>
      <c r="K128" s="25">
        <v>10</v>
      </c>
      <c r="L128" s="25"/>
      <c r="M128" s="25">
        <v>7</v>
      </c>
      <c r="N128" s="25">
        <v>6</v>
      </c>
      <c r="O128" s="84">
        <v>41</v>
      </c>
      <c r="P128" s="29">
        <f t="shared" si="5"/>
        <v>55.5</v>
      </c>
    </row>
    <row r="129" spans="1:16" s="14" customFormat="1" ht="15.75">
      <c r="A129" s="41" t="s">
        <v>285</v>
      </c>
      <c r="B129" s="42" t="s">
        <v>286</v>
      </c>
      <c r="C129" s="25"/>
      <c r="D129" s="25">
        <v>3.5</v>
      </c>
      <c r="E129" s="25"/>
      <c r="F129" s="25">
        <v>5</v>
      </c>
      <c r="G129" s="25"/>
      <c r="H129" s="25">
        <v>5</v>
      </c>
      <c r="I129" s="25"/>
      <c r="J129" s="25">
        <v>9</v>
      </c>
      <c r="K129" s="25"/>
      <c r="L129" s="25"/>
      <c r="M129" s="25">
        <v>5</v>
      </c>
      <c r="N129" s="25"/>
      <c r="O129" s="84">
        <v>37</v>
      </c>
      <c r="P129" s="29">
        <f t="shared" si="5"/>
        <v>27.5</v>
      </c>
    </row>
    <row r="130" spans="1:16" s="14" customFormat="1" ht="15.75">
      <c r="A130" s="41" t="s">
        <v>287</v>
      </c>
      <c r="B130" s="42" t="s">
        <v>288</v>
      </c>
      <c r="C130" s="25"/>
      <c r="D130" s="25">
        <v>1</v>
      </c>
      <c r="E130" s="25"/>
      <c r="F130" s="25">
        <v>5</v>
      </c>
      <c r="G130" s="25"/>
      <c r="H130" s="25">
        <v>5</v>
      </c>
      <c r="I130" s="25">
        <v>3</v>
      </c>
      <c r="J130" s="25">
        <v>4</v>
      </c>
      <c r="K130" s="25"/>
      <c r="L130" s="25"/>
      <c r="M130" s="25">
        <v>4</v>
      </c>
      <c r="N130" s="25"/>
      <c r="O130" s="84">
        <v>28</v>
      </c>
      <c r="P130" s="29">
        <f t="shared" si="5"/>
        <v>22</v>
      </c>
    </row>
    <row r="131" spans="1:16" s="14" customFormat="1" ht="15.75">
      <c r="A131" s="41" t="s">
        <v>289</v>
      </c>
      <c r="B131" s="42" t="s">
        <v>290</v>
      </c>
      <c r="C131" s="25">
        <v>3</v>
      </c>
      <c r="D131" s="25"/>
      <c r="E131" s="25"/>
      <c r="F131" s="25"/>
      <c r="G131" s="25">
        <v>5</v>
      </c>
      <c r="H131" s="25">
        <v>5</v>
      </c>
      <c r="I131" s="25">
        <v>5</v>
      </c>
      <c r="J131" s="25">
        <v>7</v>
      </c>
      <c r="K131" s="25">
        <v>2</v>
      </c>
      <c r="L131" s="25"/>
      <c r="M131" s="25">
        <v>10</v>
      </c>
      <c r="N131" s="25"/>
      <c r="O131" s="84">
        <v>31</v>
      </c>
      <c r="P131" s="29">
        <f t="shared" si="5"/>
        <v>37</v>
      </c>
    </row>
    <row r="132" spans="1:16" s="14" customFormat="1" ht="15.75">
      <c r="A132" s="41" t="s">
        <v>430</v>
      </c>
      <c r="B132" s="4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84"/>
      <c r="P132" s="29"/>
    </row>
    <row r="133" spans="1:16" s="14" customFormat="1" ht="15.75">
      <c r="A133" s="41" t="s">
        <v>291</v>
      </c>
      <c r="B133" s="42" t="s">
        <v>292</v>
      </c>
      <c r="C133" s="25"/>
      <c r="D133" s="25"/>
      <c r="E133" s="25"/>
      <c r="F133" s="25">
        <v>5</v>
      </c>
      <c r="G133" s="25">
        <v>2</v>
      </c>
      <c r="H133" s="25">
        <v>5</v>
      </c>
      <c r="I133" s="25">
        <v>2</v>
      </c>
      <c r="J133" s="25">
        <v>4</v>
      </c>
      <c r="K133" s="25">
        <v>4</v>
      </c>
      <c r="L133" s="25"/>
      <c r="M133" s="25">
        <v>4</v>
      </c>
      <c r="N133" s="25">
        <v>3</v>
      </c>
      <c r="O133" s="84">
        <v>26</v>
      </c>
      <c r="P133" s="29">
        <f t="shared" si="5"/>
        <v>29</v>
      </c>
    </row>
    <row r="134" spans="1:16" s="14" customFormat="1" ht="15.75">
      <c r="A134" s="41" t="s">
        <v>293</v>
      </c>
      <c r="B134" s="42" t="s">
        <v>294</v>
      </c>
      <c r="C134" s="25">
        <v>4</v>
      </c>
      <c r="D134" s="25">
        <v>4</v>
      </c>
      <c r="E134" s="25"/>
      <c r="F134" s="25">
        <v>5</v>
      </c>
      <c r="G134" s="25">
        <v>5</v>
      </c>
      <c r="H134" s="25">
        <v>5</v>
      </c>
      <c r="I134" s="25"/>
      <c r="J134" s="25">
        <v>10</v>
      </c>
      <c r="K134" s="25">
        <v>5</v>
      </c>
      <c r="L134" s="25"/>
      <c r="M134" s="25">
        <v>10</v>
      </c>
      <c r="N134" s="25">
        <v>8</v>
      </c>
      <c r="O134" s="84">
        <v>35</v>
      </c>
      <c r="P134" s="29">
        <f t="shared" si="5"/>
        <v>56</v>
      </c>
    </row>
    <row r="135" spans="1:16" s="14" customFormat="1" ht="15.75">
      <c r="A135" s="41" t="s">
        <v>295</v>
      </c>
      <c r="B135" s="42" t="s">
        <v>296</v>
      </c>
      <c r="C135" s="25">
        <v>3</v>
      </c>
      <c r="D135" s="25"/>
      <c r="E135" s="25"/>
      <c r="F135" s="25">
        <v>5</v>
      </c>
      <c r="G135" s="25">
        <v>5</v>
      </c>
      <c r="H135" s="25">
        <v>5</v>
      </c>
      <c r="I135" s="25">
        <v>3</v>
      </c>
      <c r="J135" s="25">
        <v>5</v>
      </c>
      <c r="K135" s="25"/>
      <c r="L135" s="25">
        <v>5</v>
      </c>
      <c r="M135" s="25">
        <v>5</v>
      </c>
      <c r="N135" s="25">
        <v>3</v>
      </c>
      <c r="O135" s="84">
        <v>28</v>
      </c>
      <c r="P135" s="29">
        <f t="shared" si="5"/>
        <v>39</v>
      </c>
    </row>
    <row r="136" spans="1:16" s="14" customFormat="1" ht="15.75">
      <c r="A136" s="41" t="s">
        <v>297</v>
      </c>
      <c r="B136" s="42" t="s">
        <v>298</v>
      </c>
      <c r="C136" s="25">
        <v>3</v>
      </c>
      <c r="D136" s="25"/>
      <c r="E136" s="25"/>
      <c r="F136" s="25">
        <v>5</v>
      </c>
      <c r="G136" s="25">
        <v>2</v>
      </c>
      <c r="H136" s="25">
        <v>5</v>
      </c>
      <c r="I136" s="25">
        <v>2</v>
      </c>
      <c r="J136" s="25">
        <v>7</v>
      </c>
      <c r="K136" s="25"/>
      <c r="L136" s="25"/>
      <c r="M136" s="25">
        <v>4</v>
      </c>
      <c r="N136" s="25">
        <v>2</v>
      </c>
      <c r="O136" s="84">
        <v>32</v>
      </c>
      <c r="P136" s="29">
        <f t="shared" si="5"/>
        <v>30</v>
      </c>
    </row>
    <row r="137" spans="1:16" s="14" customFormat="1" ht="15.75">
      <c r="A137" s="41" t="s">
        <v>299</v>
      </c>
      <c r="B137" s="42" t="s">
        <v>300</v>
      </c>
      <c r="C137" s="25"/>
      <c r="D137" s="25"/>
      <c r="E137" s="25"/>
      <c r="F137" s="25">
        <v>5</v>
      </c>
      <c r="G137" s="25">
        <v>5</v>
      </c>
      <c r="H137" s="25">
        <v>2</v>
      </c>
      <c r="I137" s="25">
        <v>3</v>
      </c>
      <c r="J137" s="25"/>
      <c r="K137" s="25"/>
      <c r="L137" s="25"/>
      <c r="M137" s="25">
        <v>3</v>
      </c>
      <c r="N137" s="25">
        <v>5</v>
      </c>
      <c r="O137" s="84">
        <v>43</v>
      </c>
      <c r="P137" s="29">
        <f t="shared" si="5"/>
        <v>23</v>
      </c>
    </row>
    <row r="138" spans="1:16" s="14" customFormat="1" ht="15.75">
      <c r="A138" s="41" t="s">
        <v>301</v>
      </c>
      <c r="B138" s="42" t="s">
        <v>302</v>
      </c>
      <c r="C138" s="25">
        <v>3</v>
      </c>
      <c r="D138" s="25"/>
      <c r="E138" s="25"/>
      <c r="F138" s="25">
        <v>5</v>
      </c>
      <c r="G138" s="25">
        <v>5</v>
      </c>
      <c r="H138" s="25">
        <v>5</v>
      </c>
      <c r="I138" s="25">
        <v>4</v>
      </c>
      <c r="J138" s="25">
        <v>10</v>
      </c>
      <c r="K138" s="25">
        <v>10</v>
      </c>
      <c r="L138" s="25"/>
      <c r="M138" s="25">
        <v>10</v>
      </c>
      <c r="N138" s="25">
        <v>8</v>
      </c>
      <c r="O138" s="84">
        <v>38</v>
      </c>
      <c r="P138" s="29">
        <f t="shared" si="5"/>
        <v>60</v>
      </c>
    </row>
    <row r="139" spans="1:16" s="14" customFormat="1" ht="15.75">
      <c r="A139" s="41" t="s">
        <v>303</v>
      </c>
      <c r="B139" s="42" t="s">
        <v>304</v>
      </c>
      <c r="C139" s="25"/>
      <c r="D139" s="25"/>
      <c r="E139" s="25"/>
      <c r="F139" s="25">
        <v>5</v>
      </c>
      <c r="G139" s="25">
        <v>3</v>
      </c>
      <c r="H139" s="25">
        <v>5</v>
      </c>
      <c r="I139" s="25">
        <v>2</v>
      </c>
      <c r="J139" s="25">
        <v>7</v>
      </c>
      <c r="K139" s="25">
        <v>5</v>
      </c>
      <c r="L139" s="25"/>
      <c r="M139" s="25">
        <v>3</v>
      </c>
      <c r="N139" s="25">
        <v>3</v>
      </c>
      <c r="O139" s="84">
        <v>27</v>
      </c>
      <c r="P139" s="29">
        <f t="shared" si="5"/>
        <v>33</v>
      </c>
    </row>
    <row r="140" spans="1:16" s="14" customFormat="1" ht="15.75">
      <c r="A140" s="41" t="s">
        <v>305</v>
      </c>
      <c r="B140" s="42" t="s">
        <v>306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84">
        <v>40</v>
      </c>
      <c r="P140" s="29">
        <f t="shared" si="5"/>
        <v>0</v>
      </c>
    </row>
    <row r="141" spans="1:16" s="14" customFormat="1" ht="15.75">
      <c r="A141" s="41" t="s">
        <v>307</v>
      </c>
      <c r="B141" s="42" t="s">
        <v>308</v>
      </c>
      <c r="C141" s="25">
        <v>1</v>
      </c>
      <c r="D141" s="25"/>
      <c r="E141" s="25"/>
      <c r="F141" s="25">
        <v>5</v>
      </c>
      <c r="G141" s="25"/>
      <c r="H141" s="25">
        <v>4</v>
      </c>
      <c r="I141" s="25">
        <v>3</v>
      </c>
      <c r="J141" s="25">
        <v>9</v>
      </c>
      <c r="K141" s="25">
        <v>10</v>
      </c>
      <c r="L141" s="25"/>
      <c r="M141" s="25">
        <v>5</v>
      </c>
      <c r="N141" s="25">
        <v>2</v>
      </c>
      <c r="O141" s="84">
        <v>36</v>
      </c>
      <c r="P141" s="29">
        <f t="shared" si="5"/>
        <v>39</v>
      </c>
    </row>
    <row r="142" spans="1:16" s="14" customFormat="1" ht="15.75">
      <c r="A142" s="41" t="s">
        <v>309</v>
      </c>
      <c r="B142" s="42" t="s">
        <v>310</v>
      </c>
      <c r="C142" s="25"/>
      <c r="D142" s="25"/>
      <c r="E142" s="25"/>
      <c r="F142" s="25">
        <v>4</v>
      </c>
      <c r="G142" s="25"/>
      <c r="H142" s="25">
        <v>3</v>
      </c>
      <c r="I142" s="25"/>
      <c r="J142" s="25">
        <v>5</v>
      </c>
      <c r="K142" s="25"/>
      <c r="L142" s="25"/>
      <c r="M142" s="25">
        <v>2</v>
      </c>
      <c r="N142" s="25">
        <v>8</v>
      </c>
      <c r="O142" s="84">
        <v>31</v>
      </c>
      <c r="P142" s="29">
        <f t="shared" si="5"/>
        <v>22</v>
      </c>
    </row>
    <row r="143" spans="1:16" s="14" customFormat="1" ht="15.75">
      <c r="A143" s="41" t="s">
        <v>311</v>
      </c>
      <c r="B143" s="42" t="s">
        <v>312</v>
      </c>
      <c r="C143" s="25">
        <v>2</v>
      </c>
      <c r="D143" s="25"/>
      <c r="E143" s="25">
        <v>1</v>
      </c>
      <c r="F143" s="25"/>
      <c r="G143" s="25"/>
      <c r="H143" s="25">
        <v>2</v>
      </c>
      <c r="I143" s="25">
        <v>5</v>
      </c>
      <c r="J143" s="25">
        <v>1</v>
      </c>
      <c r="K143" s="25"/>
      <c r="L143" s="25"/>
      <c r="M143" s="25"/>
      <c r="N143" s="25"/>
      <c r="O143" s="84">
        <v>36</v>
      </c>
      <c r="P143" s="29">
        <f t="shared" si="5"/>
        <v>11</v>
      </c>
    </row>
    <row r="144" spans="1:16" s="14" customFormat="1" ht="15.75">
      <c r="A144" s="41" t="s">
        <v>313</v>
      </c>
      <c r="B144" s="42" t="s">
        <v>314</v>
      </c>
      <c r="C144" s="25">
        <v>2</v>
      </c>
      <c r="D144" s="25"/>
      <c r="E144" s="25"/>
      <c r="F144" s="25">
        <v>1</v>
      </c>
      <c r="G144" s="25"/>
      <c r="H144" s="25"/>
      <c r="I144" s="25"/>
      <c r="J144" s="25"/>
      <c r="K144" s="25"/>
      <c r="L144" s="25"/>
      <c r="M144" s="25"/>
      <c r="N144" s="25"/>
      <c r="O144" s="84">
        <v>19</v>
      </c>
      <c r="P144" s="29">
        <f t="shared" si="5"/>
        <v>3</v>
      </c>
    </row>
    <row r="145" spans="1:16" s="14" customFormat="1" ht="15.75">
      <c r="A145" s="41" t="s">
        <v>315</v>
      </c>
      <c r="B145" s="42" t="s">
        <v>316</v>
      </c>
      <c r="C145" s="25"/>
      <c r="D145" s="25"/>
      <c r="E145" s="25"/>
      <c r="F145" s="25">
        <v>2</v>
      </c>
      <c r="G145" s="25">
        <v>1</v>
      </c>
      <c r="H145" s="25">
        <v>1</v>
      </c>
      <c r="I145" s="25"/>
      <c r="J145" s="25"/>
      <c r="K145" s="25">
        <v>1</v>
      </c>
      <c r="L145" s="25"/>
      <c r="M145" s="25">
        <v>4</v>
      </c>
      <c r="N145" s="25"/>
      <c r="O145" s="84">
        <v>32</v>
      </c>
      <c r="P145" s="29">
        <f t="shared" si="5"/>
        <v>9</v>
      </c>
    </row>
    <row r="146" spans="1:16" s="14" customFormat="1" ht="15.75">
      <c r="A146" s="41" t="s">
        <v>317</v>
      </c>
      <c r="B146" s="42" t="s">
        <v>318</v>
      </c>
      <c r="C146" s="25"/>
      <c r="D146" s="25"/>
      <c r="E146" s="25">
        <v>1</v>
      </c>
      <c r="F146" s="25">
        <v>4</v>
      </c>
      <c r="G146" s="25"/>
      <c r="H146" s="25">
        <v>5</v>
      </c>
      <c r="I146" s="25"/>
      <c r="J146" s="25">
        <v>6</v>
      </c>
      <c r="K146" s="25">
        <v>4</v>
      </c>
      <c r="L146" s="25"/>
      <c r="M146" s="25"/>
      <c r="N146" s="25">
        <v>5</v>
      </c>
      <c r="O146" s="90">
        <v>27</v>
      </c>
      <c r="P146" s="29">
        <f t="shared" si="5"/>
        <v>25</v>
      </c>
    </row>
    <row r="147" spans="1:16" s="14" customFormat="1" ht="15.75">
      <c r="A147" s="41" t="s">
        <v>319</v>
      </c>
      <c r="B147" s="42" t="s">
        <v>320</v>
      </c>
      <c r="C147" s="25"/>
      <c r="D147" s="25">
        <v>3</v>
      </c>
      <c r="E147" s="25"/>
      <c r="F147" s="25">
        <v>5</v>
      </c>
      <c r="G147" s="25">
        <v>1</v>
      </c>
      <c r="H147" s="25">
        <v>4</v>
      </c>
      <c r="I147" s="25">
        <v>1</v>
      </c>
      <c r="J147" s="25">
        <v>4</v>
      </c>
      <c r="K147" s="25">
        <v>7</v>
      </c>
      <c r="L147" s="25"/>
      <c r="M147" s="25">
        <v>8</v>
      </c>
      <c r="N147" s="25">
        <v>8</v>
      </c>
      <c r="O147" s="90">
        <v>31</v>
      </c>
      <c r="P147" s="29">
        <f t="shared" si="5"/>
        <v>41</v>
      </c>
    </row>
    <row r="148" spans="1:16" s="14" customFormat="1" ht="15.75">
      <c r="A148" s="41" t="s">
        <v>321</v>
      </c>
      <c r="B148" s="42" t="s">
        <v>322</v>
      </c>
      <c r="C148" s="25"/>
      <c r="D148" s="25">
        <v>2</v>
      </c>
      <c r="E148" s="25">
        <v>5</v>
      </c>
      <c r="F148" s="25">
        <v>5</v>
      </c>
      <c r="G148" s="25">
        <v>5</v>
      </c>
      <c r="H148" s="25">
        <v>2</v>
      </c>
      <c r="I148" s="25">
        <v>2</v>
      </c>
      <c r="J148" s="25">
        <v>7</v>
      </c>
      <c r="K148" s="25">
        <v>1</v>
      </c>
      <c r="L148" s="25"/>
      <c r="M148" s="25">
        <v>8</v>
      </c>
      <c r="N148" s="25"/>
      <c r="O148" s="90">
        <v>35</v>
      </c>
      <c r="P148" s="29">
        <f t="shared" si="5"/>
        <v>37</v>
      </c>
    </row>
    <row r="149" spans="1:16" s="14" customFormat="1" ht="15.75">
      <c r="A149" s="41" t="s">
        <v>323</v>
      </c>
      <c r="B149" s="42" t="s">
        <v>324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104">
        <v>0</v>
      </c>
      <c r="P149" s="29">
        <f t="shared" si="5"/>
        <v>0</v>
      </c>
    </row>
    <row r="150" spans="1:16" s="14" customFormat="1" ht="15.75">
      <c r="A150" s="41" t="s">
        <v>325</v>
      </c>
      <c r="B150" s="42" t="s">
        <v>326</v>
      </c>
      <c r="C150" s="25"/>
      <c r="D150" s="25"/>
      <c r="E150" s="25"/>
      <c r="F150" s="25">
        <v>5</v>
      </c>
      <c r="G150" s="25">
        <v>5</v>
      </c>
      <c r="H150" s="25">
        <v>5</v>
      </c>
      <c r="I150" s="25">
        <v>5</v>
      </c>
      <c r="J150" s="25">
        <v>10</v>
      </c>
      <c r="K150" s="25">
        <v>10</v>
      </c>
      <c r="L150" s="25"/>
      <c r="M150" s="25">
        <v>10</v>
      </c>
      <c r="N150" s="25">
        <v>13</v>
      </c>
      <c r="O150" s="90">
        <v>40</v>
      </c>
      <c r="P150" s="29">
        <f t="shared" si="5"/>
        <v>63</v>
      </c>
    </row>
    <row r="151" spans="1:16" s="14" customFormat="1" ht="15.75">
      <c r="A151" s="41" t="s">
        <v>327</v>
      </c>
      <c r="B151" s="42" t="s">
        <v>328</v>
      </c>
      <c r="C151" s="25">
        <v>3</v>
      </c>
      <c r="D151" s="25">
        <v>4</v>
      </c>
      <c r="E151" s="25"/>
      <c r="F151" s="25">
        <v>4</v>
      </c>
      <c r="G151" s="25">
        <v>4</v>
      </c>
      <c r="H151" s="25">
        <v>4</v>
      </c>
      <c r="I151" s="25"/>
      <c r="J151" s="25">
        <v>7</v>
      </c>
      <c r="K151" s="25"/>
      <c r="L151" s="25"/>
      <c r="M151" s="25">
        <v>2</v>
      </c>
      <c r="N151" s="25"/>
      <c r="O151" s="90">
        <v>26</v>
      </c>
      <c r="P151" s="29">
        <f t="shared" si="5"/>
        <v>28</v>
      </c>
    </row>
    <row r="152" spans="1:16" s="14" customFormat="1" ht="15.75">
      <c r="A152" s="41" t="s">
        <v>329</v>
      </c>
      <c r="B152" s="42" t="s">
        <v>330</v>
      </c>
      <c r="C152" s="25"/>
      <c r="D152" s="25"/>
      <c r="E152" s="25"/>
      <c r="F152" s="25">
        <v>5</v>
      </c>
      <c r="G152" s="25">
        <v>5</v>
      </c>
      <c r="H152" s="25">
        <v>2</v>
      </c>
      <c r="I152" s="25">
        <v>1</v>
      </c>
      <c r="J152" s="25">
        <v>4</v>
      </c>
      <c r="K152" s="25">
        <v>4</v>
      </c>
      <c r="L152" s="25"/>
      <c r="M152" s="25">
        <v>10</v>
      </c>
      <c r="N152" s="25"/>
      <c r="O152" s="90">
        <v>38</v>
      </c>
      <c r="P152" s="29">
        <f t="shared" si="5"/>
        <v>31</v>
      </c>
    </row>
    <row r="153" spans="1:16" s="14" customFormat="1" ht="15.75">
      <c r="A153" s="41" t="s">
        <v>331</v>
      </c>
      <c r="B153" s="42" t="s">
        <v>332</v>
      </c>
      <c r="C153" s="25">
        <v>2</v>
      </c>
      <c r="D153" s="25">
        <v>2</v>
      </c>
      <c r="E153" s="25"/>
      <c r="F153" s="25">
        <v>5</v>
      </c>
      <c r="G153" s="25">
        <v>5</v>
      </c>
      <c r="H153" s="25">
        <v>1</v>
      </c>
      <c r="I153" s="25"/>
      <c r="J153" s="25"/>
      <c r="K153" s="25">
        <v>1</v>
      </c>
      <c r="L153" s="25">
        <v>2</v>
      </c>
      <c r="M153" s="25"/>
      <c r="N153" s="25"/>
      <c r="O153" s="90">
        <v>32</v>
      </c>
      <c r="P153" s="29">
        <f t="shared" si="5"/>
        <v>18</v>
      </c>
    </row>
    <row r="154" spans="1:16" s="14" customFormat="1" ht="15.75">
      <c r="A154" s="41" t="s">
        <v>333</v>
      </c>
      <c r="B154" s="42" t="s">
        <v>334</v>
      </c>
      <c r="C154" s="25">
        <v>1</v>
      </c>
      <c r="D154" s="25"/>
      <c r="E154" s="25"/>
      <c r="F154" s="25">
        <v>5</v>
      </c>
      <c r="G154" s="25">
        <v>1</v>
      </c>
      <c r="H154" s="25">
        <v>5</v>
      </c>
      <c r="I154" s="25">
        <v>5</v>
      </c>
      <c r="J154" s="25"/>
      <c r="K154" s="25">
        <v>1</v>
      </c>
      <c r="L154" s="25"/>
      <c r="M154" s="25"/>
      <c r="N154" s="25"/>
      <c r="O154" s="90">
        <v>34</v>
      </c>
      <c r="P154" s="29">
        <f t="shared" si="5"/>
        <v>18</v>
      </c>
    </row>
    <row r="155" spans="1:16" s="14" customFormat="1" ht="15.75">
      <c r="A155" s="41" t="s">
        <v>335</v>
      </c>
      <c r="B155" s="42" t="s">
        <v>336</v>
      </c>
      <c r="C155" s="25">
        <v>4</v>
      </c>
      <c r="D155" s="25">
        <v>3</v>
      </c>
      <c r="E155" s="25"/>
      <c r="F155" s="25">
        <v>5</v>
      </c>
      <c r="G155" s="25">
        <v>2</v>
      </c>
      <c r="H155" s="25">
        <v>5</v>
      </c>
      <c r="I155" s="25"/>
      <c r="J155" s="25">
        <v>3</v>
      </c>
      <c r="K155" s="25">
        <v>6</v>
      </c>
      <c r="L155" s="25"/>
      <c r="M155" s="25">
        <v>4</v>
      </c>
      <c r="N155" s="25">
        <v>1</v>
      </c>
      <c r="O155" s="90">
        <v>32</v>
      </c>
      <c r="P155" s="29">
        <f t="shared" si="5"/>
        <v>33</v>
      </c>
    </row>
    <row r="156" spans="1:16" s="14" customFormat="1" ht="15.75">
      <c r="A156" s="41" t="s">
        <v>337</v>
      </c>
      <c r="B156" s="42" t="s">
        <v>338</v>
      </c>
      <c r="C156" s="25"/>
      <c r="D156" s="25"/>
      <c r="E156" s="25"/>
      <c r="F156" s="25">
        <v>5</v>
      </c>
      <c r="G156" s="25"/>
      <c r="H156" s="25">
        <v>2</v>
      </c>
      <c r="I156" s="25"/>
      <c r="J156" s="25">
        <v>1</v>
      </c>
      <c r="K156" s="25">
        <v>10</v>
      </c>
      <c r="L156" s="25"/>
      <c r="M156" s="25">
        <v>10</v>
      </c>
      <c r="N156" s="25">
        <v>5</v>
      </c>
      <c r="O156" s="90">
        <v>28</v>
      </c>
      <c r="P156" s="29">
        <f t="shared" si="5"/>
        <v>33</v>
      </c>
    </row>
    <row r="157" spans="1:16" s="14" customFormat="1" ht="15.75">
      <c r="A157" s="41" t="s">
        <v>339</v>
      </c>
      <c r="B157" s="42" t="s">
        <v>340</v>
      </c>
      <c r="C157" s="25"/>
      <c r="D157" s="25"/>
      <c r="E157" s="25"/>
      <c r="F157" s="25">
        <v>5</v>
      </c>
      <c r="G157" s="25">
        <v>5</v>
      </c>
      <c r="H157" s="25">
        <v>5</v>
      </c>
      <c r="I157" s="25">
        <v>3</v>
      </c>
      <c r="J157" s="25">
        <v>10</v>
      </c>
      <c r="K157" s="25">
        <v>7</v>
      </c>
      <c r="L157" s="25"/>
      <c r="M157" s="25">
        <v>9</v>
      </c>
      <c r="N157" s="25">
        <v>4</v>
      </c>
      <c r="O157" s="90">
        <v>30</v>
      </c>
      <c r="P157" s="29">
        <f t="shared" si="5"/>
        <v>48</v>
      </c>
    </row>
    <row r="158" spans="1:16" s="14" customFormat="1" ht="15.75">
      <c r="A158" s="41" t="s">
        <v>341</v>
      </c>
      <c r="B158" s="42" t="s">
        <v>342</v>
      </c>
      <c r="C158" s="25">
        <v>4</v>
      </c>
      <c r="D158" s="25"/>
      <c r="E158" s="25"/>
      <c r="F158" s="25">
        <v>5</v>
      </c>
      <c r="G158" s="25">
        <v>5</v>
      </c>
      <c r="H158" s="25"/>
      <c r="I158" s="25">
        <v>4</v>
      </c>
      <c r="J158" s="25"/>
      <c r="K158" s="25"/>
      <c r="L158" s="25"/>
      <c r="M158" s="25">
        <v>3</v>
      </c>
      <c r="N158" s="25"/>
      <c r="O158" s="90">
        <v>34</v>
      </c>
      <c r="P158" s="29">
        <f t="shared" si="5"/>
        <v>21</v>
      </c>
    </row>
    <row r="159" spans="1:16" s="14" customFormat="1" ht="15.75">
      <c r="A159" s="41" t="s">
        <v>343</v>
      </c>
      <c r="B159" s="42" t="s">
        <v>344</v>
      </c>
      <c r="C159" s="25"/>
      <c r="D159" s="25"/>
      <c r="E159" s="25"/>
      <c r="F159" s="25">
        <v>5</v>
      </c>
      <c r="G159" s="25">
        <v>2</v>
      </c>
      <c r="H159" s="25">
        <v>5</v>
      </c>
      <c r="I159" s="25">
        <v>5</v>
      </c>
      <c r="J159" s="25">
        <v>4</v>
      </c>
      <c r="K159" s="25"/>
      <c r="L159" s="25"/>
      <c r="M159" s="25">
        <v>3</v>
      </c>
      <c r="N159" s="25">
        <v>4</v>
      </c>
      <c r="O159" s="90">
        <v>30</v>
      </c>
      <c r="P159" s="29">
        <f t="shared" si="5"/>
        <v>28</v>
      </c>
    </row>
    <row r="160" spans="1:16" s="14" customFormat="1" ht="15.75">
      <c r="A160" s="41" t="s">
        <v>345</v>
      </c>
      <c r="B160" s="42" t="s">
        <v>346</v>
      </c>
      <c r="C160" s="25"/>
      <c r="D160" s="25"/>
      <c r="E160" s="25"/>
      <c r="F160" s="25">
        <v>5</v>
      </c>
      <c r="G160" s="25">
        <v>5</v>
      </c>
      <c r="H160" s="25">
        <v>5</v>
      </c>
      <c r="I160" s="25">
        <v>5</v>
      </c>
      <c r="J160" s="25">
        <v>10</v>
      </c>
      <c r="K160" s="25">
        <v>8</v>
      </c>
      <c r="L160" s="25"/>
      <c r="M160" s="25">
        <v>10</v>
      </c>
      <c r="N160" s="25">
        <v>11</v>
      </c>
      <c r="O160" s="90">
        <v>29</v>
      </c>
      <c r="P160" s="29">
        <f t="shared" si="5"/>
        <v>59</v>
      </c>
    </row>
    <row r="161" spans="1:16" s="14" customFormat="1" ht="15.75">
      <c r="A161" s="41" t="s">
        <v>347</v>
      </c>
      <c r="B161" s="42" t="s">
        <v>348</v>
      </c>
      <c r="C161" s="25"/>
      <c r="D161" s="25"/>
      <c r="E161" s="25"/>
      <c r="F161" s="25">
        <v>5</v>
      </c>
      <c r="G161" s="25">
        <v>5</v>
      </c>
      <c r="H161" s="25">
        <v>1</v>
      </c>
      <c r="I161" s="25">
        <v>4</v>
      </c>
      <c r="J161" s="25"/>
      <c r="K161" s="25">
        <v>5</v>
      </c>
      <c r="L161" s="25"/>
      <c r="M161" s="25">
        <v>4</v>
      </c>
      <c r="N161" s="25">
        <v>2</v>
      </c>
      <c r="O161" s="90">
        <v>38</v>
      </c>
      <c r="P161" s="29">
        <f t="shared" si="5"/>
        <v>26</v>
      </c>
    </row>
    <row r="162" spans="1:16" s="14" customFormat="1" ht="15.75">
      <c r="A162" s="41" t="s">
        <v>349</v>
      </c>
      <c r="B162" s="42" t="s">
        <v>350</v>
      </c>
      <c r="C162" s="25"/>
      <c r="D162" s="25"/>
      <c r="E162" s="25"/>
      <c r="F162" s="25">
        <v>1</v>
      </c>
      <c r="G162" s="25"/>
      <c r="H162" s="25">
        <v>3</v>
      </c>
      <c r="I162" s="25"/>
      <c r="J162" s="25"/>
      <c r="K162" s="25"/>
      <c r="L162" s="25"/>
      <c r="M162" s="25">
        <v>3</v>
      </c>
      <c r="N162" s="25">
        <v>1</v>
      </c>
      <c r="O162" s="90">
        <v>29</v>
      </c>
      <c r="P162" s="29">
        <f t="shared" si="5"/>
        <v>8</v>
      </c>
    </row>
    <row r="163" spans="1:16" s="14" customFormat="1" ht="15.75">
      <c r="A163" s="41" t="s">
        <v>351</v>
      </c>
      <c r="B163" s="42" t="s">
        <v>352</v>
      </c>
      <c r="C163" s="25"/>
      <c r="D163" s="25"/>
      <c r="E163" s="25"/>
      <c r="F163" s="25">
        <v>5</v>
      </c>
      <c r="G163" s="25">
        <v>5</v>
      </c>
      <c r="H163" s="25">
        <v>5</v>
      </c>
      <c r="I163" s="25">
        <v>5</v>
      </c>
      <c r="J163" s="25">
        <v>10</v>
      </c>
      <c r="K163" s="25">
        <v>5</v>
      </c>
      <c r="L163" s="25"/>
      <c r="M163" s="25">
        <v>10</v>
      </c>
      <c r="N163" s="25">
        <v>15</v>
      </c>
      <c r="O163" s="90">
        <v>35</v>
      </c>
      <c r="P163" s="29">
        <f t="shared" si="5"/>
        <v>60</v>
      </c>
    </row>
    <row r="164" spans="1:16" s="14" customFormat="1" ht="15.75">
      <c r="A164" s="41" t="s">
        <v>353</v>
      </c>
      <c r="B164" s="42" t="s">
        <v>354</v>
      </c>
      <c r="C164" s="25">
        <v>3</v>
      </c>
      <c r="D164" s="25"/>
      <c r="E164" s="25"/>
      <c r="F164" s="25">
        <v>5</v>
      </c>
      <c r="G164" s="25">
        <v>3</v>
      </c>
      <c r="H164" s="25">
        <v>5</v>
      </c>
      <c r="I164" s="25">
        <v>2</v>
      </c>
      <c r="J164" s="25"/>
      <c r="K164" s="25"/>
      <c r="L164" s="25">
        <v>5</v>
      </c>
      <c r="M164" s="25">
        <v>5</v>
      </c>
      <c r="N164" s="25">
        <v>3</v>
      </c>
      <c r="O164" s="90">
        <v>26</v>
      </c>
      <c r="P164" s="29">
        <f t="shared" si="5"/>
        <v>31</v>
      </c>
    </row>
    <row r="165" spans="1:16" s="14" customFormat="1" ht="15.75">
      <c r="A165" s="41" t="s">
        <v>355</v>
      </c>
      <c r="B165" s="42" t="s">
        <v>356</v>
      </c>
      <c r="C165" s="25">
        <v>3</v>
      </c>
      <c r="D165" s="25"/>
      <c r="E165" s="25"/>
      <c r="F165" s="25">
        <v>5</v>
      </c>
      <c r="G165" s="25">
        <v>3</v>
      </c>
      <c r="H165" s="25">
        <v>5</v>
      </c>
      <c r="I165" s="25">
        <v>5</v>
      </c>
      <c r="J165" s="25">
        <v>7</v>
      </c>
      <c r="K165" s="25">
        <v>10</v>
      </c>
      <c r="L165" s="25"/>
      <c r="M165" s="25">
        <v>7</v>
      </c>
      <c r="N165" s="25">
        <v>10</v>
      </c>
      <c r="O165" s="90">
        <v>33</v>
      </c>
      <c r="P165" s="29">
        <f t="shared" si="5"/>
        <v>55</v>
      </c>
    </row>
    <row r="166" spans="1:16" s="14" customFormat="1" ht="15.75">
      <c r="A166" s="41" t="s">
        <v>357</v>
      </c>
      <c r="B166" s="42" t="s">
        <v>358</v>
      </c>
      <c r="C166" s="25">
        <v>3</v>
      </c>
      <c r="D166" s="25"/>
      <c r="E166" s="25"/>
      <c r="F166" s="25">
        <v>5</v>
      </c>
      <c r="G166" s="25">
        <v>5</v>
      </c>
      <c r="H166" s="25">
        <v>5</v>
      </c>
      <c r="I166" s="25">
        <v>3</v>
      </c>
      <c r="J166" s="25">
        <v>3</v>
      </c>
      <c r="K166" s="25"/>
      <c r="L166" s="25"/>
      <c r="M166" s="25">
        <v>10</v>
      </c>
      <c r="N166" s="25">
        <v>12</v>
      </c>
      <c r="O166" s="90">
        <v>32</v>
      </c>
      <c r="P166" s="29">
        <f t="shared" ref="P166:P186" si="6">SUM(C166:N166)</f>
        <v>46</v>
      </c>
    </row>
    <row r="167" spans="1:16" s="14" customFormat="1" ht="15.75">
      <c r="A167" s="41" t="s">
        <v>359</v>
      </c>
      <c r="B167" s="42" t="s">
        <v>360</v>
      </c>
      <c r="C167" s="25">
        <v>2</v>
      </c>
      <c r="D167" s="25"/>
      <c r="E167" s="25"/>
      <c r="F167" s="25">
        <v>5</v>
      </c>
      <c r="G167" s="25">
        <v>5</v>
      </c>
      <c r="H167" s="25">
        <v>5</v>
      </c>
      <c r="I167" s="25">
        <v>2</v>
      </c>
      <c r="J167" s="25">
        <v>10</v>
      </c>
      <c r="K167" s="25">
        <v>7</v>
      </c>
      <c r="L167" s="25"/>
      <c r="M167" s="25">
        <v>9</v>
      </c>
      <c r="N167" s="25">
        <v>7</v>
      </c>
      <c r="O167" s="90">
        <v>40</v>
      </c>
      <c r="P167" s="29">
        <f t="shared" si="6"/>
        <v>52</v>
      </c>
    </row>
    <row r="168" spans="1:16" s="14" customFormat="1" ht="15.75">
      <c r="A168" s="41" t="s">
        <v>361</v>
      </c>
      <c r="B168" s="42" t="s">
        <v>362</v>
      </c>
      <c r="C168" s="25"/>
      <c r="D168" s="25">
        <v>3</v>
      </c>
      <c r="E168" s="25"/>
      <c r="F168" s="25">
        <v>5</v>
      </c>
      <c r="G168" s="25">
        <v>2</v>
      </c>
      <c r="H168" s="25">
        <v>5</v>
      </c>
      <c r="I168" s="25"/>
      <c r="J168" s="25">
        <v>4</v>
      </c>
      <c r="K168" s="25"/>
      <c r="L168" s="25">
        <v>3</v>
      </c>
      <c r="M168" s="25">
        <v>4</v>
      </c>
      <c r="N168" s="25">
        <v>1</v>
      </c>
      <c r="O168" s="90">
        <v>31</v>
      </c>
      <c r="P168" s="29">
        <f t="shared" si="6"/>
        <v>27</v>
      </c>
    </row>
    <row r="169" spans="1:16" s="14" customFormat="1" ht="15.75">
      <c r="A169" s="41" t="s">
        <v>363</v>
      </c>
      <c r="B169" s="42" t="s">
        <v>364</v>
      </c>
      <c r="C169" s="25"/>
      <c r="D169" s="25"/>
      <c r="E169" s="25"/>
      <c r="F169" s="25">
        <v>5</v>
      </c>
      <c r="G169" s="25">
        <v>2</v>
      </c>
      <c r="H169" s="25">
        <v>5</v>
      </c>
      <c r="I169" s="25"/>
      <c r="J169" s="25">
        <v>4</v>
      </c>
      <c r="K169" s="25"/>
      <c r="L169" s="25"/>
      <c r="M169" s="25">
        <v>6</v>
      </c>
      <c r="N169" s="25"/>
      <c r="O169" s="90">
        <v>32</v>
      </c>
      <c r="P169" s="29">
        <f t="shared" si="6"/>
        <v>22</v>
      </c>
    </row>
    <row r="170" spans="1:16" s="14" customFormat="1" ht="15.75">
      <c r="A170" s="41" t="s">
        <v>365</v>
      </c>
      <c r="B170" s="42" t="s">
        <v>366</v>
      </c>
      <c r="C170" s="25">
        <v>2</v>
      </c>
      <c r="D170" s="25"/>
      <c r="E170" s="25"/>
      <c r="F170" s="25">
        <v>5</v>
      </c>
      <c r="G170" s="25">
        <v>2</v>
      </c>
      <c r="H170" s="25">
        <v>3</v>
      </c>
      <c r="I170" s="25">
        <v>5</v>
      </c>
      <c r="J170" s="25">
        <v>6</v>
      </c>
      <c r="K170" s="25"/>
      <c r="L170" s="25">
        <v>3</v>
      </c>
      <c r="M170" s="25">
        <v>4</v>
      </c>
      <c r="N170" s="25">
        <v>4</v>
      </c>
      <c r="O170" s="90">
        <v>30</v>
      </c>
      <c r="P170" s="29">
        <f t="shared" si="6"/>
        <v>34</v>
      </c>
    </row>
    <row r="171" spans="1:16" s="14" customFormat="1" ht="15.75">
      <c r="A171" s="41" t="s">
        <v>367</v>
      </c>
      <c r="B171" s="42" t="s">
        <v>368</v>
      </c>
      <c r="C171" s="25"/>
      <c r="D171" s="25"/>
      <c r="E171" s="25"/>
      <c r="F171" s="25">
        <v>5</v>
      </c>
      <c r="G171" s="25">
        <v>5</v>
      </c>
      <c r="H171" s="25">
        <v>5</v>
      </c>
      <c r="I171" s="25">
        <v>2</v>
      </c>
      <c r="J171" s="25">
        <v>4</v>
      </c>
      <c r="K171" s="25"/>
      <c r="L171" s="25"/>
      <c r="M171" s="25">
        <v>6</v>
      </c>
      <c r="N171" s="25">
        <v>3</v>
      </c>
      <c r="O171" s="90">
        <v>34</v>
      </c>
      <c r="P171" s="29">
        <f t="shared" si="6"/>
        <v>30</v>
      </c>
    </row>
    <row r="172" spans="1:16" s="14" customFormat="1" ht="15.75">
      <c r="A172" s="41" t="s">
        <v>369</v>
      </c>
      <c r="B172" s="42" t="s">
        <v>370</v>
      </c>
      <c r="C172" s="25">
        <v>2</v>
      </c>
      <c r="D172" s="25">
        <v>3</v>
      </c>
      <c r="E172" s="25"/>
      <c r="F172" s="25">
        <v>2</v>
      </c>
      <c r="G172" s="25"/>
      <c r="H172" s="25">
        <v>5</v>
      </c>
      <c r="I172" s="25">
        <v>3</v>
      </c>
      <c r="J172" s="25">
        <v>2</v>
      </c>
      <c r="K172" s="25"/>
      <c r="L172" s="25"/>
      <c r="M172" s="25">
        <v>4</v>
      </c>
      <c r="N172" s="25">
        <v>2</v>
      </c>
      <c r="O172" s="90">
        <v>26</v>
      </c>
      <c r="P172" s="29">
        <f t="shared" si="6"/>
        <v>23</v>
      </c>
    </row>
    <row r="173" spans="1:16" s="14" customFormat="1" ht="15.75">
      <c r="A173" s="41" t="s">
        <v>371</v>
      </c>
      <c r="B173" s="42" t="s">
        <v>372</v>
      </c>
      <c r="C173" s="25">
        <v>3</v>
      </c>
      <c r="D173" s="25"/>
      <c r="E173" s="25"/>
      <c r="F173" s="25">
        <v>5</v>
      </c>
      <c r="G173" s="25">
        <v>3</v>
      </c>
      <c r="H173" s="25">
        <v>5</v>
      </c>
      <c r="I173" s="25">
        <v>2</v>
      </c>
      <c r="J173" s="25">
        <v>3</v>
      </c>
      <c r="K173" s="25">
        <v>1</v>
      </c>
      <c r="L173" s="25"/>
      <c r="M173" s="25">
        <v>4</v>
      </c>
      <c r="N173" s="25"/>
      <c r="O173" s="90">
        <v>29</v>
      </c>
      <c r="P173" s="29">
        <f t="shared" si="6"/>
        <v>26</v>
      </c>
    </row>
    <row r="174" spans="1:16" s="14" customFormat="1" ht="15.75">
      <c r="A174" s="41" t="s">
        <v>373</v>
      </c>
      <c r="B174" s="42" t="s">
        <v>374</v>
      </c>
      <c r="C174" s="25"/>
      <c r="D174" s="25">
        <v>3</v>
      </c>
      <c r="E174" s="25">
        <v>3</v>
      </c>
      <c r="F174" s="25">
        <v>5</v>
      </c>
      <c r="G174" s="25">
        <v>5</v>
      </c>
      <c r="H174" s="25">
        <v>3</v>
      </c>
      <c r="I174" s="25"/>
      <c r="J174" s="25">
        <v>7</v>
      </c>
      <c r="K174" s="25"/>
      <c r="L174" s="25"/>
      <c r="M174" s="25">
        <v>4</v>
      </c>
      <c r="N174" s="25">
        <v>5</v>
      </c>
      <c r="O174" s="90">
        <v>32</v>
      </c>
      <c r="P174" s="29">
        <f t="shared" si="6"/>
        <v>35</v>
      </c>
    </row>
    <row r="175" spans="1:16" s="14" customFormat="1" ht="15.75">
      <c r="A175" s="41" t="s">
        <v>375</v>
      </c>
      <c r="B175" s="42" t="s">
        <v>376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90">
        <v>34</v>
      </c>
      <c r="P175" s="29">
        <f>SUM(C175:N175)</f>
        <v>0</v>
      </c>
    </row>
    <row r="176" spans="1:16" s="14" customFormat="1" ht="15.75">
      <c r="A176" s="41" t="s">
        <v>377</v>
      </c>
      <c r="B176" s="42" t="s">
        <v>378</v>
      </c>
      <c r="C176" s="25">
        <v>2</v>
      </c>
      <c r="D176" s="25"/>
      <c r="E176" s="25"/>
      <c r="F176" s="25">
        <v>5</v>
      </c>
      <c r="G176" s="25">
        <v>5</v>
      </c>
      <c r="H176" s="25">
        <v>4</v>
      </c>
      <c r="I176" s="25">
        <v>5</v>
      </c>
      <c r="J176" s="25">
        <v>1</v>
      </c>
      <c r="K176" s="25">
        <v>4</v>
      </c>
      <c r="L176" s="25"/>
      <c r="M176" s="25">
        <v>10</v>
      </c>
      <c r="N176" s="25">
        <v>2</v>
      </c>
      <c r="O176" s="90">
        <v>42</v>
      </c>
      <c r="P176" s="29">
        <f>SUM(C176:N176)</f>
        <v>38</v>
      </c>
    </row>
    <row r="177" spans="1:16" s="14" customFormat="1" ht="15.75">
      <c r="A177" s="41" t="s">
        <v>379</v>
      </c>
      <c r="B177" s="42" t="s">
        <v>380</v>
      </c>
      <c r="C177" s="25">
        <v>2</v>
      </c>
      <c r="D177" s="25"/>
      <c r="E177" s="25"/>
      <c r="F177" s="25">
        <v>5</v>
      </c>
      <c r="G177" s="25">
        <v>1</v>
      </c>
      <c r="H177" s="25">
        <v>5</v>
      </c>
      <c r="I177" s="25">
        <v>5</v>
      </c>
      <c r="J177" s="25">
        <v>4</v>
      </c>
      <c r="K177" s="25">
        <v>0</v>
      </c>
      <c r="L177" s="25"/>
      <c r="M177" s="25"/>
      <c r="N177" s="25">
        <v>14</v>
      </c>
      <c r="O177" s="90">
        <v>44</v>
      </c>
      <c r="P177" s="29">
        <f t="shared" si="6"/>
        <v>36</v>
      </c>
    </row>
    <row r="178" spans="1:16" s="14" customFormat="1" ht="15.75">
      <c r="A178" s="41" t="s">
        <v>381</v>
      </c>
      <c r="B178" s="42" t="s">
        <v>382</v>
      </c>
      <c r="C178" s="25">
        <v>4</v>
      </c>
      <c r="D178" s="25">
        <v>4</v>
      </c>
      <c r="E178" s="25"/>
      <c r="F178" s="25">
        <v>5</v>
      </c>
      <c r="G178" s="25">
        <v>2</v>
      </c>
      <c r="H178" s="25">
        <v>5</v>
      </c>
      <c r="I178" s="25"/>
      <c r="J178" s="25"/>
      <c r="K178" s="25"/>
      <c r="L178" s="25">
        <v>5</v>
      </c>
      <c r="M178" s="25">
        <v>2</v>
      </c>
      <c r="N178" s="25">
        <v>2</v>
      </c>
      <c r="O178" s="90">
        <v>39</v>
      </c>
      <c r="P178" s="29">
        <f t="shared" si="6"/>
        <v>29</v>
      </c>
    </row>
    <row r="179" spans="1:16" s="14" customFormat="1" ht="15.75">
      <c r="A179" s="41" t="s">
        <v>383</v>
      </c>
      <c r="B179" s="42" t="s">
        <v>384</v>
      </c>
      <c r="C179" s="25">
        <v>3</v>
      </c>
      <c r="D179" s="25">
        <v>3</v>
      </c>
      <c r="E179" s="25"/>
      <c r="F179" s="25">
        <v>5</v>
      </c>
      <c r="G179" s="25">
        <v>2</v>
      </c>
      <c r="H179" s="25">
        <v>4</v>
      </c>
      <c r="I179" s="25"/>
      <c r="J179" s="25">
        <v>3</v>
      </c>
      <c r="K179" s="25"/>
      <c r="L179" s="25">
        <v>6</v>
      </c>
      <c r="M179" s="25">
        <v>2</v>
      </c>
      <c r="N179" s="25"/>
      <c r="O179" s="90">
        <v>34</v>
      </c>
      <c r="P179" s="29">
        <f t="shared" si="6"/>
        <v>28</v>
      </c>
    </row>
    <row r="180" spans="1:16" s="14" customFormat="1" ht="15.75">
      <c r="A180" s="41" t="s">
        <v>385</v>
      </c>
      <c r="B180" s="42" t="s">
        <v>386</v>
      </c>
      <c r="C180" s="25"/>
      <c r="D180" s="25">
        <v>4</v>
      </c>
      <c r="E180" s="25"/>
      <c r="F180" s="25">
        <v>5</v>
      </c>
      <c r="G180" s="25">
        <v>2</v>
      </c>
      <c r="H180" s="25">
        <v>2</v>
      </c>
      <c r="I180" s="25">
        <v>2</v>
      </c>
      <c r="J180" s="25">
        <v>8</v>
      </c>
      <c r="K180" s="25">
        <v>3</v>
      </c>
      <c r="L180" s="25"/>
      <c r="M180" s="25">
        <v>7</v>
      </c>
      <c r="N180" s="25">
        <v>3</v>
      </c>
      <c r="O180" s="90">
        <v>30</v>
      </c>
      <c r="P180" s="29">
        <f t="shared" si="6"/>
        <v>36</v>
      </c>
    </row>
    <row r="181" spans="1:16" s="14" customFormat="1" ht="15.75">
      <c r="A181" s="41" t="s">
        <v>387</v>
      </c>
      <c r="B181" s="42" t="s">
        <v>388</v>
      </c>
      <c r="C181" s="25"/>
      <c r="D181" s="25"/>
      <c r="E181" s="25"/>
      <c r="F181" s="25">
        <v>5</v>
      </c>
      <c r="G181" s="25"/>
      <c r="H181" s="25">
        <v>3</v>
      </c>
      <c r="I181" s="25"/>
      <c r="J181" s="25">
        <v>4</v>
      </c>
      <c r="K181" s="25">
        <v>3</v>
      </c>
      <c r="L181" s="25"/>
      <c r="M181" s="25">
        <v>4</v>
      </c>
      <c r="N181" s="25"/>
      <c r="O181" s="90">
        <v>28</v>
      </c>
      <c r="P181" s="29">
        <f t="shared" si="6"/>
        <v>19</v>
      </c>
    </row>
    <row r="182" spans="1:16" s="14" customFormat="1" ht="15.75">
      <c r="A182" s="41" t="s">
        <v>389</v>
      </c>
      <c r="B182" s="42" t="s">
        <v>390</v>
      </c>
      <c r="C182" s="25"/>
      <c r="D182" s="25">
        <v>4</v>
      </c>
      <c r="E182" s="25"/>
      <c r="F182" s="25">
        <v>5</v>
      </c>
      <c r="G182" s="25">
        <v>5</v>
      </c>
      <c r="H182" s="25">
        <v>5</v>
      </c>
      <c r="I182" s="25">
        <v>1</v>
      </c>
      <c r="J182" s="25">
        <v>6</v>
      </c>
      <c r="K182" s="25"/>
      <c r="L182" s="25"/>
      <c r="M182" s="25">
        <v>9</v>
      </c>
      <c r="N182" s="25">
        <v>4</v>
      </c>
      <c r="O182" s="90">
        <v>36</v>
      </c>
      <c r="P182" s="29">
        <f t="shared" si="6"/>
        <v>39</v>
      </c>
    </row>
    <row r="183" spans="1:16" s="14" customFormat="1" ht="15.75">
      <c r="A183" s="41" t="s">
        <v>391</v>
      </c>
      <c r="B183" s="42" t="s">
        <v>392</v>
      </c>
      <c r="C183" s="25"/>
      <c r="D183" s="25"/>
      <c r="E183" s="25"/>
      <c r="F183" s="25">
        <v>5</v>
      </c>
      <c r="G183" s="25">
        <v>5</v>
      </c>
      <c r="H183" s="25">
        <v>5</v>
      </c>
      <c r="I183" s="25"/>
      <c r="J183" s="25"/>
      <c r="K183" s="25">
        <v>4</v>
      </c>
      <c r="L183" s="25"/>
      <c r="M183" s="25">
        <v>5</v>
      </c>
      <c r="N183" s="25">
        <v>4</v>
      </c>
      <c r="O183" s="90">
        <v>33</v>
      </c>
      <c r="P183" s="29">
        <f t="shared" si="6"/>
        <v>28</v>
      </c>
    </row>
    <row r="184" spans="1:16" s="14" customFormat="1" ht="15.75">
      <c r="A184" s="41" t="s">
        <v>393</v>
      </c>
      <c r="B184" s="42" t="s">
        <v>394</v>
      </c>
      <c r="C184" s="25"/>
      <c r="D184" s="25"/>
      <c r="E184" s="25">
        <v>3</v>
      </c>
      <c r="F184" s="25">
        <v>5</v>
      </c>
      <c r="G184" s="25">
        <v>4</v>
      </c>
      <c r="H184" s="25">
        <v>2</v>
      </c>
      <c r="I184" s="25">
        <v>3</v>
      </c>
      <c r="J184" s="25"/>
      <c r="K184" s="25">
        <v>10</v>
      </c>
      <c r="L184" s="25">
        <v>3</v>
      </c>
      <c r="M184" s="25">
        <v>5</v>
      </c>
      <c r="N184" s="25">
        <v>1</v>
      </c>
      <c r="O184" s="90">
        <v>28</v>
      </c>
      <c r="P184" s="29">
        <f t="shared" si="6"/>
        <v>36</v>
      </c>
    </row>
    <row r="185" spans="1:16" s="14" customFormat="1" ht="15.75">
      <c r="A185" s="41" t="s">
        <v>395</v>
      </c>
      <c r="B185" s="42" t="s">
        <v>396</v>
      </c>
      <c r="C185" s="25">
        <v>2</v>
      </c>
      <c r="D185" s="25"/>
      <c r="E185" s="25"/>
      <c r="F185" s="25"/>
      <c r="G185" s="25"/>
      <c r="H185" s="25"/>
      <c r="I185" s="25"/>
      <c r="J185" s="25"/>
      <c r="K185" s="25">
        <v>1</v>
      </c>
      <c r="L185" s="25">
        <v>2</v>
      </c>
      <c r="M185" s="25">
        <v>4</v>
      </c>
      <c r="N185" s="25"/>
      <c r="O185" s="90">
        <v>32</v>
      </c>
      <c r="P185" s="29">
        <f t="shared" si="6"/>
        <v>9</v>
      </c>
    </row>
    <row r="186" spans="1:16" s="14" customFormat="1" ht="15.75">
      <c r="A186" s="41" t="s">
        <v>397</v>
      </c>
      <c r="B186" s="42" t="s">
        <v>398</v>
      </c>
      <c r="C186" s="25"/>
      <c r="D186" s="25"/>
      <c r="E186" s="25">
        <v>3</v>
      </c>
      <c r="F186" s="25"/>
      <c r="G186" s="25">
        <v>2</v>
      </c>
      <c r="H186" s="25">
        <v>5</v>
      </c>
      <c r="I186" s="25"/>
      <c r="J186" s="25">
        <v>3</v>
      </c>
      <c r="K186" s="25"/>
      <c r="L186" s="25"/>
      <c r="M186" s="25">
        <v>3</v>
      </c>
      <c r="N186" s="25">
        <v>4</v>
      </c>
      <c r="O186" s="90">
        <v>37</v>
      </c>
      <c r="P186" s="29">
        <f t="shared" si="6"/>
        <v>20</v>
      </c>
    </row>
    <row r="187" spans="1:16" s="14" customFormat="1" ht="15.75">
      <c r="A187" s="144" t="s">
        <v>49</v>
      </c>
      <c r="B187" s="145"/>
      <c r="C187" s="37">
        <f t="shared" ref="C187:N187" si="7">COUNTA(C15:C186)</f>
        <v>76</v>
      </c>
      <c r="D187" s="38">
        <f t="shared" si="7"/>
        <v>50</v>
      </c>
      <c r="E187" s="38">
        <f t="shared" si="7"/>
        <v>23</v>
      </c>
      <c r="F187" s="38">
        <f t="shared" si="7"/>
        <v>152</v>
      </c>
      <c r="G187" s="38">
        <f t="shared" si="7"/>
        <v>135</v>
      </c>
      <c r="H187" s="38">
        <f t="shared" si="7"/>
        <v>149</v>
      </c>
      <c r="I187" s="38">
        <f t="shared" si="7"/>
        <v>98</v>
      </c>
      <c r="J187" s="38">
        <f t="shared" si="7"/>
        <v>123</v>
      </c>
      <c r="K187" s="38">
        <f t="shared" si="7"/>
        <v>100</v>
      </c>
      <c r="L187" s="38">
        <f t="shared" si="7"/>
        <v>35</v>
      </c>
      <c r="M187" s="38">
        <f t="shared" si="7"/>
        <v>134</v>
      </c>
      <c r="N187" s="38">
        <f t="shared" si="7"/>
        <v>106</v>
      </c>
      <c r="O187" s="39">
        <f>COUNT(O15:O186)</f>
        <v>169</v>
      </c>
      <c r="P187" s="40"/>
    </row>
    <row r="188" spans="1:16" s="14" customFormat="1" ht="15.75">
      <c r="A188" s="144" t="s">
        <v>4</v>
      </c>
      <c r="B188" s="145"/>
      <c r="C188" s="53">
        <f t="shared" ref="C188:O188" si="8">COUNTIF(C15:C186,"&gt;"&amp;C14)</f>
        <v>25</v>
      </c>
      <c r="D188" s="54">
        <f t="shared" si="8"/>
        <v>20</v>
      </c>
      <c r="E188" s="54">
        <f t="shared" si="8"/>
        <v>7</v>
      </c>
      <c r="F188" s="54">
        <f t="shared" si="8"/>
        <v>139</v>
      </c>
      <c r="G188" s="54">
        <f t="shared" si="8"/>
        <v>80</v>
      </c>
      <c r="H188" s="54">
        <f t="shared" si="8"/>
        <v>105</v>
      </c>
      <c r="I188" s="54">
        <f t="shared" si="8"/>
        <v>57</v>
      </c>
      <c r="J188" s="54">
        <f t="shared" si="8"/>
        <v>57</v>
      </c>
      <c r="K188" s="54">
        <f t="shared" si="8"/>
        <v>38</v>
      </c>
      <c r="L188" s="54">
        <f t="shared" si="8"/>
        <v>3</v>
      </c>
      <c r="M188" s="54">
        <f t="shared" si="8"/>
        <v>45</v>
      </c>
      <c r="N188" s="54">
        <f t="shared" si="8"/>
        <v>18</v>
      </c>
      <c r="O188" s="30">
        <f t="shared" si="8"/>
        <v>166</v>
      </c>
      <c r="P188" s="52"/>
    </row>
    <row r="189" spans="1:16" s="14" customFormat="1" ht="15.75">
      <c r="A189" s="144" t="s">
        <v>54</v>
      </c>
      <c r="B189" s="145"/>
      <c r="C189" s="53">
        <f t="shared" ref="C189:N189" si="9">ROUND(C188*100/C187,0)</f>
        <v>33</v>
      </c>
      <c r="D189" s="53">
        <f t="shared" si="9"/>
        <v>40</v>
      </c>
      <c r="E189" s="54">
        <f t="shared" si="9"/>
        <v>30</v>
      </c>
      <c r="F189" s="54">
        <f t="shared" si="9"/>
        <v>91</v>
      </c>
      <c r="G189" s="54">
        <f t="shared" si="9"/>
        <v>59</v>
      </c>
      <c r="H189" s="54">
        <f t="shared" si="9"/>
        <v>70</v>
      </c>
      <c r="I189" s="54">
        <f t="shared" si="9"/>
        <v>58</v>
      </c>
      <c r="J189" s="54">
        <f t="shared" si="9"/>
        <v>46</v>
      </c>
      <c r="K189" s="54">
        <f t="shared" si="9"/>
        <v>38</v>
      </c>
      <c r="L189" s="54">
        <f t="shared" si="9"/>
        <v>9</v>
      </c>
      <c r="M189" s="54">
        <f t="shared" si="9"/>
        <v>34</v>
      </c>
      <c r="N189" s="54">
        <f t="shared" si="9"/>
        <v>17</v>
      </c>
      <c r="O189" s="30">
        <f>ROUND(O188*100/O187,0)</f>
        <v>98</v>
      </c>
      <c r="P189" s="52"/>
    </row>
    <row r="190" spans="1:16" s="14" customFormat="1">
      <c r="A190" s="148" t="s">
        <v>14</v>
      </c>
      <c r="B190" s="149"/>
      <c r="C190" s="53" t="str">
        <f>IF(C189&gt;=80,"3",IF(C189&gt;=70,"2",IF(C189&gt;=60,"1","-")))</f>
        <v>-</v>
      </c>
      <c r="D190" s="54" t="str">
        <f t="shared" ref="D190:O190" si="10">IF(D189&gt;=80,"3",IF(D189&gt;=70,"2",IF(D189&gt;=60,"1","-")))</f>
        <v>-</v>
      </c>
      <c r="E190" s="54" t="str">
        <f t="shared" si="10"/>
        <v>-</v>
      </c>
      <c r="F190" s="54" t="str">
        <f t="shared" si="10"/>
        <v>3</v>
      </c>
      <c r="G190" s="54" t="str">
        <f t="shared" si="10"/>
        <v>-</v>
      </c>
      <c r="H190" s="54" t="str">
        <f t="shared" si="10"/>
        <v>2</v>
      </c>
      <c r="I190" s="54" t="str">
        <f t="shared" si="10"/>
        <v>-</v>
      </c>
      <c r="J190" s="54" t="str">
        <f t="shared" si="10"/>
        <v>-</v>
      </c>
      <c r="K190" s="54" t="str">
        <f t="shared" si="10"/>
        <v>-</v>
      </c>
      <c r="L190" s="54" t="str">
        <f t="shared" si="10"/>
        <v>-</v>
      </c>
      <c r="M190" s="54" t="str">
        <f t="shared" si="10"/>
        <v>-</v>
      </c>
      <c r="N190" s="54" t="str">
        <f t="shared" si="10"/>
        <v>-</v>
      </c>
      <c r="O190" s="30" t="str">
        <f t="shared" si="10"/>
        <v>3</v>
      </c>
      <c r="P190" s="52"/>
    </row>
    <row r="191" spans="1:16" s="14" customFormat="1">
      <c r="A191" s="10"/>
      <c r="B191" s="10"/>
      <c r="C191" s="11"/>
      <c r="D191" s="11"/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P191" s="11"/>
    </row>
    <row r="192" spans="1:16" s="14" customFormat="1" ht="18.75">
      <c r="A192" s="10"/>
      <c r="B192" s="10"/>
      <c r="C192" s="11"/>
      <c r="D192" s="11"/>
      <c r="E192" s="12"/>
      <c r="F192" s="150"/>
      <c r="G192" s="151"/>
      <c r="H192" s="137" t="s">
        <v>15</v>
      </c>
      <c r="I192" s="138"/>
      <c r="J192" s="15" t="s">
        <v>18</v>
      </c>
      <c r="K192" s="15"/>
      <c r="L192" s="16"/>
      <c r="M192" s="16"/>
      <c r="N192" s="17"/>
      <c r="P192" s="11"/>
    </row>
    <row r="193" spans="1:16" s="14" customFormat="1" ht="20.25">
      <c r="A193" s="10"/>
      <c r="B193" s="10"/>
      <c r="C193" s="18"/>
      <c r="D193" s="19"/>
      <c r="E193" s="13"/>
      <c r="F193" s="135" t="s">
        <v>16</v>
      </c>
      <c r="G193" s="136"/>
      <c r="H193" s="20" t="s">
        <v>35</v>
      </c>
      <c r="I193" s="20" t="s">
        <v>14</v>
      </c>
      <c r="J193" s="20" t="s">
        <v>35</v>
      </c>
      <c r="K193" s="20" t="s">
        <v>14</v>
      </c>
      <c r="L193" s="21"/>
      <c r="M193" s="21"/>
      <c r="N193" s="18"/>
      <c r="P193" s="11"/>
    </row>
    <row r="194" spans="1:16" s="14" customFormat="1" ht="20.25">
      <c r="A194" s="10"/>
      <c r="B194" s="10"/>
      <c r="C194" s="18"/>
      <c r="D194" s="18"/>
      <c r="E194" s="13"/>
      <c r="F194" s="135" t="s">
        <v>31</v>
      </c>
      <c r="G194" s="136"/>
      <c r="H194" s="24">
        <f>AVERAGE(C189)</f>
        <v>33</v>
      </c>
      <c r="I194" s="54" t="str">
        <f>IF(H194&gt;=80,"3",IF(H194&gt;=70,"2",IF(H194&gt;=60,"1",IF(H194&lt;=59,"-"))))</f>
        <v>-</v>
      </c>
      <c r="J194" s="54">
        <f>(H194*0.3)+($O$189*0.7)</f>
        <v>78.5</v>
      </c>
      <c r="K194" s="54" t="str">
        <f>IF(J194&gt;=80,"3",IF(J194&gt;=70,"2",IF(J194&gt;=60,"1",IF(J194&lt;59,"-"))))</f>
        <v>2</v>
      </c>
      <c r="L194" s="22"/>
      <c r="M194" s="22"/>
      <c r="N194" s="18"/>
      <c r="P194" s="11"/>
    </row>
    <row r="195" spans="1:16" s="14" customFormat="1" ht="20.25">
      <c r="A195" s="10"/>
      <c r="B195" s="10"/>
      <c r="C195" s="11"/>
      <c r="D195" s="11"/>
      <c r="E195" s="12"/>
      <c r="F195" s="135" t="s">
        <v>32</v>
      </c>
      <c r="G195" s="136"/>
      <c r="H195" s="49">
        <f>AVERAGE(E189,F189,G189,I189)</f>
        <v>59.5</v>
      </c>
      <c r="I195" s="60" t="str">
        <f>IF(H195&gt;=80,"3",IF(H195&gt;=70,"2",IF(H195&gt;=60,"1",IF(H195&gt;=59,"-"))))</f>
        <v>-</v>
      </c>
      <c r="J195" s="54">
        <f t="shared" ref="J195:J197" si="11">(H195*0.3)+($O$189*0.7)</f>
        <v>86.449999999999989</v>
      </c>
      <c r="K195" s="54" t="str">
        <f>IF(J195&gt;=80,"3",IF(J195&gt;=70,"2",IF(J195&gt;=60,"1",IF(J195&lt;59,"-"))))</f>
        <v>3</v>
      </c>
      <c r="L195" s="22"/>
      <c r="M195" s="22"/>
      <c r="N195" s="18"/>
      <c r="P195" s="11"/>
    </row>
    <row r="196" spans="1:16" s="14" customFormat="1" ht="20.25">
      <c r="A196" s="10"/>
      <c r="B196" s="10"/>
      <c r="C196" s="11"/>
      <c r="D196" s="11"/>
      <c r="E196" s="12"/>
      <c r="F196" s="135" t="s">
        <v>33</v>
      </c>
      <c r="G196" s="136"/>
      <c r="H196" s="24">
        <f>AVERAGE(D189,J189,K189,M189)</f>
        <v>39.5</v>
      </c>
      <c r="I196" s="60" t="str">
        <f t="shared" ref="I196:I197" si="12">IF(H196&gt;=80,"3",IF(H196&gt;=70,"2",IF(H196&gt;=60,"1",IF(H196&lt;=59,"-"))))</f>
        <v>-</v>
      </c>
      <c r="J196" s="54">
        <f t="shared" si="11"/>
        <v>80.449999999999989</v>
      </c>
      <c r="K196" s="54" t="str">
        <f>IF(J196&gt;=80,"3",IF(J196&gt;=70,"2",IF(J196&gt;=60,"1",IF(J196&lt;59,"-"))))</f>
        <v>3</v>
      </c>
      <c r="L196" s="22"/>
      <c r="M196" s="22"/>
      <c r="N196" s="18"/>
      <c r="P196" s="11"/>
    </row>
    <row r="197" spans="1:16" s="14" customFormat="1" ht="20.25">
      <c r="A197" s="10"/>
      <c r="B197" s="10"/>
      <c r="C197" s="11"/>
      <c r="D197" s="11"/>
      <c r="E197" s="12"/>
      <c r="F197" s="135" t="s">
        <v>34</v>
      </c>
      <c r="G197" s="136"/>
      <c r="H197" s="24">
        <f>AVERAGE(H189,L189,N189)</f>
        <v>32</v>
      </c>
      <c r="I197" s="60" t="str">
        <f t="shared" si="12"/>
        <v>-</v>
      </c>
      <c r="J197" s="54">
        <f t="shared" si="11"/>
        <v>78.199999999999989</v>
      </c>
      <c r="K197" s="54" t="str">
        <f>IF(J197&gt;=80,"3",IF(J197&gt;=70,"2",IF(J197&gt;=60,"1",IF(J197&lt;59,"-"))))</f>
        <v>2</v>
      </c>
      <c r="L197" s="22"/>
      <c r="M197" s="22"/>
      <c r="N197" s="18"/>
      <c r="P197" s="11"/>
    </row>
    <row r="198" spans="1:16" s="14" customFormat="1">
      <c r="A198" s="10"/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P198" s="11"/>
    </row>
  </sheetData>
  <mergeCells count="32">
    <mergeCell ref="A187:B187"/>
    <mergeCell ref="A188:B188"/>
    <mergeCell ref="A189:B189"/>
    <mergeCell ref="A190:B190"/>
    <mergeCell ref="H6:L6"/>
    <mergeCell ref="A11:B11"/>
    <mergeCell ref="A12:B12"/>
    <mergeCell ref="A13:B13"/>
    <mergeCell ref="A10:B10"/>
    <mergeCell ref="H192:I192"/>
    <mergeCell ref="C9:N9"/>
    <mergeCell ref="C10:I10"/>
    <mergeCell ref="J10:M10"/>
    <mergeCell ref="F197:G197"/>
    <mergeCell ref="F193:G193"/>
    <mergeCell ref="F192:G192"/>
    <mergeCell ref="F194:G194"/>
    <mergeCell ref="F195:G195"/>
    <mergeCell ref="F196:G196"/>
    <mergeCell ref="A1:P1"/>
    <mergeCell ref="A2:P2"/>
    <mergeCell ref="A3:P3"/>
    <mergeCell ref="A4:P4"/>
    <mergeCell ref="C8:N8"/>
    <mergeCell ref="C5:G5"/>
    <mergeCell ref="C6:G6"/>
    <mergeCell ref="I5:K5"/>
    <mergeCell ref="L5:M5"/>
    <mergeCell ref="N5:O5"/>
    <mergeCell ref="M6:P6"/>
    <mergeCell ref="A5:B5"/>
    <mergeCell ref="A6:B6"/>
  </mergeCells>
  <pageMargins left="0" right="0" top="0" bottom="0" header="0" footer="0"/>
  <pageSetup scale="54" orientation="portrait" r:id="rId1"/>
  <rowBreaks count="1" manualBreakCount="1">
    <brk id="25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topLeftCell="A2" workbookViewId="0">
      <selection activeCell="C3" sqref="C3:G4"/>
    </sheetView>
  </sheetViews>
  <sheetFormatPr defaultRowHeight="1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2" ht="28.5" customHeight="1">
      <c r="A1" s="47" t="s">
        <v>401</v>
      </c>
      <c r="B1" s="47"/>
      <c r="C1" s="47"/>
      <c r="D1" s="47"/>
      <c r="E1" s="47"/>
      <c r="F1" s="47"/>
      <c r="G1" s="47"/>
      <c r="H1" s="47"/>
      <c r="I1" s="47"/>
      <c r="J1" s="47"/>
      <c r="K1" s="9"/>
      <c r="L1" s="9"/>
    </row>
    <row r="3" spans="1:12">
      <c r="C3" s="100"/>
      <c r="D3" s="100" t="s">
        <v>15</v>
      </c>
      <c r="E3" s="100"/>
      <c r="F3" s="100" t="s">
        <v>18</v>
      </c>
      <c r="G3" s="100"/>
    </row>
    <row r="4" spans="1:12">
      <c r="C4" s="101" t="s">
        <v>16</v>
      </c>
      <c r="D4" s="100" t="s">
        <v>17</v>
      </c>
      <c r="E4" s="100" t="s">
        <v>14</v>
      </c>
      <c r="F4" s="100" t="s">
        <v>17</v>
      </c>
      <c r="G4" s="100" t="s">
        <v>14</v>
      </c>
    </row>
    <row r="5" spans="1:12">
      <c r="C5" s="101" t="s">
        <v>0</v>
      </c>
      <c r="D5" s="32">
        <f>'2.6'!H194</f>
        <v>33</v>
      </c>
      <c r="E5" s="32" t="str">
        <f>'2.6'!I194</f>
        <v>-</v>
      </c>
      <c r="F5" s="32">
        <f>'2.6'!J194</f>
        <v>78.5</v>
      </c>
      <c r="G5" s="32" t="str">
        <f>'2.6'!K194</f>
        <v>2</v>
      </c>
    </row>
    <row r="6" spans="1:12">
      <c r="C6" s="101" t="s">
        <v>1</v>
      </c>
      <c r="D6" s="32">
        <f>'2.6'!H195</f>
        <v>59.5</v>
      </c>
      <c r="E6" s="32" t="str">
        <f>'2.6'!I195</f>
        <v>-</v>
      </c>
      <c r="F6" s="32">
        <f>'2.6'!J195</f>
        <v>86.449999999999989</v>
      </c>
      <c r="G6" s="32" t="str">
        <f>'2.6'!K195</f>
        <v>3</v>
      </c>
    </row>
    <row r="7" spans="1:12">
      <c r="C7" s="101" t="s">
        <v>2</v>
      </c>
      <c r="D7" s="32">
        <f>'2.6'!H196</f>
        <v>39.5</v>
      </c>
      <c r="E7" s="32" t="str">
        <f>'2.6'!I196</f>
        <v>-</v>
      </c>
      <c r="F7" s="32">
        <f>'2.6'!J196</f>
        <v>80.449999999999989</v>
      </c>
      <c r="G7" s="32" t="str">
        <f>'2.6'!K196</f>
        <v>3</v>
      </c>
    </row>
    <row r="8" spans="1:12">
      <c r="C8" s="101" t="s">
        <v>3</v>
      </c>
      <c r="D8" s="32">
        <f>'2.6'!H197</f>
        <v>32</v>
      </c>
      <c r="E8" s="32" t="str">
        <f>'2.6'!I197</f>
        <v>-</v>
      </c>
      <c r="F8" s="32">
        <f>'2.6'!J197</f>
        <v>78.199999999999989</v>
      </c>
      <c r="G8" s="32" t="str">
        <f>'2.6'!K197</f>
        <v>2</v>
      </c>
    </row>
    <row r="12" spans="1:12" ht="15.75" thickBot="1">
      <c r="B12" s="102"/>
      <c r="C12" s="103" t="s">
        <v>6</v>
      </c>
      <c r="D12" s="103" t="s">
        <v>7</v>
      </c>
      <c r="E12" s="103" t="s">
        <v>5</v>
      </c>
      <c r="F12" s="103" t="s">
        <v>12</v>
      </c>
      <c r="G12" s="103" t="s">
        <v>13</v>
      </c>
      <c r="H12" s="103" t="s">
        <v>50</v>
      </c>
      <c r="I12" s="103" t="s">
        <v>51</v>
      </c>
      <c r="J12" s="103" t="s">
        <v>52</v>
      </c>
      <c r="K12" s="103" t="s">
        <v>53</v>
      </c>
    </row>
    <row r="13" spans="1:12" ht="16.5" thickBot="1">
      <c r="B13" s="103" t="s">
        <v>8</v>
      </c>
      <c r="C13" s="72">
        <v>3</v>
      </c>
      <c r="D13" s="73">
        <v>2</v>
      </c>
      <c r="E13" s="73">
        <v>2</v>
      </c>
      <c r="F13" s="73">
        <v>3</v>
      </c>
      <c r="G13" s="73">
        <v>2</v>
      </c>
      <c r="H13" s="73">
        <v>2</v>
      </c>
      <c r="I13" s="73">
        <v>1</v>
      </c>
      <c r="J13" s="73">
        <v>1</v>
      </c>
      <c r="K13" s="73">
        <v>2</v>
      </c>
    </row>
    <row r="14" spans="1:12" ht="16.5" thickBot="1">
      <c r="B14" s="103" t="s">
        <v>9</v>
      </c>
      <c r="C14" s="74">
        <v>1</v>
      </c>
      <c r="D14" s="75">
        <v>3</v>
      </c>
      <c r="E14" s="75"/>
      <c r="F14" s="75">
        <v>3</v>
      </c>
      <c r="G14" s="75">
        <v>1</v>
      </c>
      <c r="H14" s="75">
        <v>1</v>
      </c>
      <c r="I14" s="75">
        <v>3</v>
      </c>
      <c r="J14" s="75">
        <v>1</v>
      </c>
      <c r="K14" s="75">
        <v>2</v>
      </c>
    </row>
    <row r="15" spans="1:12" ht="16.5" thickBot="1">
      <c r="B15" s="103" t="s">
        <v>10</v>
      </c>
      <c r="C15" s="74">
        <v>3</v>
      </c>
      <c r="D15" s="75">
        <v>2</v>
      </c>
      <c r="E15" s="75">
        <v>3</v>
      </c>
      <c r="F15" s="75">
        <v>3</v>
      </c>
      <c r="G15" s="75">
        <v>1</v>
      </c>
      <c r="H15" s="75">
        <v>1</v>
      </c>
      <c r="I15" s="75">
        <v>1</v>
      </c>
      <c r="J15" s="75">
        <v>1</v>
      </c>
      <c r="K15" s="75">
        <v>2</v>
      </c>
    </row>
    <row r="16" spans="1:12" ht="16.5" thickBot="1">
      <c r="B16" s="103" t="s">
        <v>11</v>
      </c>
      <c r="C16" s="74">
        <v>3</v>
      </c>
      <c r="D16" s="75">
        <v>2</v>
      </c>
      <c r="E16" s="75">
        <v>1</v>
      </c>
      <c r="F16" s="75">
        <v>3</v>
      </c>
      <c r="G16" s="75">
        <v>2</v>
      </c>
      <c r="H16" s="75">
        <v>3</v>
      </c>
      <c r="I16" s="75"/>
      <c r="J16" s="75">
        <v>1</v>
      </c>
      <c r="K16" s="75">
        <v>2</v>
      </c>
    </row>
    <row r="17" spans="1:11">
      <c r="B17" s="6"/>
      <c r="C17" s="7" t="s">
        <v>23</v>
      </c>
      <c r="D17" s="7" t="s">
        <v>24</v>
      </c>
      <c r="E17" s="7" t="s">
        <v>25</v>
      </c>
      <c r="F17" s="7" t="s">
        <v>26</v>
      </c>
      <c r="G17" s="8" t="s">
        <v>27</v>
      </c>
    </row>
    <row r="18" spans="1:11">
      <c r="B18" s="4"/>
      <c r="C18" s="4"/>
      <c r="D18" s="4"/>
      <c r="E18" s="4"/>
      <c r="F18" s="4"/>
      <c r="G18" s="4"/>
    </row>
    <row r="19" spans="1:11">
      <c r="B19" s="4"/>
      <c r="C19" s="4"/>
      <c r="D19" s="4"/>
      <c r="E19" s="4"/>
      <c r="F19" s="4"/>
      <c r="G19" s="4"/>
    </row>
    <row r="20" spans="1:11">
      <c r="A20" s="159" t="s">
        <v>29</v>
      </c>
      <c r="B20" s="159"/>
      <c r="C20" s="156" t="s">
        <v>6</v>
      </c>
      <c r="D20" s="156" t="s">
        <v>7</v>
      </c>
      <c r="E20" s="156" t="s">
        <v>5</v>
      </c>
      <c r="F20" s="156" t="s">
        <v>12</v>
      </c>
      <c r="G20" s="156" t="s">
        <v>13</v>
      </c>
      <c r="H20" s="156" t="s">
        <v>50</v>
      </c>
      <c r="I20" s="156" t="s">
        <v>51</v>
      </c>
      <c r="J20" s="156" t="s">
        <v>52</v>
      </c>
      <c r="K20" s="156" t="s">
        <v>53</v>
      </c>
    </row>
    <row r="21" spans="1:11">
      <c r="A21" s="158" t="s">
        <v>28</v>
      </c>
      <c r="B21" s="158"/>
      <c r="C21" s="157"/>
      <c r="D21" s="157"/>
      <c r="E21" s="157"/>
      <c r="F21" s="157"/>
      <c r="G21" s="157"/>
      <c r="H21" s="157"/>
      <c r="I21" s="157"/>
      <c r="J21" s="157"/>
      <c r="K21" s="157"/>
    </row>
    <row r="22" spans="1:11">
      <c r="A22" s="103" t="s">
        <v>8</v>
      </c>
      <c r="B22" s="26">
        <f>F5</f>
        <v>78.5</v>
      </c>
      <c r="C22" s="27">
        <f t="shared" ref="C22:K22" si="0">C13*$B$22/3</f>
        <v>78.5</v>
      </c>
      <c r="D22" s="27">
        <f t="shared" si="0"/>
        <v>52.333333333333336</v>
      </c>
      <c r="E22" s="27">
        <f t="shared" si="0"/>
        <v>52.333333333333336</v>
      </c>
      <c r="F22" s="27">
        <f t="shared" si="0"/>
        <v>78.5</v>
      </c>
      <c r="G22" s="27">
        <f t="shared" si="0"/>
        <v>52.333333333333336</v>
      </c>
      <c r="H22" s="27">
        <f t="shared" si="0"/>
        <v>52.333333333333336</v>
      </c>
      <c r="I22" s="27">
        <f t="shared" si="0"/>
        <v>26.166666666666668</v>
      </c>
      <c r="J22" s="27">
        <f t="shared" si="0"/>
        <v>26.166666666666668</v>
      </c>
      <c r="K22" s="27">
        <f t="shared" si="0"/>
        <v>52.333333333333336</v>
      </c>
    </row>
    <row r="23" spans="1:11">
      <c r="A23" s="103" t="s">
        <v>9</v>
      </c>
      <c r="B23" s="26">
        <f>F6</f>
        <v>86.449999999999989</v>
      </c>
      <c r="C23" s="27">
        <f t="shared" ref="C23:K23" si="1">C14*$B$23/3</f>
        <v>28.816666666666663</v>
      </c>
      <c r="D23" s="27">
        <f t="shared" si="1"/>
        <v>86.449999999999989</v>
      </c>
      <c r="E23" s="27">
        <f t="shared" si="1"/>
        <v>0</v>
      </c>
      <c r="F23" s="27">
        <f t="shared" si="1"/>
        <v>86.449999999999989</v>
      </c>
      <c r="G23" s="27">
        <f t="shared" si="1"/>
        <v>28.816666666666663</v>
      </c>
      <c r="H23" s="27">
        <f t="shared" si="1"/>
        <v>28.816666666666663</v>
      </c>
      <c r="I23" s="27">
        <f t="shared" si="1"/>
        <v>86.449999999999989</v>
      </c>
      <c r="J23" s="27">
        <f t="shared" si="1"/>
        <v>28.816666666666663</v>
      </c>
      <c r="K23" s="27">
        <f t="shared" si="1"/>
        <v>57.633333333333326</v>
      </c>
    </row>
    <row r="24" spans="1:11">
      <c r="A24" s="103" t="s">
        <v>10</v>
      </c>
      <c r="B24" s="26">
        <f>F7</f>
        <v>80.449999999999989</v>
      </c>
      <c r="C24" s="27">
        <f t="shared" ref="C24:K24" si="2">C15*$B$24/3</f>
        <v>80.449999999999989</v>
      </c>
      <c r="D24" s="27">
        <f t="shared" si="2"/>
        <v>53.633333333333326</v>
      </c>
      <c r="E24" s="27">
        <f t="shared" si="2"/>
        <v>80.449999999999989</v>
      </c>
      <c r="F24" s="27">
        <f t="shared" si="2"/>
        <v>80.449999999999989</v>
      </c>
      <c r="G24" s="27">
        <f t="shared" si="2"/>
        <v>26.816666666666663</v>
      </c>
      <c r="H24" s="27">
        <f t="shared" si="2"/>
        <v>26.816666666666663</v>
      </c>
      <c r="I24" s="27">
        <f t="shared" si="2"/>
        <v>26.816666666666663</v>
      </c>
      <c r="J24" s="27">
        <f t="shared" si="2"/>
        <v>26.816666666666663</v>
      </c>
      <c r="K24" s="27">
        <f t="shared" si="2"/>
        <v>53.633333333333326</v>
      </c>
    </row>
    <row r="25" spans="1:11">
      <c r="A25" s="103" t="s">
        <v>11</v>
      </c>
      <c r="B25" s="26">
        <f>F8</f>
        <v>78.199999999999989</v>
      </c>
      <c r="C25" s="27">
        <f t="shared" ref="C25:K25" si="3">C16*$B$25/3</f>
        <v>78.199999999999989</v>
      </c>
      <c r="D25" s="27">
        <f t="shared" si="3"/>
        <v>52.133333333333326</v>
      </c>
      <c r="E25" s="27">
        <f t="shared" si="3"/>
        <v>26.066666666666663</v>
      </c>
      <c r="F25" s="27">
        <f t="shared" si="3"/>
        <v>78.199999999999989</v>
      </c>
      <c r="G25" s="27">
        <f t="shared" si="3"/>
        <v>52.133333333333326</v>
      </c>
      <c r="H25" s="27">
        <f t="shared" si="3"/>
        <v>78.199999999999989</v>
      </c>
      <c r="I25" s="27">
        <f t="shared" si="3"/>
        <v>0</v>
      </c>
      <c r="J25" s="27">
        <f t="shared" si="3"/>
        <v>26.066666666666663</v>
      </c>
      <c r="K25" s="27">
        <f t="shared" si="3"/>
        <v>52.133333333333326</v>
      </c>
    </row>
    <row r="26" spans="1:11">
      <c r="A26" s="103" t="s">
        <v>30</v>
      </c>
      <c r="B26" s="28"/>
      <c r="C26" s="23">
        <f t="shared" ref="C26:K26" si="4">AVERAGE(C22:C25)</f>
        <v>66.49166666666666</v>
      </c>
      <c r="D26" s="23">
        <f t="shared" si="4"/>
        <v>61.137499999999996</v>
      </c>
      <c r="E26" s="23">
        <f t="shared" si="4"/>
        <v>39.712499999999999</v>
      </c>
      <c r="F26" s="23">
        <f t="shared" si="4"/>
        <v>80.899999999999991</v>
      </c>
      <c r="G26" s="23">
        <f t="shared" si="4"/>
        <v>40.024999999999999</v>
      </c>
      <c r="H26" s="23">
        <f t="shared" si="4"/>
        <v>46.541666666666664</v>
      </c>
      <c r="I26" s="23">
        <f t="shared" si="4"/>
        <v>34.858333333333334</v>
      </c>
      <c r="J26" s="23">
        <f t="shared" si="4"/>
        <v>26.966666666666665</v>
      </c>
      <c r="K26" s="23">
        <f t="shared" si="4"/>
        <v>53.93333333333333</v>
      </c>
    </row>
    <row r="27" spans="1:11">
      <c r="B27" s="4"/>
      <c r="C27" s="4"/>
      <c r="D27" s="4"/>
      <c r="E27" s="4"/>
      <c r="F27" s="4"/>
      <c r="G27" s="4"/>
    </row>
    <row r="28" spans="1:11">
      <c r="D28" s="4"/>
      <c r="E28" s="6"/>
      <c r="F28" s="6"/>
      <c r="G28" s="6"/>
      <c r="H28" s="6"/>
      <c r="I28" s="6"/>
    </row>
    <row r="29" spans="1:11">
      <c r="D29" s="4"/>
      <c r="E29" s="4"/>
      <c r="F29" s="4"/>
      <c r="G29" s="4"/>
    </row>
  </sheetData>
  <mergeCells count="11">
    <mergeCell ref="H20:H21"/>
    <mergeCell ref="I20:I21"/>
    <mergeCell ref="J20:J21"/>
    <mergeCell ref="K20:K21"/>
    <mergeCell ref="A20:B20"/>
    <mergeCell ref="A21:B21"/>
    <mergeCell ref="C20:C21"/>
    <mergeCell ref="D20:D21"/>
    <mergeCell ref="E20:E21"/>
    <mergeCell ref="F20:F21"/>
    <mergeCell ref="G20:G21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9"/>
  <sheetViews>
    <sheetView topLeftCell="A178" workbookViewId="0">
      <selection activeCell="C8" sqref="C8:N8"/>
    </sheetView>
  </sheetViews>
  <sheetFormatPr defaultRowHeight="15"/>
  <cols>
    <col min="1" max="1" width="25.42578125" style="1" customWidth="1"/>
    <col min="2" max="2" width="42.7109375" style="1" customWidth="1"/>
    <col min="3" max="7" width="6" style="2" customWidth="1"/>
    <col min="8" max="8" width="9.5703125" style="2" customWidth="1"/>
    <col min="9" max="14" width="6" style="2" customWidth="1"/>
    <col min="15" max="15" width="15.7109375" style="51" bestFit="1" customWidth="1"/>
    <col min="16" max="16" width="19.5703125" style="2" customWidth="1"/>
    <col min="17" max="16384" width="9.140625" style="51"/>
  </cols>
  <sheetData>
    <row r="1" spans="1:16" ht="18.7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5" customHeight="1">
      <c r="A2" s="153" t="s">
        <v>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5" customHeight="1">
      <c r="A3" s="153" t="s">
        <v>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" customHeight="1">
      <c r="A4" s="154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5" customHeight="1">
      <c r="A5" s="153" t="s">
        <v>44</v>
      </c>
      <c r="B5" s="153"/>
      <c r="C5" s="96" t="s">
        <v>45</v>
      </c>
      <c r="D5" s="96"/>
      <c r="E5" s="96"/>
      <c r="F5" s="96"/>
      <c r="G5" s="96"/>
      <c r="H5" s="96"/>
      <c r="I5" s="153" t="s">
        <v>48</v>
      </c>
      <c r="J5" s="153"/>
      <c r="K5" s="153"/>
      <c r="L5" s="153" t="s">
        <v>400</v>
      </c>
      <c r="M5" s="153"/>
      <c r="N5" s="153" t="s">
        <v>46</v>
      </c>
      <c r="O5" s="153"/>
      <c r="P5" s="96">
        <v>2.7</v>
      </c>
    </row>
    <row r="6" spans="1:16" ht="18.75">
      <c r="A6" s="153" t="s">
        <v>57</v>
      </c>
      <c r="B6" s="153"/>
      <c r="C6" s="153" t="s">
        <v>421</v>
      </c>
      <c r="D6" s="161"/>
      <c r="E6" s="161"/>
      <c r="F6" s="161"/>
      <c r="G6" s="161"/>
      <c r="H6" s="153" t="s">
        <v>47</v>
      </c>
      <c r="I6" s="153"/>
      <c r="J6" s="153"/>
      <c r="K6" s="153"/>
      <c r="L6" s="153"/>
      <c r="M6" s="153" t="s">
        <v>422</v>
      </c>
      <c r="N6" s="162"/>
      <c r="O6" s="162"/>
      <c r="P6" s="162"/>
    </row>
    <row r="7" spans="1:16">
      <c r="A7" s="97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06"/>
      <c r="P7" s="98"/>
    </row>
    <row r="8" spans="1:16" ht="18" customHeight="1">
      <c r="A8" s="91"/>
      <c r="B8" s="91"/>
      <c r="C8" s="155" t="s">
        <v>423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07"/>
      <c r="P8" s="93"/>
    </row>
    <row r="9" spans="1:16" ht="18.75">
      <c r="A9" s="94"/>
      <c r="B9" s="94"/>
      <c r="C9" s="152" t="s">
        <v>434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92"/>
      <c r="P9" s="93"/>
    </row>
    <row r="10" spans="1:16" ht="18.75">
      <c r="A10" s="156"/>
      <c r="B10" s="156"/>
      <c r="C10" s="165" t="s">
        <v>37</v>
      </c>
      <c r="D10" s="165"/>
      <c r="E10" s="165"/>
      <c r="F10" s="165"/>
      <c r="G10" s="165"/>
      <c r="H10" s="165"/>
      <c r="I10" s="165"/>
      <c r="J10" s="165" t="s">
        <v>38</v>
      </c>
      <c r="K10" s="165"/>
      <c r="L10" s="165"/>
      <c r="M10" s="165"/>
      <c r="N10" s="95" t="s">
        <v>39</v>
      </c>
      <c r="O10" s="107"/>
      <c r="P10" s="93"/>
    </row>
    <row r="11" spans="1:16" s="14" customFormat="1" ht="15.75">
      <c r="A11" s="144" t="s">
        <v>20</v>
      </c>
      <c r="B11" s="145"/>
      <c r="C11" s="60">
        <v>1</v>
      </c>
      <c r="D11" s="60">
        <v>2</v>
      </c>
      <c r="E11" s="60">
        <v>3</v>
      </c>
      <c r="F11" s="60">
        <v>4</v>
      </c>
      <c r="G11" s="60">
        <v>5</v>
      </c>
      <c r="H11" s="60">
        <v>6</v>
      </c>
      <c r="I11" s="60">
        <v>7</v>
      </c>
      <c r="J11" s="60">
        <v>8</v>
      </c>
      <c r="K11" s="60">
        <v>9</v>
      </c>
      <c r="L11" s="60">
        <v>10</v>
      </c>
      <c r="M11" s="60">
        <v>11</v>
      </c>
      <c r="N11" s="60">
        <v>12</v>
      </c>
      <c r="O11" s="60" t="s">
        <v>40</v>
      </c>
      <c r="P11" s="60" t="s">
        <v>36</v>
      </c>
    </row>
    <row r="12" spans="1:16" s="14" customFormat="1" ht="15.75">
      <c r="A12" s="146" t="s">
        <v>21</v>
      </c>
      <c r="B12" s="147"/>
      <c r="C12" s="24" t="s">
        <v>0</v>
      </c>
      <c r="D12" s="24" t="s">
        <v>1</v>
      </c>
      <c r="E12" s="24" t="s">
        <v>2</v>
      </c>
      <c r="F12" s="24" t="s">
        <v>3</v>
      </c>
      <c r="G12" s="24" t="s">
        <v>419</v>
      </c>
      <c r="H12" s="24" t="s">
        <v>0</v>
      </c>
      <c r="I12" s="24" t="s">
        <v>1</v>
      </c>
      <c r="J12" s="24" t="s">
        <v>2</v>
      </c>
      <c r="K12" s="24" t="s">
        <v>3</v>
      </c>
      <c r="L12" s="24" t="s">
        <v>419</v>
      </c>
      <c r="M12" s="24" t="s">
        <v>0</v>
      </c>
      <c r="N12" s="24" t="s">
        <v>1</v>
      </c>
      <c r="O12" s="60" t="s">
        <v>19</v>
      </c>
      <c r="P12" s="60" t="s">
        <v>19</v>
      </c>
    </row>
    <row r="13" spans="1:16" s="14" customFormat="1" ht="15.75">
      <c r="A13" s="144" t="s">
        <v>22</v>
      </c>
      <c r="B13" s="145"/>
      <c r="C13" s="60">
        <v>5</v>
      </c>
      <c r="D13" s="60">
        <v>5</v>
      </c>
      <c r="E13" s="60">
        <v>5</v>
      </c>
      <c r="F13" s="60">
        <v>5</v>
      </c>
      <c r="G13" s="60">
        <v>5</v>
      </c>
      <c r="H13" s="60">
        <v>5</v>
      </c>
      <c r="I13" s="60">
        <v>5</v>
      </c>
      <c r="J13" s="60">
        <v>10</v>
      </c>
      <c r="K13" s="60">
        <v>10</v>
      </c>
      <c r="L13" s="60">
        <v>10</v>
      </c>
      <c r="M13" s="60">
        <v>10</v>
      </c>
      <c r="N13" s="60">
        <v>15</v>
      </c>
      <c r="O13" s="60">
        <v>70</v>
      </c>
      <c r="P13" s="60">
        <v>70</v>
      </c>
    </row>
    <row r="14" spans="1:16" s="14" customFormat="1" ht="22.5" customHeight="1">
      <c r="A14" s="33" t="s">
        <v>55</v>
      </c>
      <c r="B14" s="33" t="s">
        <v>56</v>
      </c>
      <c r="C14" s="34">
        <f>C13*0.64</f>
        <v>3.2</v>
      </c>
      <c r="D14" s="34">
        <f t="shared" ref="D14:N14" si="0">D13*0.64</f>
        <v>3.2</v>
      </c>
      <c r="E14" s="34">
        <f t="shared" si="0"/>
        <v>3.2</v>
      </c>
      <c r="F14" s="34">
        <f t="shared" si="0"/>
        <v>3.2</v>
      </c>
      <c r="G14" s="34">
        <f t="shared" si="0"/>
        <v>3.2</v>
      </c>
      <c r="H14" s="34">
        <f t="shared" si="0"/>
        <v>3.2</v>
      </c>
      <c r="I14" s="34">
        <f t="shared" si="0"/>
        <v>3.2</v>
      </c>
      <c r="J14" s="34">
        <f t="shared" si="0"/>
        <v>6.4</v>
      </c>
      <c r="K14" s="34">
        <f t="shared" si="0"/>
        <v>6.4</v>
      </c>
      <c r="L14" s="34">
        <f t="shared" si="0"/>
        <v>6.4</v>
      </c>
      <c r="M14" s="34">
        <f t="shared" si="0"/>
        <v>6.4</v>
      </c>
      <c r="N14" s="34">
        <f t="shared" si="0"/>
        <v>9.6</v>
      </c>
      <c r="O14" s="35">
        <f>O13*0.357142</f>
        <v>24.999940000000002</v>
      </c>
      <c r="P14" s="36"/>
    </row>
    <row r="15" spans="1:16" s="14" customFormat="1" ht="15.75">
      <c r="A15" s="41" t="s">
        <v>59</v>
      </c>
      <c r="B15" s="42" t="s">
        <v>60</v>
      </c>
      <c r="C15" s="25">
        <v>4</v>
      </c>
      <c r="D15" s="25">
        <v>4</v>
      </c>
      <c r="E15" s="25">
        <v>4</v>
      </c>
      <c r="F15" s="25">
        <v>4</v>
      </c>
      <c r="G15" s="25"/>
      <c r="H15" s="25">
        <v>4</v>
      </c>
      <c r="I15" s="25"/>
      <c r="J15" s="25"/>
      <c r="K15" s="25">
        <v>7</v>
      </c>
      <c r="L15" s="25"/>
      <c r="M15" s="25">
        <v>6</v>
      </c>
      <c r="N15" s="25"/>
      <c r="O15" s="90">
        <v>42</v>
      </c>
      <c r="P15" s="29">
        <f>SUM(C15:N15)</f>
        <v>33</v>
      </c>
    </row>
    <row r="16" spans="1:16" s="14" customFormat="1" ht="15.75">
      <c r="A16" s="41" t="s">
        <v>61</v>
      </c>
      <c r="B16" s="42" t="s">
        <v>62</v>
      </c>
      <c r="C16" s="25"/>
      <c r="D16" s="25">
        <v>4</v>
      </c>
      <c r="E16" s="25">
        <v>3</v>
      </c>
      <c r="F16" s="25"/>
      <c r="G16" s="25"/>
      <c r="H16" s="25">
        <v>4</v>
      </c>
      <c r="I16" s="25">
        <v>7</v>
      </c>
      <c r="J16" s="25">
        <v>4</v>
      </c>
      <c r="K16" s="25"/>
      <c r="L16" s="25"/>
      <c r="M16" s="25">
        <v>4</v>
      </c>
      <c r="N16" s="25">
        <v>13</v>
      </c>
      <c r="O16" s="90">
        <v>40</v>
      </c>
      <c r="P16" s="29">
        <f t="shared" ref="P16:P79" si="1">SUM(C16:N16)</f>
        <v>39</v>
      </c>
    </row>
    <row r="17" spans="1:16" s="14" customFormat="1" ht="15.75">
      <c r="A17" s="41" t="s">
        <v>63</v>
      </c>
      <c r="B17" s="42" t="s">
        <v>64</v>
      </c>
      <c r="C17" s="25">
        <v>4</v>
      </c>
      <c r="D17" s="25">
        <v>4</v>
      </c>
      <c r="E17" s="25"/>
      <c r="F17" s="25"/>
      <c r="G17" s="25">
        <v>4</v>
      </c>
      <c r="H17" s="25"/>
      <c r="I17" s="25">
        <v>9</v>
      </c>
      <c r="J17" s="25">
        <v>9</v>
      </c>
      <c r="K17" s="25">
        <v>8</v>
      </c>
      <c r="L17" s="25">
        <v>9</v>
      </c>
      <c r="M17" s="25"/>
      <c r="N17" s="25">
        <v>10</v>
      </c>
      <c r="O17" s="90">
        <v>42</v>
      </c>
      <c r="P17" s="29">
        <f t="shared" si="1"/>
        <v>57</v>
      </c>
    </row>
    <row r="18" spans="1:16" s="14" customFormat="1" ht="15.75">
      <c r="A18" s="41" t="s">
        <v>65</v>
      </c>
      <c r="B18" s="42" t="s">
        <v>66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90">
        <v>44</v>
      </c>
      <c r="P18" s="29">
        <f t="shared" si="1"/>
        <v>0</v>
      </c>
    </row>
    <row r="19" spans="1:16" s="14" customFormat="1" ht="15.75">
      <c r="A19" s="41" t="s">
        <v>67</v>
      </c>
      <c r="B19" s="42" t="s">
        <v>68</v>
      </c>
      <c r="C19" s="25">
        <v>4</v>
      </c>
      <c r="D19" s="25"/>
      <c r="E19" s="25"/>
      <c r="F19" s="25">
        <v>3</v>
      </c>
      <c r="G19" s="25">
        <v>4</v>
      </c>
      <c r="H19" s="25">
        <v>4</v>
      </c>
      <c r="I19" s="25">
        <v>4</v>
      </c>
      <c r="J19" s="25">
        <v>6</v>
      </c>
      <c r="K19" s="25">
        <v>6</v>
      </c>
      <c r="L19" s="25">
        <v>6</v>
      </c>
      <c r="M19" s="25"/>
      <c r="N19" s="25">
        <v>8</v>
      </c>
      <c r="O19" s="90">
        <v>44</v>
      </c>
      <c r="P19" s="29">
        <f t="shared" si="1"/>
        <v>45</v>
      </c>
    </row>
    <row r="20" spans="1:16" s="14" customFormat="1" ht="15.75">
      <c r="A20" s="41" t="s">
        <v>69</v>
      </c>
      <c r="B20" s="42" t="s">
        <v>70</v>
      </c>
      <c r="C20" s="25">
        <v>4</v>
      </c>
      <c r="D20" s="25">
        <v>4</v>
      </c>
      <c r="E20" s="25">
        <v>4</v>
      </c>
      <c r="F20" s="25"/>
      <c r="G20" s="25">
        <v>4</v>
      </c>
      <c r="H20" s="25"/>
      <c r="I20" s="25">
        <v>4</v>
      </c>
      <c r="J20" s="25">
        <v>4</v>
      </c>
      <c r="K20" s="25">
        <v>8</v>
      </c>
      <c r="L20" s="25">
        <v>8</v>
      </c>
      <c r="M20" s="25"/>
      <c r="N20" s="25"/>
      <c r="O20" s="105">
        <v>42</v>
      </c>
      <c r="P20" s="29">
        <f t="shared" si="1"/>
        <v>40</v>
      </c>
    </row>
    <row r="21" spans="1:16" s="14" customFormat="1" ht="15.75">
      <c r="A21" s="41" t="s">
        <v>71</v>
      </c>
      <c r="B21" s="42" t="s">
        <v>72</v>
      </c>
      <c r="C21" s="25">
        <v>5</v>
      </c>
      <c r="D21" s="25">
        <v>3</v>
      </c>
      <c r="E21" s="25"/>
      <c r="F21" s="25"/>
      <c r="G21" s="25"/>
      <c r="H21" s="25"/>
      <c r="I21" s="25"/>
      <c r="J21" s="25">
        <v>5</v>
      </c>
      <c r="K21" s="25">
        <v>4</v>
      </c>
      <c r="L21" s="25">
        <v>4</v>
      </c>
      <c r="M21" s="25">
        <v>10</v>
      </c>
      <c r="N21" s="25">
        <v>14</v>
      </c>
      <c r="O21" s="90">
        <v>44</v>
      </c>
      <c r="P21" s="29">
        <f t="shared" si="1"/>
        <v>45</v>
      </c>
    </row>
    <row r="22" spans="1:16" s="14" customFormat="1" ht="15.75">
      <c r="A22" s="41" t="s">
        <v>73</v>
      </c>
      <c r="B22" s="42" t="s">
        <v>74</v>
      </c>
      <c r="C22" s="25">
        <v>3</v>
      </c>
      <c r="D22" s="25"/>
      <c r="E22" s="25"/>
      <c r="F22" s="25"/>
      <c r="G22" s="25">
        <v>4</v>
      </c>
      <c r="H22" s="25"/>
      <c r="I22" s="25"/>
      <c r="J22" s="25"/>
      <c r="K22" s="25">
        <v>7</v>
      </c>
      <c r="L22" s="25"/>
      <c r="M22" s="25">
        <v>8</v>
      </c>
      <c r="N22" s="25">
        <v>12</v>
      </c>
      <c r="O22" s="90">
        <v>44</v>
      </c>
      <c r="P22" s="29">
        <f t="shared" si="1"/>
        <v>34</v>
      </c>
    </row>
    <row r="23" spans="1:16" s="14" customFormat="1" ht="15.75">
      <c r="A23" s="41" t="s">
        <v>75</v>
      </c>
      <c r="B23" s="42" t="s">
        <v>76</v>
      </c>
      <c r="C23" s="25">
        <v>4</v>
      </c>
      <c r="D23" s="25">
        <v>4</v>
      </c>
      <c r="E23" s="25"/>
      <c r="F23" s="25">
        <v>4</v>
      </c>
      <c r="G23" s="25">
        <v>4</v>
      </c>
      <c r="H23" s="25">
        <v>4</v>
      </c>
      <c r="I23" s="25"/>
      <c r="J23" s="25">
        <v>8</v>
      </c>
      <c r="K23" s="25">
        <v>8</v>
      </c>
      <c r="L23" s="25">
        <v>8</v>
      </c>
      <c r="M23" s="25">
        <v>4</v>
      </c>
      <c r="N23" s="25">
        <v>14</v>
      </c>
      <c r="O23" s="90">
        <v>41</v>
      </c>
      <c r="P23" s="29">
        <f t="shared" si="1"/>
        <v>62</v>
      </c>
    </row>
    <row r="24" spans="1:16" s="14" customFormat="1" ht="15.75">
      <c r="A24" s="41" t="s">
        <v>77</v>
      </c>
      <c r="B24" s="42" t="s">
        <v>78</v>
      </c>
      <c r="C24" s="25">
        <v>4</v>
      </c>
      <c r="D24" s="25">
        <v>4</v>
      </c>
      <c r="E24" s="25"/>
      <c r="F24" s="25">
        <v>4</v>
      </c>
      <c r="G24" s="25">
        <v>4</v>
      </c>
      <c r="H24" s="25">
        <v>4</v>
      </c>
      <c r="I24" s="25"/>
      <c r="J24" s="25"/>
      <c r="K24" s="25">
        <v>8</v>
      </c>
      <c r="L24" s="25">
        <v>8</v>
      </c>
      <c r="M24" s="25">
        <v>9</v>
      </c>
      <c r="N24" s="25">
        <v>12</v>
      </c>
      <c r="O24" s="90">
        <v>43</v>
      </c>
      <c r="P24" s="29">
        <f t="shared" si="1"/>
        <v>57</v>
      </c>
    </row>
    <row r="25" spans="1:16" s="14" customFormat="1" ht="15.75">
      <c r="A25" s="41" t="s">
        <v>79</v>
      </c>
      <c r="B25" s="42" t="s">
        <v>80</v>
      </c>
      <c r="C25" s="25">
        <v>4</v>
      </c>
      <c r="D25" s="25">
        <v>4</v>
      </c>
      <c r="E25" s="25"/>
      <c r="F25" s="25">
        <v>4</v>
      </c>
      <c r="G25" s="25">
        <v>4</v>
      </c>
      <c r="H25" s="25"/>
      <c r="I25" s="25"/>
      <c r="J25" s="25"/>
      <c r="K25" s="25">
        <v>8</v>
      </c>
      <c r="L25" s="25">
        <v>8</v>
      </c>
      <c r="M25" s="25">
        <v>8</v>
      </c>
      <c r="N25" s="25">
        <v>14</v>
      </c>
      <c r="O25" s="90">
        <v>43</v>
      </c>
      <c r="P25" s="29">
        <f t="shared" si="1"/>
        <v>54</v>
      </c>
    </row>
    <row r="26" spans="1:16" s="14" customFormat="1" ht="15.75">
      <c r="A26" s="41" t="s">
        <v>81</v>
      </c>
      <c r="B26" s="42" t="s">
        <v>82</v>
      </c>
      <c r="C26" s="25">
        <v>4</v>
      </c>
      <c r="D26" s="25">
        <v>5</v>
      </c>
      <c r="E26" s="25">
        <v>4</v>
      </c>
      <c r="F26" s="25"/>
      <c r="G26" s="25">
        <v>5</v>
      </c>
      <c r="H26" s="25"/>
      <c r="I26" s="25"/>
      <c r="J26" s="25">
        <v>8</v>
      </c>
      <c r="K26" s="25">
        <v>8</v>
      </c>
      <c r="L26" s="25"/>
      <c r="M26" s="25"/>
      <c r="N26" s="25">
        <v>14</v>
      </c>
      <c r="O26" s="90">
        <v>45</v>
      </c>
      <c r="P26" s="29">
        <f t="shared" si="1"/>
        <v>48</v>
      </c>
    </row>
    <row r="27" spans="1:16" s="14" customFormat="1" ht="15.75">
      <c r="A27" s="41" t="s">
        <v>83</v>
      </c>
      <c r="B27" s="42" t="s">
        <v>84</v>
      </c>
      <c r="C27" s="25">
        <v>5</v>
      </c>
      <c r="D27" s="25">
        <v>4</v>
      </c>
      <c r="E27" s="25">
        <v>4</v>
      </c>
      <c r="F27" s="25">
        <v>4</v>
      </c>
      <c r="G27" s="25">
        <v>5</v>
      </c>
      <c r="H27" s="25"/>
      <c r="I27" s="25"/>
      <c r="J27" s="25">
        <v>4</v>
      </c>
      <c r="K27" s="25">
        <v>8</v>
      </c>
      <c r="L27" s="25">
        <v>7</v>
      </c>
      <c r="M27" s="25"/>
      <c r="N27" s="25">
        <v>12</v>
      </c>
      <c r="O27" s="90">
        <v>44</v>
      </c>
      <c r="P27" s="29">
        <f t="shared" si="1"/>
        <v>53</v>
      </c>
    </row>
    <row r="28" spans="1:16" s="14" customFormat="1" ht="15.75">
      <c r="A28" s="41" t="s">
        <v>85</v>
      </c>
      <c r="B28" s="42" t="s">
        <v>86</v>
      </c>
      <c r="C28" s="25">
        <v>5</v>
      </c>
      <c r="D28" s="25">
        <v>4</v>
      </c>
      <c r="E28" s="25"/>
      <c r="F28" s="25"/>
      <c r="G28" s="25">
        <v>4</v>
      </c>
      <c r="H28" s="25">
        <v>5</v>
      </c>
      <c r="I28" s="25">
        <v>4</v>
      </c>
      <c r="J28" s="25">
        <v>8</v>
      </c>
      <c r="K28" s="25"/>
      <c r="L28" s="25">
        <v>9</v>
      </c>
      <c r="M28" s="25">
        <v>9</v>
      </c>
      <c r="N28" s="25">
        <v>14</v>
      </c>
      <c r="O28" s="90">
        <v>44</v>
      </c>
      <c r="P28" s="29">
        <f t="shared" si="1"/>
        <v>62</v>
      </c>
    </row>
    <row r="29" spans="1:16" s="14" customFormat="1" ht="15.75">
      <c r="A29" s="41" t="s">
        <v>87</v>
      </c>
      <c r="B29" s="42" t="s">
        <v>88</v>
      </c>
      <c r="C29" s="25">
        <v>4</v>
      </c>
      <c r="D29" s="25">
        <v>3</v>
      </c>
      <c r="E29" s="25"/>
      <c r="F29" s="25">
        <v>4</v>
      </c>
      <c r="G29" s="25">
        <v>4</v>
      </c>
      <c r="H29" s="25"/>
      <c r="I29" s="25"/>
      <c r="J29" s="25"/>
      <c r="K29" s="25">
        <v>7</v>
      </c>
      <c r="L29" s="25"/>
      <c r="M29" s="25">
        <v>8</v>
      </c>
      <c r="N29" s="25">
        <v>10</v>
      </c>
      <c r="O29" s="90">
        <v>46</v>
      </c>
      <c r="P29" s="29">
        <f t="shared" si="1"/>
        <v>40</v>
      </c>
    </row>
    <row r="30" spans="1:16" s="14" customFormat="1" ht="15.75">
      <c r="A30" s="41" t="s">
        <v>89</v>
      </c>
      <c r="B30" s="42" t="s">
        <v>90</v>
      </c>
      <c r="C30" s="25">
        <v>4</v>
      </c>
      <c r="D30" s="25">
        <v>4</v>
      </c>
      <c r="E30" s="25"/>
      <c r="F30" s="25"/>
      <c r="G30" s="25"/>
      <c r="H30" s="25"/>
      <c r="I30" s="25">
        <v>4</v>
      </c>
      <c r="J30" s="25"/>
      <c r="K30" s="25">
        <v>8</v>
      </c>
      <c r="L30" s="25">
        <v>6</v>
      </c>
      <c r="M30" s="25">
        <v>7</v>
      </c>
      <c r="N30" s="25">
        <v>10</v>
      </c>
      <c r="O30" s="90">
        <v>45</v>
      </c>
      <c r="P30" s="29">
        <f t="shared" si="1"/>
        <v>43</v>
      </c>
    </row>
    <row r="31" spans="1:16" s="14" customFormat="1" ht="15.75">
      <c r="A31" s="41" t="s">
        <v>91</v>
      </c>
      <c r="B31" s="42" t="s">
        <v>92</v>
      </c>
      <c r="C31" s="25">
        <v>4</v>
      </c>
      <c r="D31" s="25">
        <v>4</v>
      </c>
      <c r="E31" s="25">
        <v>4</v>
      </c>
      <c r="F31" s="25">
        <v>4</v>
      </c>
      <c r="G31" s="25">
        <v>4</v>
      </c>
      <c r="H31" s="25"/>
      <c r="I31" s="25"/>
      <c r="J31" s="25">
        <v>7</v>
      </c>
      <c r="K31" s="25">
        <v>8</v>
      </c>
      <c r="L31" s="25"/>
      <c r="M31" s="25">
        <v>8</v>
      </c>
      <c r="N31" s="25"/>
      <c r="O31" s="90">
        <v>40</v>
      </c>
      <c r="P31" s="29">
        <f t="shared" si="1"/>
        <v>43</v>
      </c>
    </row>
    <row r="32" spans="1:16" s="14" customFormat="1" ht="15.75">
      <c r="A32" s="41" t="s">
        <v>93</v>
      </c>
      <c r="B32" s="42" t="s">
        <v>94</v>
      </c>
      <c r="C32" s="25">
        <v>4</v>
      </c>
      <c r="D32" s="25">
        <v>4</v>
      </c>
      <c r="E32" s="25">
        <v>4</v>
      </c>
      <c r="F32" s="25"/>
      <c r="G32" s="25"/>
      <c r="H32" s="25"/>
      <c r="I32" s="25">
        <v>5</v>
      </c>
      <c r="J32" s="25"/>
      <c r="K32" s="25"/>
      <c r="L32" s="25"/>
      <c r="M32" s="25">
        <v>9</v>
      </c>
      <c r="N32" s="25">
        <v>12</v>
      </c>
      <c r="O32" s="90">
        <v>43</v>
      </c>
      <c r="P32" s="29">
        <f t="shared" si="1"/>
        <v>38</v>
      </c>
    </row>
    <row r="33" spans="1:16" s="14" customFormat="1" ht="15.75">
      <c r="A33" s="41" t="s">
        <v>95</v>
      </c>
      <c r="B33" s="42" t="s">
        <v>96</v>
      </c>
      <c r="C33" s="25">
        <v>4</v>
      </c>
      <c r="D33" s="25">
        <v>4</v>
      </c>
      <c r="E33" s="25">
        <v>4</v>
      </c>
      <c r="F33" s="25">
        <v>4</v>
      </c>
      <c r="G33" s="25">
        <v>4</v>
      </c>
      <c r="H33" s="25"/>
      <c r="I33" s="25"/>
      <c r="J33" s="25">
        <v>8</v>
      </c>
      <c r="K33" s="25"/>
      <c r="L33" s="25">
        <v>7</v>
      </c>
      <c r="M33" s="25">
        <v>9</v>
      </c>
      <c r="N33" s="25">
        <v>13</v>
      </c>
      <c r="O33" s="90">
        <v>42</v>
      </c>
      <c r="P33" s="29">
        <f t="shared" si="1"/>
        <v>57</v>
      </c>
    </row>
    <row r="34" spans="1:16" s="14" customFormat="1" ht="15.75">
      <c r="A34" s="41" t="s">
        <v>97</v>
      </c>
      <c r="B34" s="42" t="s">
        <v>98</v>
      </c>
      <c r="C34" s="25">
        <v>4</v>
      </c>
      <c r="D34" s="25"/>
      <c r="E34" s="25">
        <v>4</v>
      </c>
      <c r="F34" s="25"/>
      <c r="G34" s="25">
        <v>5</v>
      </c>
      <c r="H34" s="25">
        <v>5</v>
      </c>
      <c r="I34" s="25">
        <v>5</v>
      </c>
      <c r="J34" s="25"/>
      <c r="K34" s="25">
        <v>7</v>
      </c>
      <c r="L34" s="25"/>
      <c r="M34" s="25">
        <v>8</v>
      </c>
      <c r="N34" s="25">
        <v>14</v>
      </c>
      <c r="O34" s="90">
        <v>44</v>
      </c>
      <c r="P34" s="29">
        <f t="shared" si="1"/>
        <v>52</v>
      </c>
    </row>
    <row r="35" spans="1:16" s="14" customFormat="1" ht="15.75">
      <c r="A35" s="41" t="s">
        <v>99</v>
      </c>
      <c r="B35" s="42" t="s">
        <v>100</v>
      </c>
      <c r="C35" s="25">
        <v>4</v>
      </c>
      <c r="D35" s="25"/>
      <c r="E35" s="25">
        <v>4</v>
      </c>
      <c r="F35" s="25">
        <v>5</v>
      </c>
      <c r="G35" s="25">
        <v>5</v>
      </c>
      <c r="H35" s="25">
        <v>5</v>
      </c>
      <c r="I35" s="25"/>
      <c r="J35" s="25"/>
      <c r="K35" s="25">
        <v>8</v>
      </c>
      <c r="L35" s="25">
        <v>8</v>
      </c>
      <c r="M35" s="25">
        <v>8</v>
      </c>
      <c r="N35" s="25">
        <v>11</v>
      </c>
      <c r="O35" s="90">
        <v>43</v>
      </c>
      <c r="P35" s="29">
        <f t="shared" si="1"/>
        <v>58</v>
      </c>
    </row>
    <row r="36" spans="1:16" s="14" customFormat="1" ht="15.75">
      <c r="A36" s="41" t="s">
        <v>101</v>
      </c>
      <c r="B36" s="42" t="s">
        <v>102</v>
      </c>
      <c r="C36" s="25">
        <v>4</v>
      </c>
      <c r="D36" s="25">
        <v>4</v>
      </c>
      <c r="E36" s="25"/>
      <c r="F36" s="25">
        <v>5</v>
      </c>
      <c r="G36" s="25">
        <v>4</v>
      </c>
      <c r="H36" s="25">
        <v>4</v>
      </c>
      <c r="I36" s="25"/>
      <c r="J36" s="25">
        <v>4</v>
      </c>
      <c r="K36" s="25">
        <v>4</v>
      </c>
      <c r="L36" s="25">
        <v>8</v>
      </c>
      <c r="M36" s="25">
        <v>5</v>
      </c>
      <c r="N36" s="25">
        <v>12</v>
      </c>
      <c r="O36" s="90">
        <v>46</v>
      </c>
      <c r="P36" s="29">
        <f t="shared" si="1"/>
        <v>54</v>
      </c>
    </row>
    <row r="37" spans="1:16" s="14" customFormat="1" ht="15.75">
      <c r="A37" s="41" t="s">
        <v>103</v>
      </c>
      <c r="B37" s="42" t="s">
        <v>104</v>
      </c>
      <c r="C37" s="25">
        <v>4</v>
      </c>
      <c r="D37" s="25">
        <v>4</v>
      </c>
      <c r="E37" s="25">
        <v>5</v>
      </c>
      <c r="F37" s="25">
        <v>4</v>
      </c>
      <c r="G37" s="25">
        <v>5</v>
      </c>
      <c r="H37" s="25"/>
      <c r="I37" s="25"/>
      <c r="J37" s="25"/>
      <c r="K37" s="25">
        <v>8</v>
      </c>
      <c r="L37" s="25">
        <v>8</v>
      </c>
      <c r="M37" s="25">
        <v>9</v>
      </c>
      <c r="N37" s="25">
        <v>15</v>
      </c>
      <c r="O37" s="90">
        <v>45</v>
      </c>
      <c r="P37" s="29">
        <f t="shared" si="1"/>
        <v>62</v>
      </c>
    </row>
    <row r="38" spans="1:16" s="14" customFormat="1" ht="15.75">
      <c r="A38" s="41" t="s">
        <v>105</v>
      </c>
      <c r="B38" s="42" t="s">
        <v>106</v>
      </c>
      <c r="C38" s="25">
        <v>4</v>
      </c>
      <c r="D38" s="25">
        <v>5</v>
      </c>
      <c r="E38" s="25"/>
      <c r="F38" s="25"/>
      <c r="G38" s="25">
        <v>4</v>
      </c>
      <c r="H38" s="25">
        <v>4</v>
      </c>
      <c r="I38" s="25"/>
      <c r="J38" s="25">
        <v>7</v>
      </c>
      <c r="K38" s="25">
        <v>8</v>
      </c>
      <c r="L38" s="25"/>
      <c r="M38" s="25"/>
      <c r="N38" s="25"/>
      <c r="O38" s="90">
        <v>46</v>
      </c>
      <c r="P38" s="29">
        <f t="shared" si="1"/>
        <v>32</v>
      </c>
    </row>
    <row r="39" spans="1:16" s="14" customFormat="1" ht="15.75">
      <c r="A39" s="41" t="s">
        <v>107</v>
      </c>
      <c r="B39" s="42" t="s">
        <v>108</v>
      </c>
      <c r="C39" s="25">
        <v>4</v>
      </c>
      <c r="D39" s="25">
        <v>4</v>
      </c>
      <c r="E39" s="25"/>
      <c r="F39" s="25"/>
      <c r="G39" s="25">
        <v>4</v>
      </c>
      <c r="H39" s="25"/>
      <c r="I39" s="25"/>
      <c r="J39" s="25">
        <v>9</v>
      </c>
      <c r="K39" s="25"/>
      <c r="L39" s="25"/>
      <c r="M39" s="25"/>
      <c r="N39" s="25"/>
      <c r="O39" s="90">
        <v>42</v>
      </c>
      <c r="P39" s="29">
        <f t="shared" si="1"/>
        <v>21</v>
      </c>
    </row>
    <row r="40" spans="1:16" s="14" customFormat="1" ht="15.75">
      <c r="A40" s="41" t="s">
        <v>109</v>
      </c>
      <c r="B40" s="42" t="s">
        <v>110</v>
      </c>
      <c r="C40" s="25">
        <v>4</v>
      </c>
      <c r="D40" s="25">
        <v>4</v>
      </c>
      <c r="E40" s="25">
        <v>4</v>
      </c>
      <c r="F40" s="25"/>
      <c r="G40" s="25"/>
      <c r="H40" s="25">
        <v>4</v>
      </c>
      <c r="I40" s="25">
        <v>5</v>
      </c>
      <c r="J40" s="25">
        <v>8</v>
      </c>
      <c r="K40" s="25">
        <v>8</v>
      </c>
      <c r="L40" s="25"/>
      <c r="M40" s="25">
        <v>9</v>
      </c>
      <c r="N40" s="25">
        <v>12</v>
      </c>
      <c r="O40" s="90">
        <v>46</v>
      </c>
      <c r="P40" s="29">
        <f t="shared" si="1"/>
        <v>58</v>
      </c>
    </row>
    <row r="41" spans="1:16" s="14" customFormat="1" ht="15.75">
      <c r="A41" s="41" t="s">
        <v>111</v>
      </c>
      <c r="B41" s="42" t="s">
        <v>112</v>
      </c>
      <c r="C41" s="25">
        <v>5</v>
      </c>
      <c r="D41" s="25">
        <v>5</v>
      </c>
      <c r="E41" s="25">
        <v>5</v>
      </c>
      <c r="F41" s="25">
        <v>4</v>
      </c>
      <c r="G41" s="25">
        <v>4</v>
      </c>
      <c r="H41" s="25"/>
      <c r="I41" s="25"/>
      <c r="J41" s="25">
        <v>8</v>
      </c>
      <c r="K41" s="25">
        <v>8</v>
      </c>
      <c r="L41" s="25">
        <v>8</v>
      </c>
      <c r="M41" s="25"/>
      <c r="N41" s="25">
        <v>12</v>
      </c>
      <c r="O41" s="90">
        <v>46</v>
      </c>
      <c r="P41" s="29">
        <f t="shared" si="1"/>
        <v>59</v>
      </c>
    </row>
    <row r="42" spans="1:16" s="14" customFormat="1" ht="15.75">
      <c r="A42" s="41" t="s">
        <v>113</v>
      </c>
      <c r="B42" s="42" t="s">
        <v>114</v>
      </c>
      <c r="C42" s="25">
        <v>5</v>
      </c>
      <c r="D42" s="25">
        <v>4</v>
      </c>
      <c r="E42" s="25">
        <v>4</v>
      </c>
      <c r="F42" s="25"/>
      <c r="G42" s="25"/>
      <c r="H42" s="25">
        <v>4</v>
      </c>
      <c r="I42" s="25">
        <v>4</v>
      </c>
      <c r="J42" s="25"/>
      <c r="K42" s="25">
        <v>7</v>
      </c>
      <c r="L42" s="25">
        <v>8</v>
      </c>
      <c r="M42" s="25">
        <v>8</v>
      </c>
      <c r="N42" s="25">
        <v>12</v>
      </c>
      <c r="O42" s="90">
        <v>45</v>
      </c>
      <c r="P42" s="29">
        <f t="shared" si="1"/>
        <v>56</v>
      </c>
    </row>
    <row r="43" spans="1:16" s="14" customFormat="1" ht="15.75">
      <c r="A43" s="41" t="s">
        <v>115</v>
      </c>
      <c r="B43" s="42" t="s">
        <v>116</v>
      </c>
      <c r="C43" s="25">
        <v>4</v>
      </c>
      <c r="D43" s="25">
        <v>4</v>
      </c>
      <c r="E43" s="25">
        <v>4</v>
      </c>
      <c r="F43" s="25">
        <v>4</v>
      </c>
      <c r="G43" s="25"/>
      <c r="H43" s="25"/>
      <c r="I43" s="25">
        <v>4</v>
      </c>
      <c r="J43" s="25">
        <v>8</v>
      </c>
      <c r="K43" s="25">
        <v>8</v>
      </c>
      <c r="L43" s="25"/>
      <c r="M43" s="25">
        <v>8</v>
      </c>
      <c r="N43" s="25">
        <v>13</v>
      </c>
      <c r="O43" s="90">
        <v>42</v>
      </c>
      <c r="P43" s="29">
        <f t="shared" si="1"/>
        <v>57</v>
      </c>
    </row>
    <row r="44" spans="1:16" s="14" customFormat="1" ht="15.75">
      <c r="A44" s="41" t="s">
        <v>117</v>
      </c>
      <c r="B44" s="42" t="s">
        <v>118</v>
      </c>
      <c r="C44" s="25">
        <v>4</v>
      </c>
      <c r="D44" s="25">
        <v>4</v>
      </c>
      <c r="E44" s="25"/>
      <c r="F44" s="25">
        <v>4</v>
      </c>
      <c r="G44" s="25"/>
      <c r="H44" s="25"/>
      <c r="I44" s="25">
        <v>4</v>
      </c>
      <c r="J44" s="25">
        <v>8</v>
      </c>
      <c r="K44" s="25">
        <v>8</v>
      </c>
      <c r="L44" s="25">
        <v>8</v>
      </c>
      <c r="M44" s="25"/>
      <c r="N44" s="25">
        <v>12</v>
      </c>
      <c r="O44" s="90">
        <v>45</v>
      </c>
      <c r="P44" s="29">
        <f t="shared" si="1"/>
        <v>52</v>
      </c>
    </row>
    <row r="45" spans="1:16" s="14" customFormat="1" ht="15.75">
      <c r="A45" s="41" t="s">
        <v>119</v>
      </c>
      <c r="B45" s="42" t="s">
        <v>120</v>
      </c>
      <c r="C45" s="25">
        <v>4</v>
      </c>
      <c r="D45" s="25">
        <v>4</v>
      </c>
      <c r="E45" s="25">
        <v>3</v>
      </c>
      <c r="F45" s="25"/>
      <c r="G45" s="25"/>
      <c r="H45" s="25"/>
      <c r="I45" s="25"/>
      <c r="J45" s="25">
        <v>8</v>
      </c>
      <c r="K45" s="25">
        <v>8</v>
      </c>
      <c r="L45" s="25"/>
      <c r="M45" s="25">
        <v>8</v>
      </c>
      <c r="N45" s="25">
        <v>13</v>
      </c>
      <c r="O45" s="90">
        <v>45</v>
      </c>
      <c r="P45" s="29">
        <f t="shared" si="1"/>
        <v>48</v>
      </c>
    </row>
    <row r="46" spans="1:16" s="14" customFormat="1" ht="15.75">
      <c r="A46" s="41" t="s">
        <v>121</v>
      </c>
      <c r="B46" s="42" t="s">
        <v>122</v>
      </c>
      <c r="C46" s="25">
        <v>4</v>
      </c>
      <c r="D46" s="25">
        <v>4</v>
      </c>
      <c r="E46" s="25">
        <v>4</v>
      </c>
      <c r="F46" s="25"/>
      <c r="G46" s="25">
        <v>4</v>
      </c>
      <c r="H46" s="25">
        <v>4</v>
      </c>
      <c r="I46" s="25"/>
      <c r="J46" s="25"/>
      <c r="K46" s="25">
        <v>8</v>
      </c>
      <c r="L46" s="25">
        <v>8</v>
      </c>
      <c r="M46" s="25">
        <v>8</v>
      </c>
      <c r="N46" s="25">
        <v>12</v>
      </c>
      <c r="O46" s="90">
        <v>45</v>
      </c>
      <c r="P46" s="29">
        <f t="shared" si="1"/>
        <v>56</v>
      </c>
    </row>
    <row r="47" spans="1:16" s="14" customFormat="1" ht="15.75">
      <c r="A47" s="41" t="s">
        <v>123</v>
      </c>
      <c r="B47" s="42" t="s">
        <v>124</v>
      </c>
      <c r="C47" s="25">
        <v>4</v>
      </c>
      <c r="D47" s="25">
        <v>2</v>
      </c>
      <c r="E47" s="25"/>
      <c r="F47" s="25"/>
      <c r="G47" s="25">
        <v>4</v>
      </c>
      <c r="H47" s="25">
        <v>4</v>
      </c>
      <c r="I47" s="25"/>
      <c r="J47" s="25">
        <v>8</v>
      </c>
      <c r="K47" s="25">
        <v>8</v>
      </c>
      <c r="L47" s="25"/>
      <c r="M47" s="25">
        <v>8</v>
      </c>
      <c r="N47" s="25">
        <v>12</v>
      </c>
      <c r="O47" s="90">
        <v>45</v>
      </c>
      <c r="P47" s="29">
        <f t="shared" si="1"/>
        <v>50</v>
      </c>
    </row>
    <row r="48" spans="1:16" s="14" customFormat="1" ht="15.75">
      <c r="A48" s="41" t="s">
        <v>125</v>
      </c>
      <c r="B48" s="42" t="s">
        <v>126</v>
      </c>
      <c r="C48" s="25">
        <v>2</v>
      </c>
      <c r="D48" s="25">
        <v>4</v>
      </c>
      <c r="E48" s="25"/>
      <c r="F48" s="25">
        <v>4</v>
      </c>
      <c r="G48" s="25"/>
      <c r="H48" s="25">
        <v>4</v>
      </c>
      <c r="I48" s="25"/>
      <c r="J48" s="25"/>
      <c r="K48" s="25"/>
      <c r="L48" s="25" t="s">
        <v>403</v>
      </c>
      <c r="M48" s="25">
        <v>1</v>
      </c>
      <c r="N48" s="25">
        <v>11</v>
      </c>
      <c r="O48" s="90">
        <v>44</v>
      </c>
      <c r="P48" s="29">
        <f t="shared" si="1"/>
        <v>26</v>
      </c>
    </row>
    <row r="49" spans="1:16" s="14" customFormat="1" ht="15.75">
      <c r="A49" s="41" t="s">
        <v>127</v>
      </c>
      <c r="B49" s="42" t="s">
        <v>128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90">
        <v>48</v>
      </c>
      <c r="P49" s="29">
        <f t="shared" si="1"/>
        <v>0</v>
      </c>
    </row>
    <row r="50" spans="1:16" s="14" customFormat="1" ht="15.75">
      <c r="A50" s="41" t="s">
        <v>129</v>
      </c>
      <c r="B50" s="42" t="s">
        <v>130</v>
      </c>
      <c r="C50" s="25">
        <v>4</v>
      </c>
      <c r="D50" s="25">
        <v>4</v>
      </c>
      <c r="E50" s="25"/>
      <c r="F50" s="25">
        <v>4</v>
      </c>
      <c r="G50" s="25"/>
      <c r="H50" s="25">
        <v>4</v>
      </c>
      <c r="I50" s="25">
        <v>3</v>
      </c>
      <c r="J50" s="25"/>
      <c r="K50" s="25">
        <v>8</v>
      </c>
      <c r="L50" s="25">
        <v>8</v>
      </c>
      <c r="M50" s="25">
        <v>8</v>
      </c>
      <c r="N50" s="25">
        <v>12</v>
      </c>
      <c r="O50" s="90">
        <v>44</v>
      </c>
      <c r="P50" s="29">
        <f t="shared" si="1"/>
        <v>55</v>
      </c>
    </row>
    <row r="51" spans="1:16" s="14" customFormat="1" ht="15.75">
      <c r="A51" s="41" t="s">
        <v>131</v>
      </c>
      <c r="B51" s="42" t="s">
        <v>132</v>
      </c>
      <c r="C51" s="25">
        <v>4</v>
      </c>
      <c r="D51" s="25">
        <v>4</v>
      </c>
      <c r="E51" s="25"/>
      <c r="F51" s="25">
        <v>4</v>
      </c>
      <c r="G51" s="25">
        <v>4</v>
      </c>
      <c r="H51" s="25"/>
      <c r="I51" s="25">
        <v>4</v>
      </c>
      <c r="J51" s="25"/>
      <c r="K51" s="25">
        <v>8</v>
      </c>
      <c r="L51" s="25">
        <v>8</v>
      </c>
      <c r="M51" s="25">
        <v>8</v>
      </c>
      <c r="N51" s="25">
        <v>14</v>
      </c>
      <c r="O51" s="90">
        <v>43</v>
      </c>
      <c r="P51" s="29">
        <f t="shared" si="1"/>
        <v>58</v>
      </c>
    </row>
    <row r="52" spans="1:16" s="14" customFormat="1" ht="15.75">
      <c r="A52" s="41" t="s">
        <v>133</v>
      </c>
      <c r="B52" s="42" t="s">
        <v>134</v>
      </c>
      <c r="C52" s="25">
        <v>4</v>
      </c>
      <c r="D52" s="25"/>
      <c r="E52" s="25">
        <v>4</v>
      </c>
      <c r="F52" s="25">
        <v>4</v>
      </c>
      <c r="G52" s="25">
        <v>4</v>
      </c>
      <c r="H52" s="25"/>
      <c r="I52" s="25">
        <v>4</v>
      </c>
      <c r="J52" s="25">
        <v>4</v>
      </c>
      <c r="K52" s="25">
        <v>8</v>
      </c>
      <c r="L52" s="25">
        <v>5</v>
      </c>
      <c r="M52" s="25">
        <v>8</v>
      </c>
      <c r="N52" s="25">
        <v>14</v>
      </c>
      <c r="O52" s="90">
        <v>45</v>
      </c>
      <c r="P52" s="29">
        <f t="shared" si="1"/>
        <v>59</v>
      </c>
    </row>
    <row r="53" spans="1:16" s="14" customFormat="1" ht="15.75">
      <c r="A53" s="41" t="s">
        <v>135</v>
      </c>
      <c r="B53" s="42" t="s">
        <v>136</v>
      </c>
      <c r="C53" s="25">
        <v>4</v>
      </c>
      <c r="D53" s="25">
        <v>3</v>
      </c>
      <c r="E53" s="25"/>
      <c r="F53" s="25">
        <v>4</v>
      </c>
      <c r="G53" s="25">
        <v>4</v>
      </c>
      <c r="H53" s="25"/>
      <c r="I53" s="25"/>
      <c r="J53" s="25">
        <v>9</v>
      </c>
      <c r="K53" s="25">
        <v>8</v>
      </c>
      <c r="L53" s="25">
        <v>8</v>
      </c>
      <c r="M53" s="25"/>
      <c r="N53" s="25">
        <v>13</v>
      </c>
      <c r="O53" s="90">
        <v>44</v>
      </c>
      <c r="P53" s="29">
        <f t="shared" si="1"/>
        <v>53</v>
      </c>
    </row>
    <row r="54" spans="1:16" s="14" customFormat="1" ht="15.75">
      <c r="A54" s="41" t="s">
        <v>137</v>
      </c>
      <c r="B54" s="42" t="s">
        <v>138</v>
      </c>
      <c r="C54" s="25">
        <v>5</v>
      </c>
      <c r="D54" s="25">
        <v>5</v>
      </c>
      <c r="E54" s="25"/>
      <c r="F54" s="25">
        <v>5</v>
      </c>
      <c r="G54" s="25">
        <v>5</v>
      </c>
      <c r="H54" s="25">
        <v>5</v>
      </c>
      <c r="I54" s="25"/>
      <c r="J54" s="25">
        <v>9</v>
      </c>
      <c r="K54" s="25">
        <v>8</v>
      </c>
      <c r="L54" s="25">
        <v>9</v>
      </c>
      <c r="M54" s="25"/>
      <c r="N54" s="25">
        <v>15</v>
      </c>
      <c r="O54" s="90">
        <v>43</v>
      </c>
      <c r="P54" s="29">
        <f t="shared" si="1"/>
        <v>66</v>
      </c>
    </row>
    <row r="55" spans="1:16" s="14" customFormat="1" ht="15.75">
      <c r="A55" s="41" t="s">
        <v>139</v>
      </c>
      <c r="B55" s="42" t="s">
        <v>140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90">
        <v>47</v>
      </c>
      <c r="P55" s="29">
        <f t="shared" si="1"/>
        <v>0</v>
      </c>
    </row>
    <row r="56" spans="1:16" s="14" customFormat="1" ht="15.75">
      <c r="A56" s="41" t="s">
        <v>141</v>
      </c>
      <c r="B56" s="42" t="s">
        <v>142</v>
      </c>
      <c r="C56" s="25">
        <v>4</v>
      </c>
      <c r="D56" s="25">
        <v>3</v>
      </c>
      <c r="E56" s="25"/>
      <c r="F56" s="25">
        <v>4</v>
      </c>
      <c r="G56" s="25">
        <v>4</v>
      </c>
      <c r="H56" s="25"/>
      <c r="I56" s="25"/>
      <c r="J56" s="25"/>
      <c r="K56" s="25">
        <v>8</v>
      </c>
      <c r="L56" s="25"/>
      <c r="M56" s="25">
        <v>8</v>
      </c>
      <c r="N56" s="25">
        <v>14</v>
      </c>
      <c r="O56" s="90">
        <v>42</v>
      </c>
      <c r="P56" s="29">
        <f t="shared" si="1"/>
        <v>45</v>
      </c>
    </row>
    <row r="57" spans="1:16" s="14" customFormat="1" ht="15.75">
      <c r="A57" s="41" t="s">
        <v>143</v>
      </c>
      <c r="B57" s="42" t="s">
        <v>144</v>
      </c>
      <c r="C57" s="25">
        <v>4</v>
      </c>
      <c r="D57" s="25">
        <v>4</v>
      </c>
      <c r="E57" s="25"/>
      <c r="F57" s="25">
        <v>4</v>
      </c>
      <c r="G57" s="25">
        <v>5</v>
      </c>
      <c r="H57" s="25">
        <v>5</v>
      </c>
      <c r="I57" s="25"/>
      <c r="J57" s="25">
        <v>9</v>
      </c>
      <c r="K57" s="25">
        <v>8</v>
      </c>
      <c r="L57" s="25">
        <v>10</v>
      </c>
      <c r="M57" s="25"/>
      <c r="N57" s="25">
        <v>14</v>
      </c>
      <c r="O57" s="90">
        <v>43</v>
      </c>
      <c r="P57" s="29">
        <f t="shared" si="1"/>
        <v>63</v>
      </c>
    </row>
    <row r="58" spans="1:16" s="14" customFormat="1" ht="15.75">
      <c r="A58" s="43" t="s">
        <v>145</v>
      </c>
      <c r="B58" s="42" t="s">
        <v>146</v>
      </c>
      <c r="C58" s="25">
        <v>4</v>
      </c>
      <c r="D58" s="25"/>
      <c r="E58" s="25"/>
      <c r="F58" s="25">
        <v>4</v>
      </c>
      <c r="G58" s="25">
        <v>4</v>
      </c>
      <c r="H58" s="25">
        <v>4</v>
      </c>
      <c r="I58" s="25">
        <v>4</v>
      </c>
      <c r="J58" s="25">
        <v>9</v>
      </c>
      <c r="K58" s="25">
        <v>8</v>
      </c>
      <c r="L58" s="25"/>
      <c r="M58" s="25">
        <v>8</v>
      </c>
      <c r="N58" s="25">
        <v>14</v>
      </c>
      <c r="O58" s="90">
        <v>46</v>
      </c>
      <c r="P58" s="29">
        <f t="shared" si="1"/>
        <v>59</v>
      </c>
    </row>
    <row r="59" spans="1:16" s="14" customFormat="1" ht="15.75">
      <c r="A59" s="43" t="s">
        <v>147</v>
      </c>
      <c r="B59" s="42" t="s">
        <v>148</v>
      </c>
      <c r="C59" s="25">
        <v>5</v>
      </c>
      <c r="D59" s="25">
        <v>5</v>
      </c>
      <c r="E59" s="25">
        <v>5</v>
      </c>
      <c r="F59" s="25"/>
      <c r="G59" s="25">
        <v>5</v>
      </c>
      <c r="H59" s="25">
        <v>5</v>
      </c>
      <c r="I59" s="25"/>
      <c r="J59" s="25">
        <v>9</v>
      </c>
      <c r="K59" s="25">
        <v>9</v>
      </c>
      <c r="L59" s="25">
        <v>9</v>
      </c>
      <c r="M59" s="25"/>
      <c r="N59" s="25">
        <v>15</v>
      </c>
      <c r="O59" s="90">
        <v>45</v>
      </c>
      <c r="P59" s="29">
        <f t="shared" si="1"/>
        <v>67</v>
      </c>
    </row>
    <row r="60" spans="1:16" s="14" customFormat="1" ht="15.75">
      <c r="A60" s="43" t="s">
        <v>149</v>
      </c>
      <c r="B60" s="42" t="s">
        <v>150</v>
      </c>
      <c r="C60" s="25">
        <v>5</v>
      </c>
      <c r="D60" s="25">
        <v>4</v>
      </c>
      <c r="E60" s="25"/>
      <c r="F60" s="25">
        <v>5</v>
      </c>
      <c r="G60" s="25">
        <v>5</v>
      </c>
      <c r="H60" s="25">
        <v>4</v>
      </c>
      <c r="I60" s="25"/>
      <c r="J60" s="25"/>
      <c r="K60" s="25">
        <v>8</v>
      </c>
      <c r="L60" s="25">
        <v>8</v>
      </c>
      <c r="M60" s="25">
        <v>9</v>
      </c>
      <c r="N60" s="25">
        <v>14</v>
      </c>
      <c r="O60" s="90">
        <v>45</v>
      </c>
      <c r="P60" s="29">
        <f t="shared" si="1"/>
        <v>62</v>
      </c>
    </row>
    <row r="61" spans="1:16" s="14" customFormat="1" ht="15.75">
      <c r="A61" s="43" t="s">
        <v>151</v>
      </c>
      <c r="B61" s="42" t="s">
        <v>152</v>
      </c>
      <c r="C61" s="25">
        <v>4</v>
      </c>
      <c r="D61" s="25">
        <v>4</v>
      </c>
      <c r="E61" s="25"/>
      <c r="F61" s="25">
        <v>4</v>
      </c>
      <c r="G61" s="25">
        <v>4</v>
      </c>
      <c r="H61" s="25"/>
      <c r="I61" s="25">
        <v>4</v>
      </c>
      <c r="J61" s="25"/>
      <c r="K61" s="25">
        <v>7</v>
      </c>
      <c r="L61" s="25">
        <v>7</v>
      </c>
      <c r="M61" s="25">
        <v>8</v>
      </c>
      <c r="N61" s="25">
        <v>13</v>
      </c>
      <c r="O61" s="90">
        <v>45</v>
      </c>
      <c r="P61" s="29">
        <f t="shared" si="1"/>
        <v>55</v>
      </c>
    </row>
    <row r="62" spans="1:16" s="14" customFormat="1" ht="15.75">
      <c r="A62" s="43" t="s">
        <v>153</v>
      </c>
      <c r="B62" s="42" t="s">
        <v>154</v>
      </c>
      <c r="C62" s="25">
        <v>4</v>
      </c>
      <c r="D62" s="25">
        <v>4</v>
      </c>
      <c r="E62" s="25">
        <v>4</v>
      </c>
      <c r="F62" s="25"/>
      <c r="G62" s="25">
        <v>4</v>
      </c>
      <c r="H62" s="25"/>
      <c r="I62" s="25">
        <v>5</v>
      </c>
      <c r="J62" s="25"/>
      <c r="K62" s="25">
        <v>8</v>
      </c>
      <c r="L62" s="25">
        <v>8</v>
      </c>
      <c r="M62" s="25"/>
      <c r="N62" s="25">
        <v>11</v>
      </c>
      <c r="O62" s="90">
        <v>42</v>
      </c>
      <c r="P62" s="29">
        <f t="shared" si="1"/>
        <v>48</v>
      </c>
    </row>
    <row r="63" spans="1:16" s="14" customFormat="1" ht="15.75">
      <c r="A63" s="43" t="s">
        <v>155</v>
      </c>
      <c r="B63" s="42" t="s">
        <v>156</v>
      </c>
      <c r="C63" s="25">
        <v>4</v>
      </c>
      <c r="D63" s="25"/>
      <c r="E63" s="25">
        <v>4</v>
      </c>
      <c r="F63" s="25">
        <v>5</v>
      </c>
      <c r="G63" s="25">
        <v>4</v>
      </c>
      <c r="H63" s="25">
        <v>4</v>
      </c>
      <c r="I63" s="25"/>
      <c r="J63" s="25">
        <v>8</v>
      </c>
      <c r="K63" s="25"/>
      <c r="L63" s="25">
        <v>8</v>
      </c>
      <c r="M63" s="25">
        <v>9</v>
      </c>
      <c r="N63" s="25">
        <v>14</v>
      </c>
      <c r="O63" s="90">
        <v>46</v>
      </c>
      <c r="P63" s="29">
        <f t="shared" si="1"/>
        <v>60</v>
      </c>
    </row>
    <row r="64" spans="1:16" s="14" customFormat="1" ht="15.75">
      <c r="A64" s="43" t="s">
        <v>157</v>
      </c>
      <c r="B64" s="42" t="s">
        <v>158</v>
      </c>
      <c r="C64" s="25">
        <v>4</v>
      </c>
      <c r="D64" s="25">
        <v>4</v>
      </c>
      <c r="E64" s="25"/>
      <c r="F64" s="25">
        <v>4</v>
      </c>
      <c r="G64" s="25">
        <v>5</v>
      </c>
      <c r="H64" s="25">
        <v>4</v>
      </c>
      <c r="I64" s="25"/>
      <c r="J64" s="25"/>
      <c r="K64" s="25">
        <v>9</v>
      </c>
      <c r="L64" s="25">
        <v>9</v>
      </c>
      <c r="M64" s="25">
        <v>8</v>
      </c>
      <c r="N64" s="25">
        <v>14</v>
      </c>
      <c r="O64" s="90">
        <v>45</v>
      </c>
      <c r="P64" s="29">
        <f t="shared" si="1"/>
        <v>61</v>
      </c>
    </row>
    <row r="65" spans="1:16" s="14" customFormat="1" ht="15.75">
      <c r="A65" s="43" t="s">
        <v>159</v>
      </c>
      <c r="B65" s="42" t="s">
        <v>160</v>
      </c>
      <c r="C65" s="25">
        <v>4</v>
      </c>
      <c r="D65" s="25">
        <v>4</v>
      </c>
      <c r="E65" s="25"/>
      <c r="F65" s="25">
        <v>4</v>
      </c>
      <c r="G65" s="25">
        <v>4</v>
      </c>
      <c r="H65" s="25">
        <v>4</v>
      </c>
      <c r="I65" s="25"/>
      <c r="J65" s="25"/>
      <c r="K65" s="25"/>
      <c r="L65" s="25">
        <v>8</v>
      </c>
      <c r="M65" s="25">
        <v>8</v>
      </c>
      <c r="N65" s="25">
        <v>13</v>
      </c>
      <c r="O65" s="90">
        <v>46</v>
      </c>
      <c r="P65" s="29">
        <f t="shared" si="1"/>
        <v>49</v>
      </c>
    </row>
    <row r="66" spans="1:16" s="14" customFormat="1" ht="15.75">
      <c r="A66" s="43" t="s">
        <v>161</v>
      </c>
      <c r="B66" s="42" t="s">
        <v>162</v>
      </c>
      <c r="C66" s="25"/>
      <c r="D66" s="25">
        <v>4</v>
      </c>
      <c r="E66" s="25"/>
      <c r="F66" s="25">
        <v>4</v>
      </c>
      <c r="G66" s="25">
        <v>4</v>
      </c>
      <c r="H66" s="25">
        <v>4</v>
      </c>
      <c r="I66" s="25">
        <v>4</v>
      </c>
      <c r="J66" s="25">
        <v>8</v>
      </c>
      <c r="K66" s="25">
        <v>8</v>
      </c>
      <c r="L66" s="25">
        <v>8</v>
      </c>
      <c r="M66" s="25"/>
      <c r="N66" s="25">
        <v>15</v>
      </c>
      <c r="O66" s="90">
        <v>44</v>
      </c>
      <c r="P66" s="29">
        <f t="shared" si="1"/>
        <v>59</v>
      </c>
    </row>
    <row r="67" spans="1:16" s="14" customFormat="1" ht="15.75">
      <c r="A67" s="43" t="s">
        <v>163</v>
      </c>
      <c r="B67" s="42" t="s">
        <v>164</v>
      </c>
      <c r="C67" s="25">
        <v>4</v>
      </c>
      <c r="D67" s="25">
        <v>4</v>
      </c>
      <c r="E67" s="25">
        <v>4</v>
      </c>
      <c r="F67" s="25">
        <v>4</v>
      </c>
      <c r="G67" s="25"/>
      <c r="H67" s="25"/>
      <c r="I67" s="25">
        <v>3</v>
      </c>
      <c r="J67" s="25">
        <v>8</v>
      </c>
      <c r="K67" s="25"/>
      <c r="L67" s="25">
        <v>7</v>
      </c>
      <c r="M67" s="25">
        <v>9</v>
      </c>
      <c r="N67" s="25">
        <v>10</v>
      </c>
      <c r="O67" s="90">
        <v>46</v>
      </c>
      <c r="P67" s="29">
        <f t="shared" si="1"/>
        <v>53</v>
      </c>
    </row>
    <row r="68" spans="1:16" s="14" customFormat="1" ht="15.75">
      <c r="A68" s="43" t="s">
        <v>165</v>
      </c>
      <c r="B68" s="42" t="s">
        <v>166</v>
      </c>
      <c r="C68" s="25">
        <v>4</v>
      </c>
      <c r="D68" s="25">
        <v>4</v>
      </c>
      <c r="E68" s="25">
        <v>4</v>
      </c>
      <c r="F68" s="25"/>
      <c r="G68" s="25"/>
      <c r="H68" s="25">
        <v>4</v>
      </c>
      <c r="I68" s="25">
        <v>4</v>
      </c>
      <c r="J68" s="25">
        <v>9</v>
      </c>
      <c r="K68" s="25">
        <v>8</v>
      </c>
      <c r="L68" s="25"/>
      <c r="M68" s="25">
        <v>8</v>
      </c>
      <c r="N68" s="25">
        <v>12</v>
      </c>
      <c r="O68" s="90">
        <v>40</v>
      </c>
      <c r="P68" s="29">
        <f t="shared" si="1"/>
        <v>57</v>
      </c>
    </row>
    <row r="69" spans="1:16" s="14" customFormat="1" ht="15.75">
      <c r="A69" s="43" t="s">
        <v>167</v>
      </c>
      <c r="B69" s="42" t="s">
        <v>168</v>
      </c>
      <c r="C69" s="25">
        <v>3</v>
      </c>
      <c r="D69" s="25">
        <v>4</v>
      </c>
      <c r="E69" s="25">
        <v>4</v>
      </c>
      <c r="F69" s="25">
        <v>4</v>
      </c>
      <c r="G69" s="25"/>
      <c r="H69" s="25">
        <v>4</v>
      </c>
      <c r="I69" s="25"/>
      <c r="J69" s="25">
        <v>8</v>
      </c>
      <c r="K69" s="25"/>
      <c r="L69" s="25">
        <v>8</v>
      </c>
      <c r="M69" s="25">
        <v>9</v>
      </c>
      <c r="N69" s="25">
        <v>14</v>
      </c>
      <c r="O69" s="90">
        <v>43</v>
      </c>
      <c r="P69" s="29">
        <f t="shared" si="1"/>
        <v>58</v>
      </c>
    </row>
    <row r="70" spans="1:16" s="14" customFormat="1" ht="15.75">
      <c r="A70" s="43" t="s">
        <v>169</v>
      </c>
      <c r="B70" s="42" t="s">
        <v>170</v>
      </c>
      <c r="C70" s="25">
        <v>4</v>
      </c>
      <c r="D70" s="25">
        <v>4</v>
      </c>
      <c r="E70" s="25"/>
      <c r="F70" s="25">
        <v>4</v>
      </c>
      <c r="G70" s="25">
        <v>4</v>
      </c>
      <c r="H70" s="25">
        <v>4</v>
      </c>
      <c r="I70" s="25"/>
      <c r="J70" s="25">
        <v>8</v>
      </c>
      <c r="K70" s="25">
        <v>4</v>
      </c>
      <c r="L70" s="25">
        <v>7</v>
      </c>
      <c r="M70" s="25"/>
      <c r="N70" s="25">
        <v>12</v>
      </c>
      <c r="O70" s="90">
        <v>40</v>
      </c>
      <c r="P70" s="29">
        <f t="shared" si="1"/>
        <v>51</v>
      </c>
    </row>
    <row r="71" spans="1:16" s="14" customFormat="1" ht="15.75">
      <c r="A71" s="43" t="s">
        <v>171</v>
      </c>
      <c r="B71" s="42" t="s">
        <v>172</v>
      </c>
      <c r="C71" s="25">
        <v>4</v>
      </c>
      <c r="D71" s="25">
        <v>4</v>
      </c>
      <c r="E71" s="25"/>
      <c r="F71" s="25">
        <v>4</v>
      </c>
      <c r="G71" s="25"/>
      <c r="H71" s="25">
        <v>4</v>
      </c>
      <c r="I71" s="25">
        <v>4</v>
      </c>
      <c r="J71" s="25">
        <v>8</v>
      </c>
      <c r="K71" s="25"/>
      <c r="L71" s="25">
        <v>8</v>
      </c>
      <c r="M71" s="25">
        <v>8</v>
      </c>
      <c r="N71" s="25">
        <v>14</v>
      </c>
      <c r="O71" s="90">
        <v>49</v>
      </c>
      <c r="P71" s="29">
        <f t="shared" si="1"/>
        <v>58</v>
      </c>
    </row>
    <row r="72" spans="1:16" s="14" customFormat="1" ht="15.75">
      <c r="A72" s="43" t="s">
        <v>173</v>
      </c>
      <c r="B72" s="42" t="s">
        <v>174</v>
      </c>
      <c r="C72" s="25">
        <v>4</v>
      </c>
      <c r="D72" s="25">
        <v>4</v>
      </c>
      <c r="E72" s="25">
        <v>4</v>
      </c>
      <c r="F72" s="25"/>
      <c r="G72" s="25">
        <v>4</v>
      </c>
      <c r="H72" s="25"/>
      <c r="I72" s="25">
        <v>4</v>
      </c>
      <c r="J72" s="25">
        <v>8</v>
      </c>
      <c r="K72" s="25">
        <v>8</v>
      </c>
      <c r="L72" s="25"/>
      <c r="M72" s="25">
        <v>8</v>
      </c>
      <c r="N72" s="25">
        <v>12</v>
      </c>
      <c r="O72" s="90">
        <v>44</v>
      </c>
      <c r="P72" s="29">
        <f t="shared" si="1"/>
        <v>56</v>
      </c>
    </row>
    <row r="73" spans="1:16" s="14" customFormat="1" ht="15.75">
      <c r="A73" s="43" t="s">
        <v>175</v>
      </c>
      <c r="B73" s="42" t="s">
        <v>176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90">
        <v>47</v>
      </c>
      <c r="P73" s="29">
        <f>SUM(C73:N73)</f>
        <v>0</v>
      </c>
    </row>
    <row r="74" spans="1:16" s="14" customFormat="1" ht="15.75">
      <c r="A74" s="43" t="s">
        <v>177</v>
      </c>
      <c r="B74" s="42" t="s">
        <v>178</v>
      </c>
      <c r="C74" s="25">
        <v>4</v>
      </c>
      <c r="D74" s="25">
        <v>4</v>
      </c>
      <c r="E74" s="25"/>
      <c r="F74" s="25"/>
      <c r="G74" s="25">
        <v>5</v>
      </c>
      <c r="H74" s="25">
        <v>4</v>
      </c>
      <c r="I74" s="25">
        <v>5</v>
      </c>
      <c r="J74" s="25">
        <v>9</v>
      </c>
      <c r="K74" s="25"/>
      <c r="L74" s="25">
        <v>9</v>
      </c>
      <c r="M74" s="25">
        <v>9</v>
      </c>
      <c r="N74" s="25">
        <v>14</v>
      </c>
      <c r="O74" s="90">
        <v>46</v>
      </c>
      <c r="P74" s="29">
        <f>SUM(C74:N74)</f>
        <v>63</v>
      </c>
    </row>
    <row r="75" spans="1:16" s="14" customFormat="1" ht="15.75">
      <c r="A75" s="43" t="s">
        <v>179</v>
      </c>
      <c r="B75" s="42" t="s">
        <v>180</v>
      </c>
      <c r="C75" s="25">
        <v>4</v>
      </c>
      <c r="D75" s="25">
        <v>4</v>
      </c>
      <c r="E75" s="25">
        <v>4</v>
      </c>
      <c r="F75" s="25"/>
      <c r="G75" s="25">
        <v>4</v>
      </c>
      <c r="H75" s="25"/>
      <c r="I75" s="25">
        <v>4</v>
      </c>
      <c r="J75" s="25">
        <v>8</v>
      </c>
      <c r="K75" s="25"/>
      <c r="L75" s="25">
        <v>9</v>
      </c>
      <c r="M75" s="25"/>
      <c r="N75" s="25">
        <v>16</v>
      </c>
      <c r="O75" s="90">
        <v>46</v>
      </c>
      <c r="P75" s="29">
        <f>SUM(C75:N75)</f>
        <v>53</v>
      </c>
    </row>
    <row r="76" spans="1:16" s="14" customFormat="1" ht="15.75">
      <c r="A76" s="43" t="s">
        <v>181</v>
      </c>
      <c r="B76" s="42" t="s">
        <v>182</v>
      </c>
      <c r="C76" s="25">
        <v>4</v>
      </c>
      <c r="D76" s="25">
        <v>4</v>
      </c>
      <c r="E76" s="25">
        <v>4</v>
      </c>
      <c r="F76" s="25"/>
      <c r="G76" s="25">
        <v>3</v>
      </c>
      <c r="H76" s="25"/>
      <c r="I76" s="25"/>
      <c r="J76" s="25"/>
      <c r="K76" s="25">
        <v>7</v>
      </c>
      <c r="L76" s="25">
        <v>2</v>
      </c>
      <c r="M76" s="25">
        <v>8</v>
      </c>
      <c r="N76" s="25">
        <v>10</v>
      </c>
      <c r="O76" s="90">
        <v>46</v>
      </c>
      <c r="P76" s="29">
        <f>SUM(C76:N76)</f>
        <v>42</v>
      </c>
    </row>
    <row r="77" spans="1:16" s="14" customFormat="1" ht="15.75">
      <c r="A77" s="43" t="s">
        <v>183</v>
      </c>
      <c r="B77" s="42" t="s">
        <v>184</v>
      </c>
      <c r="C77" s="25">
        <v>4</v>
      </c>
      <c r="D77" s="25">
        <v>4</v>
      </c>
      <c r="E77" s="25"/>
      <c r="F77" s="25">
        <v>4</v>
      </c>
      <c r="G77" s="25"/>
      <c r="H77" s="25">
        <v>4</v>
      </c>
      <c r="I77" s="25"/>
      <c r="J77" s="25"/>
      <c r="K77" s="25">
        <v>9</v>
      </c>
      <c r="L77" s="25"/>
      <c r="M77" s="25"/>
      <c r="N77" s="25">
        <v>14</v>
      </c>
      <c r="O77" s="90">
        <v>46</v>
      </c>
      <c r="P77" s="29">
        <f>SUM(C77:N77)</f>
        <v>39</v>
      </c>
    </row>
    <row r="78" spans="1:16" s="14" customFormat="1" ht="15.75">
      <c r="A78" s="43" t="s">
        <v>185</v>
      </c>
      <c r="B78" s="42" t="s">
        <v>186</v>
      </c>
      <c r="C78" s="25">
        <v>4</v>
      </c>
      <c r="D78" s="25">
        <v>4</v>
      </c>
      <c r="E78" s="25"/>
      <c r="F78" s="25">
        <v>4</v>
      </c>
      <c r="G78" s="25">
        <v>4</v>
      </c>
      <c r="H78" s="25">
        <v>4</v>
      </c>
      <c r="I78" s="25"/>
      <c r="J78" s="25">
        <v>8</v>
      </c>
      <c r="K78" s="25">
        <v>8</v>
      </c>
      <c r="L78" s="25"/>
      <c r="M78" s="25">
        <v>8</v>
      </c>
      <c r="N78" s="25">
        <v>12</v>
      </c>
      <c r="O78" s="90">
        <v>48</v>
      </c>
      <c r="P78" s="29">
        <f t="shared" si="1"/>
        <v>56</v>
      </c>
    </row>
    <row r="79" spans="1:16" s="14" customFormat="1" ht="15.75">
      <c r="A79" s="43" t="s">
        <v>187</v>
      </c>
      <c r="B79" s="42" t="s">
        <v>188</v>
      </c>
      <c r="C79" s="25">
        <v>4</v>
      </c>
      <c r="D79" s="25">
        <v>4</v>
      </c>
      <c r="E79" s="25"/>
      <c r="F79" s="25">
        <v>4</v>
      </c>
      <c r="G79" s="25">
        <v>4</v>
      </c>
      <c r="H79" s="25">
        <v>4</v>
      </c>
      <c r="I79" s="25"/>
      <c r="J79" s="25">
        <v>7</v>
      </c>
      <c r="K79" s="25">
        <v>7</v>
      </c>
      <c r="L79" s="25">
        <v>7</v>
      </c>
      <c r="M79" s="25">
        <v>7</v>
      </c>
      <c r="N79" s="25">
        <v>10</v>
      </c>
      <c r="O79" s="90">
        <v>47</v>
      </c>
      <c r="P79" s="29">
        <f t="shared" si="1"/>
        <v>58</v>
      </c>
    </row>
    <row r="80" spans="1:16" s="14" customFormat="1" ht="15.75">
      <c r="A80" s="43" t="s">
        <v>189</v>
      </c>
      <c r="B80" s="42" t="s">
        <v>190</v>
      </c>
      <c r="C80" s="25"/>
      <c r="D80" s="25">
        <v>4</v>
      </c>
      <c r="E80" s="25">
        <v>4</v>
      </c>
      <c r="F80" s="25">
        <v>4</v>
      </c>
      <c r="G80" s="25">
        <v>4</v>
      </c>
      <c r="H80" s="25">
        <v>4</v>
      </c>
      <c r="I80" s="25"/>
      <c r="J80" s="25">
        <v>8</v>
      </c>
      <c r="K80" s="25"/>
      <c r="L80" s="25">
        <v>8</v>
      </c>
      <c r="M80" s="25">
        <v>8</v>
      </c>
      <c r="N80" s="25">
        <v>14</v>
      </c>
      <c r="O80" s="90">
        <v>44</v>
      </c>
      <c r="P80" s="29">
        <f t="shared" ref="P80:P145" si="2">SUM(C80:N80)</f>
        <v>58</v>
      </c>
    </row>
    <row r="81" spans="1:16" s="14" customFormat="1" ht="15.75">
      <c r="A81" s="43" t="s">
        <v>191</v>
      </c>
      <c r="B81" s="42" t="s">
        <v>192</v>
      </c>
      <c r="C81" s="25">
        <v>4</v>
      </c>
      <c r="D81" s="25">
        <v>4</v>
      </c>
      <c r="E81" s="25"/>
      <c r="F81" s="25">
        <v>4</v>
      </c>
      <c r="G81" s="25"/>
      <c r="H81" s="25">
        <v>4</v>
      </c>
      <c r="I81" s="25">
        <v>4</v>
      </c>
      <c r="J81" s="25">
        <v>8</v>
      </c>
      <c r="K81" s="25">
        <v>8</v>
      </c>
      <c r="L81" s="25"/>
      <c r="M81" s="25">
        <v>8</v>
      </c>
      <c r="N81" s="25">
        <v>13</v>
      </c>
      <c r="O81" s="90">
        <v>48</v>
      </c>
      <c r="P81" s="29">
        <f t="shared" si="2"/>
        <v>57</v>
      </c>
    </row>
    <row r="82" spans="1:16" s="14" customFormat="1" ht="15.75">
      <c r="A82" s="43" t="s">
        <v>193</v>
      </c>
      <c r="B82" s="42" t="s">
        <v>194</v>
      </c>
      <c r="C82" s="25">
        <v>4</v>
      </c>
      <c r="D82" s="25">
        <v>4</v>
      </c>
      <c r="E82" s="25"/>
      <c r="F82" s="25">
        <v>4</v>
      </c>
      <c r="G82" s="25">
        <v>4</v>
      </c>
      <c r="H82" s="25"/>
      <c r="I82" s="25">
        <v>4</v>
      </c>
      <c r="J82" s="25">
        <v>7</v>
      </c>
      <c r="K82" s="25">
        <v>8</v>
      </c>
      <c r="L82" s="25"/>
      <c r="M82" s="25">
        <v>7</v>
      </c>
      <c r="N82" s="25">
        <v>13</v>
      </c>
      <c r="O82" s="90">
        <v>47</v>
      </c>
      <c r="P82" s="29">
        <f t="shared" si="2"/>
        <v>55</v>
      </c>
    </row>
    <row r="83" spans="1:16" s="14" customFormat="1" ht="15.75">
      <c r="A83" s="44" t="s">
        <v>195</v>
      </c>
      <c r="B83" s="44" t="s">
        <v>196</v>
      </c>
      <c r="C83" s="25">
        <v>4</v>
      </c>
      <c r="D83" s="25">
        <v>4</v>
      </c>
      <c r="E83" s="25">
        <v>4</v>
      </c>
      <c r="F83" s="25">
        <v>4</v>
      </c>
      <c r="G83" s="25"/>
      <c r="H83" s="25"/>
      <c r="I83" s="25"/>
      <c r="J83" s="25"/>
      <c r="K83" s="25"/>
      <c r="L83" s="25"/>
      <c r="M83" s="25">
        <v>8</v>
      </c>
      <c r="N83" s="25">
        <v>8</v>
      </c>
      <c r="O83" s="90">
        <v>47</v>
      </c>
      <c r="P83" s="29">
        <f t="shared" si="2"/>
        <v>32</v>
      </c>
    </row>
    <row r="84" spans="1:16" s="14" customFormat="1">
      <c r="A84" s="41" t="s">
        <v>197</v>
      </c>
      <c r="B84" s="45" t="s">
        <v>198</v>
      </c>
      <c r="C84" s="25"/>
      <c r="D84" s="25">
        <v>4</v>
      </c>
      <c r="E84" s="25">
        <v>4</v>
      </c>
      <c r="F84" s="25">
        <v>4</v>
      </c>
      <c r="G84" s="25">
        <v>4</v>
      </c>
      <c r="H84" s="25"/>
      <c r="I84" s="25"/>
      <c r="J84" s="25">
        <v>8</v>
      </c>
      <c r="K84" s="25">
        <v>8</v>
      </c>
      <c r="L84" s="25">
        <v>6</v>
      </c>
      <c r="M84" s="25">
        <v>8</v>
      </c>
      <c r="N84" s="25">
        <v>12</v>
      </c>
      <c r="O84" s="90">
        <v>46</v>
      </c>
      <c r="P84" s="29">
        <f t="shared" si="2"/>
        <v>58</v>
      </c>
    </row>
    <row r="85" spans="1:16" s="14" customFormat="1" ht="15.75">
      <c r="A85" s="41" t="s">
        <v>199</v>
      </c>
      <c r="B85" s="42" t="s">
        <v>200</v>
      </c>
      <c r="C85" s="25">
        <v>4</v>
      </c>
      <c r="D85" s="25">
        <v>4</v>
      </c>
      <c r="E85" s="25">
        <v>4</v>
      </c>
      <c r="F85" s="25"/>
      <c r="G85" s="25">
        <v>4</v>
      </c>
      <c r="H85" s="25"/>
      <c r="I85" s="25">
        <v>4</v>
      </c>
      <c r="J85" s="25">
        <v>8</v>
      </c>
      <c r="K85" s="25">
        <v>8</v>
      </c>
      <c r="L85" s="25">
        <v>8</v>
      </c>
      <c r="M85" s="25"/>
      <c r="N85" s="25">
        <v>12</v>
      </c>
      <c r="O85" s="90">
        <v>46</v>
      </c>
      <c r="P85" s="29">
        <f t="shared" si="2"/>
        <v>56</v>
      </c>
    </row>
    <row r="86" spans="1:16" s="14" customFormat="1" ht="15.75">
      <c r="A86" s="41" t="s">
        <v>201</v>
      </c>
      <c r="B86" s="42" t="s">
        <v>202</v>
      </c>
      <c r="C86" s="25">
        <v>4</v>
      </c>
      <c r="D86" s="25"/>
      <c r="E86" s="25">
        <v>4</v>
      </c>
      <c r="F86" s="25">
        <v>4</v>
      </c>
      <c r="G86" s="25">
        <v>4</v>
      </c>
      <c r="H86" s="25">
        <v>4</v>
      </c>
      <c r="I86" s="25"/>
      <c r="J86" s="25">
        <v>8</v>
      </c>
      <c r="K86" s="25">
        <v>8</v>
      </c>
      <c r="L86" s="25"/>
      <c r="M86" s="25"/>
      <c r="N86" s="25">
        <v>12</v>
      </c>
      <c r="O86" s="90">
        <v>43</v>
      </c>
      <c r="P86" s="29">
        <f t="shared" si="2"/>
        <v>48</v>
      </c>
    </row>
    <row r="87" spans="1:16" s="14" customFormat="1" ht="15.75">
      <c r="A87" s="41" t="s">
        <v>203</v>
      </c>
      <c r="B87" s="42" t="s">
        <v>204</v>
      </c>
      <c r="C87" s="25">
        <v>3</v>
      </c>
      <c r="D87" s="25">
        <v>4</v>
      </c>
      <c r="E87" s="25"/>
      <c r="F87" s="25"/>
      <c r="G87" s="25">
        <v>4</v>
      </c>
      <c r="H87" s="25"/>
      <c r="I87" s="25">
        <v>4</v>
      </c>
      <c r="J87" s="25"/>
      <c r="K87" s="25">
        <v>3</v>
      </c>
      <c r="L87" s="25">
        <v>5</v>
      </c>
      <c r="M87" s="25"/>
      <c r="N87" s="25">
        <v>12</v>
      </c>
      <c r="O87" s="90">
        <v>39</v>
      </c>
      <c r="P87" s="29">
        <f t="shared" si="2"/>
        <v>35</v>
      </c>
    </row>
    <row r="88" spans="1:16" s="14" customFormat="1" ht="15.75">
      <c r="A88" s="41" t="s">
        <v>205</v>
      </c>
      <c r="B88" s="42" t="s">
        <v>206</v>
      </c>
      <c r="C88" s="25">
        <v>4</v>
      </c>
      <c r="D88" s="25">
        <v>4</v>
      </c>
      <c r="E88" s="25">
        <v>4</v>
      </c>
      <c r="F88" s="25"/>
      <c r="G88" s="25">
        <v>4</v>
      </c>
      <c r="H88" s="25">
        <v>4</v>
      </c>
      <c r="I88" s="25"/>
      <c r="J88" s="25">
        <v>7</v>
      </c>
      <c r="K88" s="25">
        <v>8</v>
      </c>
      <c r="L88" s="25">
        <v>7</v>
      </c>
      <c r="M88" s="25"/>
      <c r="N88" s="25">
        <v>10</v>
      </c>
      <c r="O88" s="90">
        <v>41</v>
      </c>
      <c r="P88" s="29">
        <f t="shared" si="2"/>
        <v>52</v>
      </c>
    </row>
    <row r="89" spans="1:16" s="14" customFormat="1" ht="15.75">
      <c r="A89" s="41" t="s">
        <v>207</v>
      </c>
      <c r="B89" s="42" t="s">
        <v>208</v>
      </c>
      <c r="C89" s="25">
        <v>4</v>
      </c>
      <c r="D89" s="25">
        <v>4</v>
      </c>
      <c r="E89" s="25">
        <v>4</v>
      </c>
      <c r="F89" s="25">
        <v>4</v>
      </c>
      <c r="G89" s="25">
        <v>4</v>
      </c>
      <c r="H89" s="25"/>
      <c r="I89" s="25"/>
      <c r="J89" s="25">
        <v>8</v>
      </c>
      <c r="K89" s="25">
        <v>8</v>
      </c>
      <c r="L89" s="25"/>
      <c r="M89" s="25">
        <v>8</v>
      </c>
      <c r="N89" s="25">
        <v>12</v>
      </c>
      <c r="O89" s="90">
        <v>47</v>
      </c>
      <c r="P89" s="29">
        <f t="shared" si="2"/>
        <v>56</v>
      </c>
    </row>
    <row r="90" spans="1:16" s="14" customFormat="1" ht="15.75">
      <c r="A90" s="41" t="s">
        <v>209</v>
      </c>
      <c r="B90" s="42" t="s">
        <v>210</v>
      </c>
      <c r="C90" s="25">
        <v>4</v>
      </c>
      <c r="D90" s="25">
        <v>4</v>
      </c>
      <c r="E90" s="25">
        <v>4</v>
      </c>
      <c r="F90" s="25"/>
      <c r="G90" s="25">
        <v>4</v>
      </c>
      <c r="H90" s="25">
        <v>4</v>
      </c>
      <c r="I90" s="25"/>
      <c r="J90" s="25">
        <v>8</v>
      </c>
      <c r="K90" s="25">
        <v>8</v>
      </c>
      <c r="L90" s="25">
        <v>8</v>
      </c>
      <c r="M90" s="25"/>
      <c r="N90" s="25">
        <v>12</v>
      </c>
      <c r="O90" s="90">
        <v>46</v>
      </c>
      <c r="P90" s="29">
        <f t="shared" si="2"/>
        <v>56</v>
      </c>
    </row>
    <row r="91" spans="1:16" s="14" customFormat="1" ht="15.75">
      <c r="A91" s="41" t="s">
        <v>211</v>
      </c>
      <c r="B91" s="42" t="s">
        <v>212</v>
      </c>
      <c r="C91" s="25">
        <v>4</v>
      </c>
      <c r="D91" s="25">
        <v>4</v>
      </c>
      <c r="E91" s="25">
        <v>4</v>
      </c>
      <c r="F91" s="25"/>
      <c r="G91" s="25">
        <v>4</v>
      </c>
      <c r="H91" s="25">
        <v>4</v>
      </c>
      <c r="I91" s="25"/>
      <c r="J91" s="25">
        <v>8</v>
      </c>
      <c r="K91" s="25"/>
      <c r="L91" s="25">
        <v>8</v>
      </c>
      <c r="M91" s="25">
        <v>9</v>
      </c>
      <c r="N91" s="25">
        <v>13</v>
      </c>
      <c r="O91" s="90">
        <v>48</v>
      </c>
      <c r="P91" s="29">
        <f t="shared" si="2"/>
        <v>58</v>
      </c>
    </row>
    <row r="92" spans="1:16" s="14" customFormat="1" ht="15.75">
      <c r="A92" s="41" t="s">
        <v>213</v>
      </c>
      <c r="B92" s="42" t="s">
        <v>214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90"/>
      <c r="P92" s="29">
        <f t="shared" si="2"/>
        <v>0</v>
      </c>
    </row>
    <row r="93" spans="1:16" s="14" customFormat="1" ht="15.75">
      <c r="A93" s="41" t="s">
        <v>215</v>
      </c>
      <c r="B93" s="42" t="s">
        <v>216</v>
      </c>
      <c r="C93" s="25">
        <v>5</v>
      </c>
      <c r="D93" s="25"/>
      <c r="E93" s="25">
        <v>5</v>
      </c>
      <c r="F93" s="25">
        <v>5</v>
      </c>
      <c r="G93" s="25">
        <v>4</v>
      </c>
      <c r="H93" s="25"/>
      <c r="I93" s="25">
        <v>4</v>
      </c>
      <c r="J93" s="25">
        <v>8</v>
      </c>
      <c r="K93" s="25">
        <v>8</v>
      </c>
      <c r="L93" s="25"/>
      <c r="M93" s="25">
        <v>9</v>
      </c>
      <c r="N93" s="25">
        <v>14</v>
      </c>
      <c r="O93" s="90">
        <v>45</v>
      </c>
      <c r="P93" s="29">
        <f t="shared" si="2"/>
        <v>62</v>
      </c>
    </row>
    <row r="94" spans="1:16" s="14" customFormat="1" ht="15.75">
      <c r="A94" s="41" t="s">
        <v>217</v>
      </c>
      <c r="B94" s="42" t="s">
        <v>218</v>
      </c>
      <c r="C94" s="25">
        <v>4</v>
      </c>
      <c r="D94" s="25">
        <v>4</v>
      </c>
      <c r="E94" s="25">
        <v>4</v>
      </c>
      <c r="F94" s="25">
        <v>4</v>
      </c>
      <c r="G94" s="25">
        <v>4</v>
      </c>
      <c r="H94" s="25"/>
      <c r="I94" s="25"/>
      <c r="J94" s="25"/>
      <c r="K94" s="25">
        <v>8</v>
      </c>
      <c r="L94" s="25">
        <v>8</v>
      </c>
      <c r="M94" s="25">
        <v>8</v>
      </c>
      <c r="N94" s="25">
        <v>13</v>
      </c>
      <c r="O94" s="90">
        <v>48</v>
      </c>
      <c r="P94" s="29">
        <f t="shared" si="2"/>
        <v>57</v>
      </c>
    </row>
    <row r="95" spans="1:16" s="14" customFormat="1" ht="15.75">
      <c r="A95" s="41" t="s">
        <v>219</v>
      </c>
      <c r="B95" s="42" t="s">
        <v>220</v>
      </c>
      <c r="C95" s="25">
        <v>5</v>
      </c>
      <c r="D95" s="25">
        <v>4</v>
      </c>
      <c r="E95" s="25"/>
      <c r="F95" s="25"/>
      <c r="G95" s="25">
        <v>4</v>
      </c>
      <c r="H95" s="25">
        <v>4</v>
      </c>
      <c r="I95" s="25">
        <v>4</v>
      </c>
      <c r="J95" s="25"/>
      <c r="K95" s="25">
        <v>8</v>
      </c>
      <c r="L95" s="25">
        <v>8</v>
      </c>
      <c r="M95" s="25">
        <v>8</v>
      </c>
      <c r="N95" s="25">
        <v>12</v>
      </c>
      <c r="O95" s="90">
        <v>44</v>
      </c>
      <c r="P95" s="29">
        <f t="shared" si="2"/>
        <v>57</v>
      </c>
    </row>
    <row r="96" spans="1:16" s="14" customFormat="1" ht="15.75">
      <c r="A96" s="41" t="s">
        <v>221</v>
      </c>
      <c r="B96" s="42" t="s">
        <v>222</v>
      </c>
      <c r="C96" s="25">
        <v>4</v>
      </c>
      <c r="D96" s="25">
        <v>4</v>
      </c>
      <c r="E96" s="25"/>
      <c r="F96" s="25">
        <v>4</v>
      </c>
      <c r="G96" s="25">
        <v>4</v>
      </c>
      <c r="H96" s="25">
        <v>4</v>
      </c>
      <c r="I96" s="25"/>
      <c r="J96" s="25"/>
      <c r="K96" s="25">
        <v>4</v>
      </c>
      <c r="L96" s="25">
        <v>8</v>
      </c>
      <c r="M96" s="25">
        <v>8</v>
      </c>
      <c r="N96" s="25">
        <v>12</v>
      </c>
      <c r="O96" s="90">
        <v>44</v>
      </c>
      <c r="P96" s="29">
        <f t="shared" si="2"/>
        <v>52</v>
      </c>
    </row>
    <row r="97" spans="1:16" s="14" customFormat="1" ht="15.75">
      <c r="A97" s="41" t="s">
        <v>223</v>
      </c>
      <c r="B97" s="42" t="s">
        <v>224</v>
      </c>
      <c r="C97" s="25">
        <v>4</v>
      </c>
      <c r="D97" s="25">
        <v>4</v>
      </c>
      <c r="E97" s="25">
        <v>4</v>
      </c>
      <c r="F97" s="25">
        <v>4</v>
      </c>
      <c r="G97" s="25">
        <v>4</v>
      </c>
      <c r="H97" s="25"/>
      <c r="I97" s="25"/>
      <c r="J97" s="25">
        <v>8</v>
      </c>
      <c r="K97" s="25">
        <v>8</v>
      </c>
      <c r="L97" s="25"/>
      <c r="M97" s="25">
        <v>8</v>
      </c>
      <c r="N97" s="25">
        <v>12</v>
      </c>
      <c r="O97" s="90">
        <v>41</v>
      </c>
      <c r="P97" s="29">
        <f t="shared" si="2"/>
        <v>56</v>
      </c>
    </row>
    <row r="98" spans="1:16" s="14" customFormat="1" ht="15.75">
      <c r="A98" s="41" t="s">
        <v>225</v>
      </c>
      <c r="B98" s="42" t="s">
        <v>226</v>
      </c>
      <c r="C98" s="25">
        <v>4</v>
      </c>
      <c r="D98" s="25">
        <v>4</v>
      </c>
      <c r="E98" s="25">
        <v>4</v>
      </c>
      <c r="F98" s="25">
        <v>4</v>
      </c>
      <c r="G98" s="25">
        <v>4</v>
      </c>
      <c r="H98" s="25"/>
      <c r="I98" s="25"/>
      <c r="J98" s="25"/>
      <c r="K98" s="25">
        <v>8</v>
      </c>
      <c r="L98" s="25">
        <v>8</v>
      </c>
      <c r="M98" s="25">
        <v>8</v>
      </c>
      <c r="N98" s="25">
        <v>13</v>
      </c>
      <c r="O98" s="90">
        <v>45</v>
      </c>
      <c r="P98" s="29">
        <f t="shared" si="2"/>
        <v>57</v>
      </c>
    </row>
    <row r="99" spans="1:16" s="14" customFormat="1" ht="15.75">
      <c r="A99" s="41" t="s">
        <v>431</v>
      </c>
      <c r="B99" s="42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90"/>
      <c r="P99" s="29"/>
    </row>
    <row r="100" spans="1:16" s="14" customFormat="1" ht="15.75">
      <c r="A100" s="43" t="s">
        <v>227</v>
      </c>
      <c r="B100" s="42" t="s">
        <v>228</v>
      </c>
      <c r="C100" s="25">
        <v>4</v>
      </c>
      <c r="D100" s="25">
        <v>4</v>
      </c>
      <c r="E100" s="25">
        <v>4</v>
      </c>
      <c r="F100" s="25">
        <v>4</v>
      </c>
      <c r="G100" s="25">
        <v>4</v>
      </c>
      <c r="H100" s="25"/>
      <c r="I100" s="25"/>
      <c r="J100" s="25"/>
      <c r="K100" s="25">
        <v>8</v>
      </c>
      <c r="L100" s="25"/>
      <c r="M100" s="25">
        <v>7</v>
      </c>
      <c r="N100" s="25">
        <v>10</v>
      </c>
      <c r="O100" s="90">
        <v>41</v>
      </c>
      <c r="P100" s="29">
        <f t="shared" si="2"/>
        <v>45</v>
      </c>
    </row>
    <row r="101" spans="1:16" s="14" customFormat="1" ht="15.75">
      <c r="A101" s="43" t="s">
        <v>229</v>
      </c>
      <c r="B101" s="42" t="s">
        <v>230</v>
      </c>
      <c r="C101" s="25">
        <v>4</v>
      </c>
      <c r="D101" s="25">
        <v>4</v>
      </c>
      <c r="E101" s="25"/>
      <c r="F101" s="25">
        <v>4</v>
      </c>
      <c r="G101" s="25">
        <v>4</v>
      </c>
      <c r="H101" s="25">
        <v>4</v>
      </c>
      <c r="I101" s="25"/>
      <c r="J101" s="25"/>
      <c r="K101" s="25">
        <v>8</v>
      </c>
      <c r="L101" s="25">
        <v>8</v>
      </c>
      <c r="M101" s="25">
        <v>8</v>
      </c>
      <c r="N101" s="25">
        <v>14</v>
      </c>
      <c r="O101" s="90">
        <v>46</v>
      </c>
      <c r="P101" s="29">
        <f t="shared" si="2"/>
        <v>58</v>
      </c>
    </row>
    <row r="102" spans="1:16" s="14" customFormat="1" ht="15.75">
      <c r="A102" s="43" t="s">
        <v>231</v>
      </c>
      <c r="B102" s="42" t="s">
        <v>232</v>
      </c>
      <c r="C102" s="25">
        <v>4</v>
      </c>
      <c r="D102" s="25">
        <v>4</v>
      </c>
      <c r="E102" s="25"/>
      <c r="F102" s="25">
        <v>4</v>
      </c>
      <c r="G102" s="25">
        <v>4</v>
      </c>
      <c r="H102" s="25">
        <v>4</v>
      </c>
      <c r="I102" s="25"/>
      <c r="J102" s="25">
        <v>8</v>
      </c>
      <c r="K102" s="25">
        <v>8</v>
      </c>
      <c r="L102" s="25">
        <v>8</v>
      </c>
      <c r="M102" s="25"/>
      <c r="N102" s="25">
        <v>13</v>
      </c>
      <c r="O102" s="90">
        <v>47</v>
      </c>
      <c r="P102" s="29">
        <f t="shared" si="2"/>
        <v>57</v>
      </c>
    </row>
    <row r="103" spans="1:16" s="14" customFormat="1" ht="15.75">
      <c r="A103" s="43" t="s">
        <v>233</v>
      </c>
      <c r="B103" s="42" t="s">
        <v>234</v>
      </c>
      <c r="C103" s="25">
        <v>4</v>
      </c>
      <c r="D103" s="25">
        <v>4</v>
      </c>
      <c r="E103" s="25">
        <v>4</v>
      </c>
      <c r="F103" s="25"/>
      <c r="G103" s="25">
        <v>4</v>
      </c>
      <c r="H103" s="25"/>
      <c r="I103" s="25"/>
      <c r="J103" s="25"/>
      <c r="K103" s="25"/>
      <c r="L103" s="25">
        <v>8</v>
      </c>
      <c r="M103" s="25">
        <v>8</v>
      </c>
      <c r="N103" s="25">
        <v>10</v>
      </c>
      <c r="O103" s="90">
        <v>43</v>
      </c>
      <c r="P103" s="29">
        <f t="shared" si="2"/>
        <v>42</v>
      </c>
    </row>
    <row r="104" spans="1:16" s="14" customFormat="1" ht="15.75">
      <c r="A104" s="43" t="s">
        <v>235</v>
      </c>
      <c r="B104" s="42" t="s">
        <v>236</v>
      </c>
      <c r="C104" s="25">
        <v>4</v>
      </c>
      <c r="D104" s="25"/>
      <c r="E104" s="25">
        <v>4</v>
      </c>
      <c r="F104" s="25">
        <v>4</v>
      </c>
      <c r="G104" s="25">
        <v>4</v>
      </c>
      <c r="H104" s="25"/>
      <c r="I104" s="25"/>
      <c r="J104" s="25"/>
      <c r="K104" s="25">
        <v>8</v>
      </c>
      <c r="L104" s="25">
        <v>8</v>
      </c>
      <c r="M104" s="25">
        <v>8</v>
      </c>
      <c r="N104" s="25">
        <v>10</v>
      </c>
      <c r="O104" s="90">
        <v>47</v>
      </c>
      <c r="P104" s="29">
        <f t="shared" si="2"/>
        <v>50</v>
      </c>
    </row>
    <row r="105" spans="1:16" s="14" customFormat="1" ht="15.75">
      <c r="A105" s="43" t="s">
        <v>237</v>
      </c>
      <c r="B105" s="42" t="s">
        <v>238</v>
      </c>
      <c r="C105" s="25">
        <v>4</v>
      </c>
      <c r="D105" s="25"/>
      <c r="E105" s="25">
        <v>4</v>
      </c>
      <c r="F105" s="25">
        <v>4</v>
      </c>
      <c r="G105" s="25">
        <v>4</v>
      </c>
      <c r="H105" s="25">
        <v>4</v>
      </c>
      <c r="I105" s="25"/>
      <c r="J105" s="25">
        <v>8</v>
      </c>
      <c r="K105" s="25">
        <v>8</v>
      </c>
      <c r="L105" s="25">
        <v>2</v>
      </c>
      <c r="M105" s="25"/>
      <c r="N105" s="25">
        <v>12</v>
      </c>
      <c r="O105" s="90">
        <v>43</v>
      </c>
      <c r="P105" s="29">
        <f t="shared" si="2"/>
        <v>50</v>
      </c>
    </row>
    <row r="106" spans="1:16" s="14" customFormat="1" ht="15.75">
      <c r="A106" s="43" t="s">
        <v>239</v>
      </c>
      <c r="B106" s="42" t="s">
        <v>240</v>
      </c>
      <c r="C106" s="25">
        <v>4</v>
      </c>
      <c r="D106" s="25">
        <v>4</v>
      </c>
      <c r="E106" s="25">
        <v>4</v>
      </c>
      <c r="F106" s="25">
        <v>4</v>
      </c>
      <c r="G106" s="25">
        <v>4</v>
      </c>
      <c r="H106" s="25"/>
      <c r="I106" s="25"/>
      <c r="J106" s="25">
        <v>8</v>
      </c>
      <c r="K106" s="25">
        <v>8</v>
      </c>
      <c r="L106" s="25"/>
      <c r="M106" s="25">
        <v>8</v>
      </c>
      <c r="N106" s="25">
        <v>12</v>
      </c>
      <c r="O106" s="90">
        <v>46</v>
      </c>
      <c r="P106" s="29">
        <f t="shared" si="2"/>
        <v>56</v>
      </c>
    </row>
    <row r="107" spans="1:16" s="14" customFormat="1" ht="15.75">
      <c r="A107" s="43" t="s">
        <v>241</v>
      </c>
      <c r="B107" s="42" t="s">
        <v>242</v>
      </c>
      <c r="C107" s="25">
        <v>4</v>
      </c>
      <c r="D107" s="25">
        <v>4</v>
      </c>
      <c r="E107" s="25">
        <v>4</v>
      </c>
      <c r="F107" s="25"/>
      <c r="G107" s="25">
        <v>4</v>
      </c>
      <c r="H107" s="25"/>
      <c r="I107" s="25"/>
      <c r="J107" s="25"/>
      <c r="K107" s="25"/>
      <c r="L107" s="25">
        <v>8</v>
      </c>
      <c r="M107" s="25"/>
      <c r="N107" s="25"/>
      <c r="O107" s="90">
        <v>45</v>
      </c>
      <c r="P107" s="29">
        <f t="shared" si="2"/>
        <v>24</v>
      </c>
    </row>
    <row r="108" spans="1:16" s="14" customFormat="1" ht="15.75">
      <c r="A108" s="43" t="s">
        <v>243</v>
      </c>
      <c r="B108" s="42" t="s">
        <v>244</v>
      </c>
      <c r="C108" s="25">
        <v>4</v>
      </c>
      <c r="D108" s="25">
        <v>4</v>
      </c>
      <c r="E108" s="25">
        <v>4</v>
      </c>
      <c r="F108" s="25"/>
      <c r="G108" s="25"/>
      <c r="H108" s="25">
        <v>4</v>
      </c>
      <c r="I108" s="25"/>
      <c r="J108" s="25"/>
      <c r="K108" s="25">
        <v>4</v>
      </c>
      <c r="L108" s="25"/>
      <c r="M108" s="25"/>
      <c r="N108" s="25">
        <v>1</v>
      </c>
      <c r="O108" s="90">
        <v>47</v>
      </c>
      <c r="P108" s="29">
        <f t="shared" si="2"/>
        <v>21</v>
      </c>
    </row>
    <row r="109" spans="1:16" s="14" customFormat="1" ht="15.75">
      <c r="A109" s="43" t="s">
        <v>245</v>
      </c>
      <c r="B109" s="42" t="s">
        <v>246</v>
      </c>
      <c r="C109" s="25">
        <v>4</v>
      </c>
      <c r="D109" s="25">
        <v>4</v>
      </c>
      <c r="E109" s="25"/>
      <c r="F109" s="25"/>
      <c r="G109" s="25">
        <v>4</v>
      </c>
      <c r="H109" s="25"/>
      <c r="I109" s="25">
        <v>4</v>
      </c>
      <c r="J109" s="25"/>
      <c r="K109" s="25"/>
      <c r="L109" s="25"/>
      <c r="M109" s="25">
        <v>8</v>
      </c>
      <c r="N109" s="25">
        <v>10</v>
      </c>
      <c r="O109" s="90">
        <v>47</v>
      </c>
      <c r="P109" s="29">
        <f t="shared" si="2"/>
        <v>34</v>
      </c>
    </row>
    <row r="110" spans="1:16" s="14" customFormat="1" ht="15.75">
      <c r="A110" s="43" t="s">
        <v>247</v>
      </c>
      <c r="B110" s="42" t="s">
        <v>248</v>
      </c>
      <c r="C110" s="25"/>
      <c r="D110" s="25">
        <v>4</v>
      </c>
      <c r="E110" s="25"/>
      <c r="F110" s="25">
        <v>4</v>
      </c>
      <c r="G110" s="25">
        <v>4</v>
      </c>
      <c r="H110" s="25">
        <v>4</v>
      </c>
      <c r="I110" s="25">
        <v>4</v>
      </c>
      <c r="J110" s="25">
        <v>6</v>
      </c>
      <c r="K110" s="25">
        <v>8</v>
      </c>
      <c r="L110" s="25"/>
      <c r="M110" s="25">
        <v>8</v>
      </c>
      <c r="N110" s="25">
        <v>13</v>
      </c>
      <c r="O110" s="90">
        <v>45</v>
      </c>
      <c r="P110" s="29">
        <f t="shared" si="2"/>
        <v>55</v>
      </c>
    </row>
    <row r="111" spans="1:16" s="14" customFormat="1" ht="15.75">
      <c r="A111" s="43" t="s">
        <v>249</v>
      </c>
      <c r="B111" s="42" t="s">
        <v>250</v>
      </c>
      <c r="C111" s="25">
        <v>4</v>
      </c>
      <c r="D111" s="25">
        <v>4</v>
      </c>
      <c r="E111" s="25"/>
      <c r="F111" s="25">
        <v>4</v>
      </c>
      <c r="G111" s="25">
        <v>4</v>
      </c>
      <c r="H111" s="25"/>
      <c r="I111" s="25"/>
      <c r="J111" s="25"/>
      <c r="K111" s="25">
        <v>8</v>
      </c>
      <c r="L111" s="25">
        <v>8</v>
      </c>
      <c r="M111" s="25">
        <v>8</v>
      </c>
      <c r="N111" s="25">
        <v>13</v>
      </c>
      <c r="O111" s="90">
        <v>46</v>
      </c>
      <c r="P111" s="29">
        <f t="shared" si="2"/>
        <v>53</v>
      </c>
    </row>
    <row r="112" spans="1:16" s="14" customFormat="1" ht="30">
      <c r="A112" s="43" t="s">
        <v>251</v>
      </c>
      <c r="B112" s="42" t="s">
        <v>252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90">
        <v>43</v>
      </c>
      <c r="P112" s="29"/>
    </row>
    <row r="113" spans="1:16" s="14" customFormat="1" ht="15.75">
      <c r="A113" s="43" t="s">
        <v>253</v>
      </c>
      <c r="B113" s="42" t="s">
        <v>254</v>
      </c>
      <c r="C113" s="25">
        <v>4</v>
      </c>
      <c r="D113" s="25">
        <v>4</v>
      </c>
      <c r="E113" s="25"/>
      <c r="F113" s="25">
        <v>4</v>
      </c>
      <c r="G113" s="25">
        <v>4</v>
      </c>
      <c r="H113" s="25"/>
      <c r="I113" s="25"/>
      <c r="J113" s="25"/>
      <c r="K113" s="25"/>
      <c r="L113" s="25"/>
      <c r="M113" s="25"/>
      <c r="N113" s="25">
        <v>10</v>
      </c>
      <c r="O113" s="90">
        <v>48</v>
      </c>
      <c r="P113" s="29">
        <f t="shared" ref="P113:P114" si="3">SUM(C113:N113)</f>
        <v>26</v>
      </c>
    </row>
    <row r="114" spans="1:16" s="14" customFormat="1" ht="15.75">
      <c r="A114" s="43" t="s">
        <v>255</v>
      </c>
      <c r="B114" s="42" t="s">
        <v>256</v>
      </c>
      <c r="C114" s="25">
        <v>4</v>
      </c>
      <c r="D114" s="25">
        <v>4</v>
      </c>
      <c r="E114" s="25">
        <v>4</v>
      </c>
      <c r="F114" s="25">
        <v>4</v>
      </c>
      <c r="G114" s="25">
        <v>4</v>
      </c>
      <c r="H114" s="25"/>
      <c r="I114" s="25"/>
      <c r="J114" s="25">
        <v>8</v>
      </c>
      <c r="K114" s="25">
        <v>9</v>
      </c>
      <c r="L114" s="25"/>
      <c r="M114" s="25">
        <v>8</v>
      </c>
      <c r="N114" s="25">
        <v>14</v>
      </c>
      <c r="O114" s="90">
        <v>44</v>
      </c>
      <c r="P114" s="29">
        <f t="shared" si="3"/>
        <v>59</v>
      </c>
    </row>
    <row r="115" spans="1:16" s="14" customFormat="1" ht="15.75">
      <c r="A115" s="43" t="s">
        <v>257</v>
      </c>
      <c r="B115" s="42" t="s">
        <v>258</v>
      </c>
      <c r="C115" s="25">
        <v>4</v>
      </c>
      <c r="D115" s="25">
        <v>4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>
        <v>4</v>
      </c>
      <c r="O115" s="90">
        <v>44</v>
      </c>
      <c r="P115" s="29">
        <f t="shared" si="2"/>
        <v>12</v>
      </c>
    </row>
    <row r="116" spans="1:16" s="14" customFormat="1" ht="15.75">
      <c r="A116" s="43" t="s">
        <v>259</v>
      </c>
      <c r="B116" s="42" t="s">
        <v>260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90">
        <v>45</v>
      </c>
      <c r="P116" s="29">
        <f t="shared" si="2"/>
        <v>0</v>
      </c>
    </row>
    <row r="117" spans="1:16" s="14" customFormat="1" ht="15.75">
      <c r="A117" s="43" t="s">
        <v>261</v>
      </c>
      <c r="B117" s="42" t="s">
        <v>262</v>
      </c>
      <c r="C117" s="25">
        <v>4</v>
      </c>
      <c r="D117" s="25">
        <v>4</v>
      </c>
      <c r="E117" s="25">
        <v>4</v>
      </c>
      <c r="F117" s="25">
        <v>4</v>
      </c>
      <c r="G117" s="25">
        <v>4</v>
      </c>
      <c r="H117" s="25">
        <v>4</v>
      </c>
      <c r="I117" s="25"/>
      <c r="J117" s="25">
        <v>8</v>
      </c>
      <c r="K117" s="25">
        <v>8</v>
      </c>
      <c r="L117" s="25"/>
      <c r="M117" s="25">
        <v>10</v>
      </c>
      <c r="N117" s="25">
        <v>12</v>
      </c>
      <c r="O117" s="90">
        <v>48</v>
      </c>
      <c r="P117" s="29">
        <f t="shared" si="2"/>
        <v>62</v>
      </c>
    </row>
    <row r="118" spans="1:16" s="14" customFormat="1" ht="15.75">
      <c r="A118" s="43" t="s">
        <v>263</v>
      </c>
      <c r="B118" s="42" t="s">
        <v>264</v>
      </c>
      <c r="C118" s="25"/>
      <c r="D118" s="25">
        <v>4</v>
      </c>
      <c r="E118" s="25"/>
      <c r="F118" s="25">
        <v>4</v>
      </c>
      <c r="G118" s="25">
        <v>4</v>
      </c>
      <c r="H118" s="25"/>
      <c r="I118" s="25">
        <v>7</v>
      </c>
      <c r="J118" s="25"/>
      <c r="K118" s="25"/>
      <c r="L118" s="25"/>
      <c r="M118" s="25">
        <v>8</v>
      </c>
      <c r="N118" s="25"/>
      <c r="O118" s="90">
        <v>44</v>
      </c>
      <c r="P118" s="29">
        <f t="shared" si="2"/>
        <v>27</v>
      </c>
    </row>
    <row r="119" spans="1:16" s="14" customFormat="1" ht="15.75">
      <c r="A119" s="43" t="s">
        <v>265</v>
      </c>
      <c r="B119" s="42" t="s">
        <v>266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90">
        <v>45</v>
      </c>
      <c r="P119" s="29">
        <f t="shared" si="2"/>
        <v>0</v>
      </c>
    </row>
    <row r="120" spans="1:16" s="14" customFormat="1" ht="15.75">
      <c r="A120" s="43" t="s">
        <v>267</v>
      </c>
      <c r="B120" s="42" t="s">
        <v>268</v>
      </c>
      <c r="C120" s="25">
        <v>4</v>
      </c>
      <c r="D120" s="25">
        <v>4</v>
      </c>
      <c r="E120" s="25">
        <v>4</v>
      </c>
      <c r="F120" s="25"/>
      <c r="G120" s="25">
        <v>4</v>
      </c>
      <c r="H120" s="25">
        <v>4</v>
      </c>
      <c r="I120" s="25"/>
      <c r="J120" s="25"/>
      <c r="K120" s="25">
        <v>8</v>
      </c>
      <c r="L120" s="25">
        <v>8</v>
      </c>
      <c r="M120" s="25">
        <v>3</v>
      </c>
      <c r="N120" s="25">
        <v>13</v>
      </c>
      <c r="O120" s="90">
        <v>44</v>
      </c>
      <c r="P120" s="29">
        <f t="shared" si="2"/>
        <v>52</v>
      </c>
    </row>
    <row r="121" spans="1:16" s="14" customFormat="1" ht="15.75">
      <c r="A121" s="43" t="s">
        <v>269</v>
      </c>
      <c r="B121" s="42" t="s">
        <v>270</v>
      </c>
      <c r="C121" s="25">
        <v>4</v>
      </c>
      <c r="D121" s="25">
        <v>4</v>
      </c>
      <c r="E121" s="25">
        <v>4</v>
      </c>
      <c r="F121" s="25"/>
      <c r="G121" s="25">
        <v>4</v>
      </c>
      <c r="H121" s="25"/>
      <c r="I121" s="25">
        <v>4</v>
      </c>
      <c r="J121" s="25">
        <v>8</v>
      </c>
      <c r="K121" s="25">
        <v>8</v>
      </c>
      <c r="L121" s="25">
        <v>8</v>
      </c>
      <c r="M121" s="25"/>
      <c r="N121" s="25">
        <v>13</v>
      </c>
      <c r="O121" s="90">
        <v>45</v>
      </c>
      <c r="P121" s="29">
        <f t="shared" si="2"/>
        <v>57</v>
      </c>
    </row>
    <row r="122" spans="1:16" s="14" customFormat="1" ht="15.75">
      <c r="A122" s="43" t="s">
        <v>271</v>
      </c>
      <c r="B122" s="42" t="s">
        <v>272</v>
      </c>
      <c r="C122" s="25">
        <v>4</v>
      </c>
      <c r="D122" s="25">
        <v>4</v>
      </c>
      <c r="E122" s="25">
        <v>4</v>
      </c>
      <c r="F122" s="25">
        <v>4</v>
      </c>
      <c r="G122" s="25"/>
      <c r="H122" s="25">
        <v>4</v>
      </c>
      <c r="I122" s="25"/>
      <c r="J122" s="25"/>
      <c r="K122" s="25">
        <v>8</v>
      </c>
      <c r="L122" s="25">
        <v>6</v>
      </c>
      <c r="M122" s="25">
        <v>8</v>
      </c>
      <c r="N122" s="25">
        <v>11</v>
      </c>
      <c r="O122" s="90">
        <v>44</v>
      </c>
      <c r="P122" s="29">
        <f t="shared" si="2"/>
        <v>53</v>
      </c>
    </row>
    <row r="123" spans="1:16" s="14" customFormat="1" ht="15.75">
      <c r="A123" s="43" t="s">
        <v>273</v>
      </c>
      <c r="B123" s="42" t="s">
        <v>274</v>
      </c>
      <c r="C123" s="25">
        <v>4</v>
      </c>
      <c r="D123" s="25">
        <v>4</v>
      </c>
      <c r="E123" s="25"/>
      <c r="F123" s="25">
        <v>4</v>
      </c>
      <c r="G123" s="25"/>
      <c r="H123" s="25"/>
      <c r="I123" s="25"/>
      <c r="J123" s="25"/>
      <c r="K123" s="25"/>
      <c r="L123" s="25"/>
      <c r="M123" s="25"/>
      <c r="N123" s="25"/>
      <c r="O123" s="90">
        <v>46</v>
      </c>
      <c r="P123" s="29">
        <f t="shared" si="2"/>
        <v>12</v>
      </c>
    </row>
    <row r="124" spans="1:16" s="14" customFormat="1">
      <c r="A124" s="46" t="s">
        <v>275</v>
      </c>
      <c r="B124" s="45" t="s">
        <v>276</v>
      </c>
      <c r="C124" s="25">
        <v>4</v>
      </c>
      <c r="D124" s="25">
        <v>4</v>
      </c>
      <c r="E124" s="25">
        <v>4</v>
      </c>
      <c r="F124" s="25"/>
      <c r="G124" s="25">
        <v>4</v>
      </c>
      <c r="H124" s="25"/>
      <c r="I124" s="25"/>
      <c r="J124" s="25"/>
      <c r="K124" s="25">
        <v>7</v>
      </c>
      <c r="L124" s="25"/>
      <c r="M124" s="25">
        <v>8</v>
      </c>
      <c r="N124" s="25">
        <v>12</v>
      </c>
      <c r="O124" s="90">
        <v>46</v>
      </c>
      <c r="P124" s="29">
        <f t="shared" si="2"/>
        <v>43</v>
      </c>
    </row>
    <row r="125" spans="1:16" s="14" customFormat="1" ht="15.75">
      <c r="A125" s="41" t="s">
        <v>277</v>
      </c>
      <c r="B125" s="42" t="s">
        <v>278</v>
      </c>
      <c r="C125" s="25">
        <v>4</v>
      </c>
      <c r="D125" s="25">
        <v>4</v>
      </c>
      <c r="E125" s="25">
        <v>4</v>
      </c>
      <c r="F125" s="25"/>
      <c r="G125" s="25"/>
      <c r="H125" s="25">
        <v>4</v>
      </c>
      <c r="I125" s="25">
        <v>4</v>
      </c>
      <c r="J125" s="25">
        <v>9</v>
      </c>
      <c r="K125" s="25">
        <v>8</v>
      </c>
      <c r="L125" s="25">
        <v>8</v>
      </c>
      <c r="M125" s="25"/>
      <c r="N125" s="25">
        <v>12</v>
      </c>
      <c r="O125" s="90">
        <v>44</v>
      </c>
      <c r="P125" s="29">
        <f t="shared" si="2"/>
        <v>57</v>
      </c>
    </row>
    <row r="126" spans="1:16" s="14" customFormat="1" ht="15.75">
      <c r="A126" s="41" t="s">
        <v>279</v>
      </c>
      <c r="B126" s="42" t="s">
        <v>280</v>
      </c>
      <c r="C126" s="25">
        <v>4</v>
      </c>
      <c r="D126" s="25">
        <v>4</v>
      </c>
      <c r="E126" s="25">
        <v>4</v>
      </c>
      <c r="F126" s="25"/>
      <c r="G126" s="25">
        <v>4</v>
      </c>
      <c r="H126" s="25">
        <v>4</v>
      </c>
      <c r="I126" s="25"/>
      <c r="J126" s="25">
        <v>8</v>
      </c>
      <c r="K126" s="25">
        <v>9</v>
      </c>
      <c r="L126" s="25">
        <v>8</v>
      </c>
      <c r="M126" s="25"/>
      <c r="N126" s="25">
        <v>10</v>
      </c>
      <c r="O126" s="90">
        <v>43</v>
      </c>
      <c r="P126" s="29">
        <f t="shared" si="2"/>
        <v>55</v>
      </c>
    </row>
    <row r="127" spans="1:16" s="14" customFormat="1" ht="15.75">
      <c r="A127" s="41" t="s">
        <v>281</v>
      </c>
      <c r="B127" s="42" t="s">
        <v>282</v>
      </c>
      <c r="C127" s="25">
        <v>4</v>
      </c>
      <c r="D127" s="25">
        <v>4</v>
      </c>
      <c r="E127" s="25"/>
      <c r="F127" s="25">
        <v>3</v>
      </c>
      <c r="G127" s="25">
        <v>4</v>
      </c>
      <c r="H127" s="25"/>
      <c r="I127" s="25">
        <v>4</v>
      </c>
      <c r="J127" s="25">
        <v>8</v>
      </c>
      <c r="K127" s="25">
        <v>6</v>
      </c>
      <c r="L127" s="25">
        <v>6</v>
      </c>
      <c r="M127" s="25"/>
      <c r="N127" s="25">
        <v>6</v>
      </c>
      <c r="O127" s="90">
        <v>43</v>
      </c>
      <c r="P127" s="29">
        <f t="shared" si="2"/>
        <v>45</v>
      </c>
    </row>
    <row r="128" spans="1:16" s="14" customFormat="1" ht="15.75">
      <c r="A128" s="41" t="s">
        <v>283</v>
      </c>
      <c r="B128" s="42" t="s">
        <v>284</v>
      </c>
      <c r="C128" s="25">
        <v>4</v>
      </c>
      <c r="D128" s="25">
        <v>4</v>
      </c>
      <c r="E128" s="25">
        <v>4</v>
      </c>
      <c r="F128" s="25">
        <v>4</v>
      </c>
      <c r="G128" s="25">
        <v>4</v>
      </c>
      <c r="H128" s="25"/>
      <c r="I128" s="25"/>
      <c r="J128" s="25">
        <v>8</v>
      </c>
      <c r="K128" s="25">
        <v>8</v>
      </c>
      <c r="L128" s="25">
        <v>8</v>
      </c>
      <c r="M128" s="25"/>
      <c r="N128" s="25">
        <v>12</v>
      </c>
      <c r="O128" s="90">
        <v>43</v>
      </c>
      <c r="P128" s="29">
        <f t="shared" si="2"/>
        <v>56</v>
      </c>
    </row>
    <row r="129" spans="1:16" s="14" customFormat="1" ht="15.75">
      <c r="A129" s="41" t="s">
        <v>285</v>
      </c>
      <c r="B129" s="42" t="s">
        <v>286</v>
      </c>
      <c r="C129" s="25">
        <v>4</v>
      </c>
      <c r="D129" s="25">
        <v>4</v>
      </c>
      <c r="E129" s="25"/>
      <c r="F129" s="25"/>
      <c r="G129" s="25">
        <v>4</v>
      </c>
      <c r="H129" s="25">
        <v>4</v>
      </c>
      <c r="I129" s="25"/>
      <c r="J129" s="25"/>
      <c r="K129" s="25">
        <v>8</v>
      </c>
      <c r="L129" s="25"/>
      <c r="M129" s="25">
        <v>8</v>
      </c>
      <c r="N129" s="25">
        <v>12</v>
      </c>
      <c r="O129" s="90">
        <v>35</v>
      </c>
      <c r="P129" s="29">
        <f t="shared" si="2"/>
        <v>44</v>
      </c>
    </row>
    <row r="130" spans="1:16" s="14" customFormat="1" ht="15.75">
      <c r="A130" s="41" t="s">
        <v>287</v>
      </c>
      <c r="B130" s="42" t="s">
        <v>288</v>
      </c>
      <c r="C130" s="25">
        <v>4</v>
      </c>
      <c r="D130" s="25">
        <v>4</v>
      </c>
      <c r="E130" s="25"/>
      <c r="F130" s="25"/>
      <c r="G130" s="25">
        <v>4</v>
      </c>
      <c r="H130" s="25"/>
      <c r="I130" s="25">
        <v>4</v>
      </c>
      <c r="J130" s="25"/>
      <c r="K130" s="25">
        <v>8</v>
      </c>
      <c r="L130" s="25">
        <v>8</v>
      </c>
      <c r="M130" s="25">
        <v>8</v>
      </c>
      <c r="N130" s="25"/>
      <c r="O130" s="90">
        <v>49</v>
      </c>
      <c r="P130" s="29">
        <f t="shared" si="2"/>
        <v>40</v>
      </c>
    </row>
    <row r="131" spans="1:16" s="14" customFormat="1" ht="15.75">
      <c r="A131" s="41" t="s">
        <v>289</v>
      </c>
      <c r="B131" s="42" t="s">
        <v>290</v>
      </c>
      <c r="C131" s="25">
        <v>4</v>
      </c>
      <c r="D131" s="25">
        <v>5</v>
      </c>
      <c r="E131" s="25"/>
      <c r="F131" s="25">
        <v>5</v>
      </c>
      <c r="G131" s="25">
        <v>5</v>
      </c>
      <c r="H131" s="25"/>
      <c r="I131" s="25">
        <v>4</v>
      </c>
      <c r="J131" s="25"/>
      <c r="K131" s="25">
        <v>9</v>
      </c>
      <c r="L131" s="25">
        <v>8</v>
      </c>
      <c r="M131" s="25">
        <v>10</v>
      </c>
      <c r="N131" s="25">
        <v>15</v>
      </c>
      <c r="O131" s="90">
        <v>46</v>
      </c>
      <c r="P131" s="29">
        <f t="shared" si="2"/>
        <v>65</v>
      </c>
    </row>
    <row r="132" spans="1:16" s="14" customFormat="1" ht="15.75">
      <c r="A132" s="41" t="s">
        <v>430</v>
      </c>
      <c r="B132" s="4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90"/>
      <c r="P132" s="29"/>
    </row>
    <row r="133" spans="1:16" s="14" customFormat="1" ht="15.75">
      <c r="A133" s="41" t="s">
        <v>291</v>
      </c>
      <c r="B133" s="42" t="s">
        <v>292</v>
      </c>
      <c r="C133" s="25">
        <v>4</v>
      </c>
      <c r="D133" s="25">
        <v>4</v>
      </c>
      <c r="E133" s="25">
        <v>4</v>
      </c>
      <c r="F133" s="25">
        <v>4</v>
      </c>
      <c r="G133" s="25">
        <v>4</v>
      </c>
      <c r="H133" s="25"/>
      <c r="I133" s="25"/>
      <c r="J133" s="25"/>
      <c r="K133" s="25">
        <v>6</v>
      </c>
      <c r="L133" s="25"/>
      <c r="M133" s="25">
        <v>8</v>
      </c>
      <c r="N133" s="25">
        <v>12</v>
      </c>
      <c r="O133" s="90">
        <v>45</v>
      </c>
      <c r="P133" s="29">
        <f t="shared" si="2"/>
        <v>46</v>
      </c>
    </row>
    <row r="134" spans="1:16" s="14" customFormat="1" ht="15.75">
      <c r="A134" s="41" t="s">
        <v>293</v>
      </c>
      <c r="B134" s="42" t="s">
        <v>294</v>
      </c>
      <c r="C134" s="25">
        <v>4</v>
      </c>
      <c r="D134" s="25">
        <v>4</v>
      </c>
      <c r="E134" s="25">
        <v>4</v>
      </c>
      <c r="F134" s="25">
        <v>4</v>
      </c>
      <c r="G134" s="25">
        <v>4</v>
      </c>
      <c r="H134" s="25"/>
      <c r="I134" s="25"/>
      <c r="J134" s="25"/>
      <c r="K134" s="25">
        <v>8</v>
      </c>
      <c r="L134" s="25">
        <v>8</v>
      </c>
      <c r="M134" s="25">
        <v>8</v>
      </c>
      <c r="N134" s="25">
        <v>12</v>
      </c>
      <c r="O134" s="90">
        <v>45</v>
      </c>
      <c r="P134" s="29">
        <f t="shared" si="2"/>
        <v>56</v>
      </c>
    </row>
    <row r="135" spans="1:16" s="14" customFormat="1" ht="15.75">
      <c r="A135" s="41" t="s">
        <v>295</v>
      </c>
      <c r="B135" s="42" t="s">
        <v>296</v>
      </c>
      <c r="C135" s="25">
        <v>4</v>
      </c>
      <c r="D135" s="25">
        <v>4</v>
      </c>
      <c r="E135" s="25">
        <v>4</v>
      </c>
      <c r="F135" s="25"/>
      <c r="G135" s="25"/>
      <c r="H135" s="25"/>
      <c r="I135" s="25">
        <v>4</v>
      </c>
      <c r="J135" s="25">
        <v>8</v>
      </c>
      <c r="K135" s="25">
        <v>8</v>
      </c>
      <c r="L135" s="25"/>
      <c r="M135" s="25">
        <v>8</v>
      </c>
      <c r="N135" s="25">
        <v>13</v>
      </c>
      <c r="O135" s="90">
        <v>45</v>
      </c>
      <c r="P135" s="29">
        <f t="shared" si="2"/>
        <v>53</v>
      </c>
    </row>
    <row r="136" spans="1:16" s="14" customFormat="1" ht="15.75">
      <c r="A136" s="41" t="s">
        <v>297</v>
      </c>
      <c r="B136" s="42" t="s">
        <v>298</v>
      </c>
      <c r="C136" s="25">
        <v>4</v>
      </c>
      <c r="D136" s="25">
        <v>4</v>
      </c>
      <c r="E136" s="25">
        <v>4</v>
      </c>
      <c r="F136" s="25">
        <v>4</v>
      </c>
      <c r="G136" s="25"/>
      <c r="H136" s="25"/>
      <c r="I136" s="25">
        <v>4</v>
      </c>
      <c r="J136" s="25">
        <v>8</v>
      </c>
      <c r="K136" s="25"/>
      <c r="L136" s="25">
        <v>8</v>
      </c>
      <c r="M136" s="25">
        <v>8</v>
      </c>
      <c r="N136" s="25">
        <v>12</v>
      </c>
      <c r="O136" s="90">
        <v>46</v>
      </c>
      <c r="P136" s="29">
        <f t="shared" si="2"/>
        <v>56</v>
      </c>
    </row>
    <row r="137" spans="1:16" s="14" customFormat="1" ht="15.75">
      <c r="A137" s="41" t="s">
        <v>299</v>
      </c>
      <c r="B137" s="42" t="s">
        <v>300</v>
      </c>
      <c r="C137" s="25">
        <v>4</v>
      </c>
      <c r="D137" s="25"/>
      <c r="E137" s="25">
        <v>4</v>
      </c>
      <c r="F137" s="25"/>
      <c r="G137" s="25">
        <v>4</v>
      </c>
      <c r="H137" s="25">
        <v>4</v>
      </c>
      <c r="I137" s="25"/>
      <c r="J137" s="25"/>
      <c r="K137" s="25">
        <v>8</v>
      </c>
      <c r="L137" s="25"/>
      <c r="M137" s="25">
        <v>8</v>
      </c>
      <c r="N137" s="25">
        <v>13</v>
      </c>
      <c r="O137" s="90">
        <v>47</v>
      </c>
      <c r="P137" s="29">
        <f t="shared" si="2"/>
        <v>45</v>
      </c>
    </row>
    <row r="138" spans="1:16" s="14" customFormat="1" ht="15.75">
      <c r="A138" s="41" t="s">
        <v>301</v>
      </c>
      <c r="B138" s="42" t="s">
        <v>302</v>
      </c>
      <c r="C138" s="25">
        <v>4</v>
      </c>
      <c r="D138" s="25">
        <v>4</v>
      </c>
      <c r="E138" s="25">
        <v>4</v>
      </c>
      <c r="F138" s="25"/>
      <c r="G138" s="25"/>
      <c r="H138" s="25">
        <v>4</v>
      </c>
      <c r="I138" s="25">
        <v>4</v>
      </c>
      <c r="J138" s="25">
        <v>8</v>
      </c>
      <c r="K138" s="25">
        <v>8</v>
      </c>
      <c r="L138" s="25">
        <v>8</v>
      </c>
      <c r="M138" s="25"/>
      <c r="N138" s="25">
        <v>12</v>
      </c>
      <c r="O138" s="90">
        <v>44</v>
      </c>
      <c r="P138" s="29">
        <f t="shared" si="2"/>
        <v>56</v>
      </c>
    </row>
    <row r="139" spans="1:16" s="14" customFormat="1" ht="15.75">
      <c r="A139" s="41" t="s">
        <v>303</v>
      </c>
      <c r="B139" s="42" t="s">
        <v>304</v>
      </c>
      <c r="C139" s="25">
        <v>4</v>
      </c>
      <c r="D139" s="25">
        <v>4</v>
      </c>
      <c r="E139" s="25"/>
      <c r="F139" s="25">
        <v>4</v>
      </c>
      <c r="G139" s="25">
        <v>4</v>
      </c>
      <c r="H139" s="25"/>
      <c r="I139" s="25">
        <v>4</v>
      </c>
      <c r="J139" s="25"/>
      <c r="K139" s="25">
        <v>8</v>
      </c>
      <c r="L139" s="25">
        <v>8</v>
      </c>
      <c r="M139" s="25">
        <v>8</v>
      </c>
      <c r="N139" s="25">
        <v>12</v>
      </c>
      <c r="O139" s="90">
        <v>41</v>
      </c>
      <c r="P139" s="29">
        <f t="shared" si="2"/>
        <v>56</v>
      </c>
    </row>
    <row r="140" spans="1:16" s="14" customFormat="1" ht="15.75">
      <c r="A140" s="41" t="s">
        <v>305</v>
      </c>
      <c r="B140" s="42" t="s">
        <v>306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90">
        <v>47</v>
      </c>
      <c r="P140" s="29">
        <f t="shared" si="2"/>
        <v>0</v>
      </c>
    </row>
    <row r="141" spans="1:16" s="14" customFormat="1" ht="15.75">
      <c r="A141" s="41" t="s">
        <v>307</v>
      </c>
      <c r="B141" s="42" t="s">
        <v>308</v>
      </c>
      <c r="C141" s="25">
        <v>4</v>
      </c>
      <c r="D141" s="25"/>
      <c r="E141" s="25">
        <v>4</v>
      </c>
      <c r="F141" s="25">
        <v>4</v>
      </c>
      <c r="G141" s="25"/>
      <c r="H141" s="25">
        <v>4</v>
      </c>
      <c r="I141" s="25">
        <v>4</v>
      </c>
      <c r="J141" s="25">
        <v>8</v>
      </c>
      <c r="K141" s="25">
        <v>8</v>
      </c>
      <c r="L141" s="25">
        <v>7</v>
      </c>
      <c r="M141" s="25"/>
      <c r="N141" s="25">
        <v>14</v>
      </c>
      <c r="O141" s="90">
        <v>49</v>
      </c>
      <c r="P141" s="29">
        <f t="shared" si="2"/>
        <v>57</v>
      </c>
    </row>
    <row r="142" spans="1:16" s="14" customFormat="1" ht="15.75">
      <c r="A142" s="41" t="s">
        <v>309</v>
      </c>
      <c r="B142" s="42" t="s">
        <v>310</v>
      </c>
      <c r="C142" s="25">
        <v>4</v>
      </c>
      <c r="D142" s="25">
        <v>4</v>
      </c>
      <c r="E142" s="25">
        <v>4</v>
      </c>
      <c r="F142" s="25"/>
      <c r="G142" s="25"/>
      <c r="H142" s="25">
        <v>4</v>
      </c>
      <c r="I142" s="25">
        <v>4</v>
      </c>
      <c r="J142" s="25"/>
      <c r="K142" s="25">
        <v>8</v>
      </c>
      <c r="L142" s="25">
        <v>8</v>
      </c>
      <c r="M142" s="25">
        <v>8</v>
      </c>
      <c r="N142" s="25">
        <v>12</v>
      </c>
      <c r="O142" s="90">
        <v>45</v>
      </c>
      <c r="P142" s="29">
        <f t="shared" si="2"/>
        <v>56</v>
      </c>
    </row>
    <row r="143" spans="1:16" s="14" customFormat="1" ht="15.75">
      <c r="A143" s="41" t="s">
        <v>311</v>
      </c>
      <c r="B143" s="42" t="s">
        <v>312</v>
      </c>
      <c r="C143" s="25">
        <v>4</v>
      </c>
      <c r="D143" s="25">
        <v>4</v>
      </c>
      <c r="E143" s="25"/>
      <c r="F143" s="25"/>
      <c r="G143" s="25">
        <v>4</v>
      </c>
      <c r="H143" s="25">
        <v>5</v>
      </c>
      <c r="I143" s="25"/>
      <c r="J143" s="25"/>
      <c r="K143" s="25">
        <v>8</v>
      </c>
      <c r="L143" s="25"/>
      <c r="M143" s="25">
        <v>8</v>
      </c>
      <c r="N143" s="25">
        <v>12</v>
      </c>
      <c r="O143" s="90">
        <v>42</v>
      </c>
      <c r="P143" s="29">
        <f t="shared" si="2"/>
        <v>45</v>
      </c>
    </row>
    <row r="144" spans="1:16" s="14" customFormat="1" ht="15.75">
      <c r="A144" s="41" t="s">
        <v>313</v>
      </c>
      <c r="B144" s="42" t="s">
        <v>314</v>
      </c>
      <c r="C144" s="25">
        <v>4</v>
      </c>
      <c r="D144" s="25">
        <v>4</v>
      </c>
      <c r="E144" s="25">
        <v>4</v>
      </c>
      <c r="F144" s="25"/>
      <c r="G144" s="25"/>
      <c r="H144" s="25">
        <v>4</v>
      </c>
      <c r="I144" s="25">
        <v>4</v>
      </c>
      <c r="J144" s="25"/>
      <c r="K144" s="25"/>
      <c r="L144" s="25">
        <v>8</v>
      </c>
      <c r="M144" s="25">
        <v>6</v>
      </c>
      <c r="N144" s="25">
        <v>10</v>
      </c>
      <c r="O144" s="90">
        <v>42</v>
      </c>
      <c r="P144" s="29">
        <f t="shared" si="2"/>
        <v>44</v>
      </c>
    </row>
    <row r="145" spans="1:16" s="14" customFormat="1" ht="15.75">
      <c r="A145" s="41" t="s">
        <v>315</v>
      </c>
      <c r="B145" s="42" t="s">
        <v>316</v>
      </c>
      <c r="C145" s="25">
        <v>4</v>
      </c>
      <c r="D145" s="25"/>
      <c r="E145" s="25"/>
      <c r="F145" s="25">
        <v>4</v>
      </c>
      <c r="G145" s="25">
        <v>4</v>
      </c>
      <c r="H145" s="25">
        <v>4</v>
      </c>
      <c r="I145" s="25">
        <v>5</v>
      </c>
      <c r="J145" s="25">
        <v>8</v>
      </c>
      <c r="K145" s="25">
        <v>8</v>
      </c>
      <c r="L145" s="25">
        <v>8</v>
      </c>
      <c r="M145" s="25"/>
      <c r="N145" s="25">
        <v>12</v>
      </c>
      <c r="O145" s="90">
        <v>46</v>
      </c>
      <c r="P145" s="29">
        <f t="shared" si="2"/>
        <v>57</v>
      </c>
    </row>
    <row r="146" spans="1:16" s="14" customFormat="1" ht="15.75">
      <c r="A146" s="41" t="s">
        <v>317</v>
      </c>
      <c r="B146" s="42" t="s">
        <v>318</v>
      </c>
      <c r="C146" s="25">
        <v>4</v>
      </c>
      <c r="D146" s="25">
        <v>4</v>
      </c>
      <c r="E146" s="25"/>
      <c r="F146" s="25">
        <v>4</v>
      </c>
      <c r="G146" s="25">
        <v>4</v>
      </c>
      <c r="H146" s="25"/>
      <c r="I146" s="25">
        <v>4</v>
      </c>
      <c r="J146" s="25"/>
      <c r="K146" s="25">
        <v>8</v>
      </c>
      <c r="L146" s="25">
        <v>8</v>
      </c>
      <c r="M146" s="25">
        <v>9</v>
      </c>
      <c r="N146" s="25">
        <v>13</v>
      </c>
      <c r="O146" s="90">
        <v>46</v>
      </c>
      <c r="P146" s="29">
        <f t="shared" ref="P146:P190" si="4">SUM(C146:N146)</f>
        <v>58</v>
      </c>
    </row>
    <row r="147" spans="1:16" s="14" customFormat="1" ht="15.75">
      <c r="A147" s="41" t="s">
        <v>319</v>
      </c>
      <c r="B147" s="42" t="s">
        <v>320</v>
      </c>
      <c r="C147" s="25">
        <v>4</v>
      </c>
      <c r="D147" s="25">
        <v>4</v>
      </c>
      <c r="E147" s="25">
        <v>4</v>
      </c>
      <c r="F147" s="25">
        <v>4</v>
      </c>
      <c r="G147" s="25">
        <v>4</v>
      </c>
      <c r="H147" s="25"/>
      <c r="I147" s="25"/>
      <c r="J147" s="25">
        <v>8</v>
      </c>
      <c r="K147" s="25">
        <v>8</v>
      </c>
      <c r="L147" s="25">
        <v>8</v>
      </c>
      <c r="M147" s="25"/>
      <c r="N147" s="25">
        <v>12</v>
      </c>
      <c r="O147" s="90">
        <v>43</v>
      </c>
      <c r="P147" s="29">
        <f t="shared" si="4"/>
        <v>56</v>
      </c>
    </row>
    <row r="148" spans="1:16" s="14" customFormat="1" ht="15.75">
      <c r="A148" s="41" t="s">
        <v>321</v>
      </c>
      <c r="B148" s="42" t="s">
        <v>322</v>
      </c>
      <c r="C148" s="25">
        <v>4</v>
      </c>
      <c r="D148" s="25">
        <v>4</v>
      </c>
      <c r="E148" s="25">
        <v>4</v>
      </c>
      <c r="F148" s="25"/>
      <c r="G148" s="25">
        <v>4</v>
      </c>
      <c r="H148" s="25">
        <v>4</v>
      </c>
      <c r="I148" s="25"/>
      <c r="J148" s="25"/>
      <c r="K148" s="25">
        <v>4</v>
      </c>
      <c r="L148" s="25">
        <v>8</v>
      </c>
      <c r="M148" s="25">
        <v>8</v>
      </c>
      <c r="N148" s="25">
        <v>12</v>
      </c>
      <c r="O148" s="90">
        <v>46</v>
      </c>
      <c r="P148" s="29">
        <f t="shared" si="4"/>
        <v>52</v>
      </c>
    </row>
    <row r="149" spans="1:16" s="14" customFormat="1" ht="15.75">
      <c r="A149" s="41" t="s">
        <v>323</v>
      </c>
      <c r="B149" s="42" t="s">
        <v>324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104">
        <v>0</v>
      </c>
      <c r="P149" s="29">
        <f t="shared" si="4"/>
        <v>0</v>
      </c>
    </row>
    <row r="150" spans="1:16" s="14" customFormat="1" ht="15.75">
      <c r="A150" s="41" t="s">
        <v>325</v>
      </c>
      <c r="B150" s="42" t="s">
        <v>326</v>
      </c>
      <c r="C150" s="25"/>
      <c r="D150" s="25">
        <v>4</v>
      </c>
      <c r="E150" s="25"/>
      <c r="F150" s="25">
        <v>4</v>
      </c>
      <c r="G150" s="25">
        <v>4</v>
      </c>
      <c r="H150" s="25">
        <v>4</v>
      </c>
      <c r="I150" s="25">
        <v>2</v>
      </c>
      <c r="J150" s="25">
        <v>8</v>
      </c>
      <c r="K150" s="25"/>
      <c r="L150" s="25">
        <v>8</v>
      </c>
      <c r="M150" s="25">
        <v>8</v>
      </c>
      <c r="N150" s="25">
        <v>12</v>
      </c>
      <c r="O150" s="90">
        <v>46</v>
      </c>
      <c r="P150" s="29">
        <f t="shared" si="4"/>
        <v>54</v>
      </c>
    </row>
    <row r="151" spans="1:16" s="14" customFormat="1" ht="15.75">
      <c r="A151" s="41" t="s">
        <v>327</v>
      </c>
      <c r="B151" s="42" t="s">
        <v>328</v>
      </c>
      <c r="C151" s="25">
        <v>4</v>
      </c>
      <c r="D151" s="25">
        <v>4</v>
      </c>
      <c r="E151" s="25"/>
      <c r="F151" s="25"/>
      <c r="G151" s="25">
        <v>4</v>
      </c>
      <c r="H151" s="25">
        <v>4</v>
      </c>
      <c r="I151" s="25">
        <v>4</v>
      </c>
      <c r="J151" s="25"/>
      <c r="K151" s="25">
        <v>8</v>
      </c>
      <c r="L151" s="25">
        <v>8</v>
      </c>
      <c r="M151" s="25">
        <v>6</v>
      </c>
      <c r="N151" s="25">
        <v>13</v>
      </c>
      <c r="O151" s="90">
        <v>44</v>
      </c>
      <c r="P151" s="29">
        <f t="shared" si="4"/>
        <v>55</v>
      </c>
    </row>
    <row r="152" spans="1:16" s="14" customFormat="1" ht="15.75">
      <c r="A152" s="41" t="s">
        <v>329</v>
      </c>
      <c r="B152" s="42" t="s">
        <v>330</v>
      </c>
      <c r="C152" s="25">
        <v>4</v>
      </c>
      <c r="D152" s="25">
        <v>4</v>
      </c>
      <c r="E152" s="25">
        <v>4</v>
      </c>
      <c r="F152" s="25">
        <v>4</v>
      </c>
      <c r="G152" s="25">
        <v>4</v>
      </c>
      <c r="H152" s="25"/>
      <c r="I152" s="25"/>
      <c r="J152" s="25">
        <v>4</v>
      </c>
      <c r="K152" s="25">
        <v>8</v>
      </c>
      <c r="L152" s="25"/>
      <c r="M152" s="25">
        <v>8</v>
      </c>
      <c r="N152" s="25">
        <v>12</v>
      </c>
      <c r="O152" s="90">
        <v>44</v>
      </c>
      <c r="P152" s="29">
        <f t="shared" si="4"/>
        <v>52</v>
      </c>
    </row>
    <row r="153" spans="1:16" s="14" customFormat="1" ht="15.75">
      <c r="A153" s="41" t="s">
        <v>331</v>
      </c>
      <c r="B153" s="42" t="s">
        <v>332</v>
      </c>
      <c r="C153" s="25">
        <v>4</v>
      </c>
      <c r="D153" s="25">
        <v>4</v>
      </c>
      <c r="E153" s="25">
        <v>4</v>
      </c>
      <c r="F153" s="25">
        <v>4</v>
      </c>
      <c r="G153" s="25">
        <v>4</v>
      </c>
      <c r="H153" s="25"/>
      <c r="I153" s="25"/>
      <c r="J153" s="25">
        <v>8</v>
      </c>
      <c r="K153" s="25">
        <v>8</v>
      </c>
      <c r="L153" s="25">
        <v>8</v>
      </c>
      <c r="M153" s="25"/>
      <c r="N153" s="25">
        <v>12</v>
      </c>
      <c r="O153" s="90">
        <v>45</v>
      </c>
      <c r="P153" s="29">
        <f t="shared" si="4"/>
        <v>56</v>
      </c>
    </row>
    <row r="154" spans="1:16" s="14" customFormat="1" ht="15.75">
      <c r="A154" s="41" t="s">
        <v>333</v>
      </c>
      <c r="B154" s="42" t="s">
        <v>334</v>
      </c>
      <c r="C154" s="25">
        <v>4</v>
      </c>
      <c r="D154" s="25">
        <v>4</v>
      </c>
      <c r="E154" s="25">
        <v>4</v>
      </c>
      <c r="F154" s="25">
        <v>4</v>
      </c>
      <c r="G154" s="25">
        <v>4</v>
      </c>
      <c r="H154" s="25"/>
      <c r="I154" s="25"/>
      <c r="J154" s="25"/>
      <c r="K154" s="25">
        <v>8</v>
      </c>
      <c r="L154" s="25"/>
      <c r="M154" s="25">
        <v>8</v>
      </c>
      <c r="N154" s="25">
        <v>10</v>
      </c>
      <c r="O154" s="90">
        <v>42</v>
      </c>
      <c r="P154" s="29">
        <f t="shared" si="4"/>
        <v>46</v>
      </c>
    </row>
    <row r="155" spans="1:16" s="14" customFormat="1" ht="15.75">
      <c r="A155" s="41" t="s">
        <v>335</v>
      </c>
      <c r="B155" s="42" t="s">
        <v>336</v>
      </c>
      <c r="C155" s="25">
        <v>4</v>
      </c>
      <c r="D155" s="25">
        <v>4</v>
      </c>
      <c r="E155" s="25"/>
      <c r="F155" s="25">
        <v>4</v>
      </c>
      <c r="G155" s="25">
        <v>4</v>
      </c>
      <c r="H155" s="25"/>
      <c r="I155" s="25">
        <v>4</v>
      </c>
      <c r="J155" s="25">
        <v>8</v>
      </c>
      <c r="K155" s="25">
        <v>8</v>
      </c>
      <c r="L155" s="25"/>
      <c r="M155" s="25">
        <v>8</v>
      </c>
      <c r="N155" s="25">
        <v>12</v>
      </c>
      <c r="O155" s="90">
        <v>43</v>
      </c>
      <c r="P155" s="29">
        <f t="shared" si="4"/>
        <v>56</v>
      </c>
    </row>
    <row r="156" spans="1:16" s="14" customFormat="1" ht="15.75">
      <c r="A156" s="41" t="s">
        <v>337</v>
      </c>
      <c r="B156" s="42" t="s">
        <v>338</v>
      </c>
      <c r="C156" s="25">
        <v>4</v>
      </c>
      <c r="D156" s="25">
        <v>4</v>
      </c>
      <c r="E156" s="25"/>
      <c r="F156" s="25">
        <v>4</v>
      </c>
      <c r="G156" s="25">
        <v>4</v>
      </c>
      <c r="H156" s="25"/>
      <c r="I156" s="25">
        <v>5</v>
      </c>
      <c r="J156" s="25">
        <v>8</v>
      </c>
      <c r="K156" s="25"/>
      <c r="L156" s="25">
        <v>8</v>
      </c>
      <c r="M156" s="25">
        <v>8</v>
      </c>
      <c r="N156" s="25">
        <v>12</v>
      </c>
      <c r="O156" s="90">
        <v>39</v>
      </c>
      <c r="P156" s="29">
        <f t="shared" si="4"/>
        <v>57</v>
      </c>
    </row>
    <row r="157" spans="1:16" s="14" customFormat="1" ht="15.75">
      <c r="A157" s="41" t="s">
        <v>339</v>
      </c>
      <c r="B157" s="42" t="s">
        <v>340</v>
      </c>
      <c r="C157" s="25">
        <v>4</v>
      </c>
      <c r="D157" s="25">
        <v>4</v>
      </c>
      <c r="E157" s="25"/>
      <c r="F157" s="25">
        <v>4</v>
      </c>
      <c r="G157" s="25">
        <v>4</v>
      </c>
      <c r="H157" s="25"/>
      <c r="I157" s="25">
        <v>4</v>
      </c>
      <c r="J157" s="25">
        <v>8</v>
      </c>
      <c r="K157" s="25"/>
      <c r="L157" s="25">
        <v>8</v>
      </c>
      <c r="M157" s="25">
        <v>8</v>
      </c>
      <c r="N157" s="25">
        <v>12</v>
      </c>
      <c r="O157" s="90">
        <v>45</v>
      </c>
      <c r="P157" s="29">
        <f t="shared" si="4"/>
        <v>56</v>
      </c>
    </row>
    <row r="158" spans="1:16" s="14" customFormat="1" ht="15.75">
      <c r="A158" s="41" t="s">
        <v>341</v>
      </c>
      <c r="B158" s="42" t="s">
        <v>342</v>
      </c>
      <c r="C158" s="25">
        <v>4</v>
      </c>
      <c r="D158" s="25">
        <v>4</v>
      </c>
      <c r="E158" s="25"/>
      <c r="F158" s="25">
        <v>4</v>
      </c>
      <c r="G158" s="25">
        <v>4</v>
      </c>
      <c r="H158" s="25"/>
      <c r="I158" s="25"/>
      <c r="J158" s="25">
        <v>8</v>
      </c>
      <c r="K158" s="25">
        <v>8</v>
      </c>
      <c r="L158" s="25">
        <v>8</v>
      </c>
      <c r="M158" s="25"/>
      <c r="N158" s="25">
        <v>12</v>
      </c>
      <c r="O158" s="90">
        <v>46</v>
      </c>
      <c r="P158" s="29">
        <f t="shared" si="4"/>
        <v>52</v>
      </c>
    </row>
    <row r="159" spans="1:16" s="14" customFormat="1" ht="15.75">
      <c r="A159" s="41" t="s">
        <v>343</v>
      </c>
      <c r="B159" s="42" t="s">
        <v>344</v>
      </c>
      <c r="C159" s="25">
        <v>4</v>
      </c>
      <c r="D159" s="25">
        <v>4</v>
      </c>
      <c r="E159" s="25">
        <v>4</v>
      </c>
      <c r="F159" s="25">
        <v>4</v>
      </c>
      <c r="G159" s="25">
        <v>4</v>
      </c>
      <c r="H159" s="25"/>
      <c r="I159" s="25"/>
      <c r="J159" s="25">
        <v>8</v>
      </c>
      <c r="K159" s="25">
        <v>8</v>
      </c>
      <c r="L159" s="25"/>
      <c r="M159" s="25">
        <v>8</v>
      </c>
      <c r="N159" s="25">
        <v>12</v>
      </c>
      <c r="O159" s="90">
        <v>37</v>
      </c>
      <c r="P159" s="29">
        <f t="shared" si="4"/>
        <v>56</v>
      </c>
    </row>
    <row r="160" spans="1:16" s="14" customFormat="1" ht="15.75">
      <c r="A160" s="41" t="s">
        <v>345</v>
      </c>
      <c r="B160" s="42" t="s">
        <v>346</v>
      </c>
      <c r="C160" s="25"/>
      <c r="D160" s="25">
        <v>4</v>
      </c>
      <c r="E160" s="25">
        <v>4</v>
      </c>
      <c r="F160" s="25">
        <v>4</v>
      </c>
      <c r="G160" s="25">
        <v>4</v>
      </c>
      <c r="H160" s="25">
        <v>4</v>
      </c>
      <c r="I160" s="25"/>
      <c r="J160" s="25">
        <v>8</v>
      </c>
      <c r="K160" s="25">
        <v>8</v>
      </c>
      <c r="L160" s="25">
        <v>8</v>
      </c>
      <c r="M160" s="25"/>
      <c r="N160" s="25">
        <v>12</v>
      </c>
      <c r="O160" s="90">
        <v>43</v>
      </c>
      <c r="P160" s="29">
        <f t="shared" si="4"/>
        <v>56</v>
      </c>
    </row>
    <row r="161" spans="1:16" s="14" customFormat="1" ht="15.75">
      <c r="A161" s="41" t="s">
        <v>347</v>
      </c>
      <c r="B161" s="42" t="s">
        <v>348</v>
      </c>
      <c r="C161" s="25"/>
      <c r="D161" s="25">
        <v>4</v>
      </c>
      <c r="E161" s="25"/>
      <c r="F161" s="25"/>
      <c r="G161" s="25">
        <v>4</v>
      </c>
      <c r="H161" s="25">
        <v>4</v>
      </c>
      <c r="I161" s="25">
        <v>4</v>
      </c>
      <c r="J161" s="25">
        <v>8</v>
      </c>
      <c r="K161" s="25"/>
      <c r="L161" s="25">
        <v>8</v>
      </c>
      <c r="M161" s="25"/>
      <c r="N161" s="25">
        <v>12</v>
      </c>
      <c r="O161" s="90">
        <v>45</v>
      </c>
      <c r="P161" s="29">
        <f t="shared" si="4"/>
        <v>44</v>
      </c>
    </row>
    <row r="162" spans="1:16" s="14" customFormat="1" ht="15.75">
      <c r="A162" s="41" t="s">
        <v>349</v>
      </c>
      <c r="B162" s="42" t="s">
        <v>350</v>
      </c>
      <c r="C162" s="25">
        <v>4</v>
      </c>
      <c r="D162" s="25">
        <v>4</v>
      </c>
      <c r="E162" s="25"/>
      <c r="F162" s="25"/>
      <c r="G162" s="25">
        <v>4</v>
      </c>
      <c r="H162" s="25">
        <v>4</v>
      </c>
      <c r="I162" s="25">
        <v>4</v>
      </c>
      <c r="J162" s="25"/>
      <c r="K162" s="25">
        <v>8</v>
      </c>
      <c r="L162" s="25"/>
      <c r="M162" s="25">
        <v>8</v>
      </c>
      <c r="N162" s="25">
        <v>12</v>
      </c>
      <c r="O162" s="90">
        <v>44</v>
      </c>
      <c r="P162" s="29">
        <f t="shared" si="4"/>
        <v>48</v>
      </c>
    </row>
    <row r="163" spans="1:16" s="14" customFormat="1" ht="15.75">
      <c r="A163" s="41" t="s">
        <v>351</v>
      </c>
      <c r="B163" s="42" t="s">
        <v>352</v>
      </c>
      <c r="C163" s="25">
        <v>4</v>
      </c>
      <c r="D163" s="25">
        <v>4</v>
      </c>
      <c r="E163" s="25"/>
      <c r="F163" s="25">
        <v>4</v>
      </c>
      <c r="G163" s="25"/>
      <c r="H163" s="25">
        <v>4</v>
      </c>
      <c r="I163" s="25">
        <v>4</v>
      </c>
      <c r="J163" s="25">
        <v>8</v>
      </c>
      <c r="K163" s="25"/>
      <c r="L163" s="25">
        <v>8</v>
      </c>
      <c r="M163" s="25">
        <v>2</v>
      </c>
      <c r="N163" s="25">
        <v>12</v>
      </c>
      <c r="O163" s="90">
        <v>43</v>
      </c>
      <c r="P163" s="29">
        <f t="shared" si="4"/>
        <v>50</v>
      </c>
    </row>
    <row r="164" spans="1:16" s="14" customFormat="1" ht="15.75">
      <c r="A164" s="41" t="s">
        <v>353</v>
      </c>
      <c r="B164" s="42" t="s">
        <v>354</v>
      </c>
      <c r="C164" s="25">
        <v>4</v>
      </c>
      <c r="D164" s="25">
        <v>4</v>
      </c>
      <c r="E164" s="25">
        <v>4</v>
      </c>
      <c r="F164" s="25"/>
      <c r="G164" s="25"/>
      <c r="H164" s="25">
        <v>4</v>
      </c>
      <c r="I164" s="25">
        <v>4</v>
      </c>
      <c r="J164" s="25">
        <v>8</v>
      </c>
      <c r="K164" s="25">
        <v>8</v>
      </c>
      <c r="L164" s="25"/>
      <c r="M164" s="25">
        <v>8</v>
      </c>
      <c r="N164" s="25">
        <v>12</v>
      </c>
      <c r="O164" s="90">
        <v>47</v>
      </c>
      <c r="P164" s="29">
        <f t="shared" si="4"/>
        <v>56</v>
      </c>
    </row>
    <row r="165" spans="1:16" s="14" customFormat="1" ht="15.75">
      <c r="A165" s="41" t="s">
        <v>355</v>
      </c>
      <c r="B165" s="42" t="s">
        <v>356</v>
      </c>
      <c r="C165" s="25">
        <v>4</v>
      </c>
      <c r="D165" s="25">
        <v>4</v>
      </c>
      <c r="E165" s="25">
        <v>4</v>
      </c>
      <c r="F165" s="25"/>
      <c r="G165" s="25"/>
      <c r="H165" s="25"/>
      <c r="I165" s="25"/>
      <c r="J165" s="25">
        <v>8</v>
      </c>
      <c r="K165" s="25">
        <v>8</v>
      </c>
      <c r="L165" s="25"/>
      <c r="M165" s="25">
        <v>8</v>
      </c>
      <c r="N165" s="25">
        <v>12</v>
      </c>
      <c r="O165" s="90">
        <v>41</v>
      </c>
      <c r="P165" s="29">
        <f t="shared" si="4"/>
        <v>48</v>
      </c>
    </row>
    <row r="166" spans="1:16" s="14" customFormat="1" ht="15.75">
      <c r="A166" s="41" t="s">
        <v>357</v>
      </c>
      <c r="B166" s="42" t="s">
        <v>358</v>
      </c>
      <c r="C166" s="25">
        <v>4</v>
      </c>
      <c r="D166" s="25">
        <v>4</v>
      </c>
      <c r="E166" s="25">
        <v>4</v>
      </c>
      <c r="F166" s="25">
        <v>4</v>
      </c>
      <c r="G166" s="25">
        <v>4</v>
      </c>
      <c r="H166" s="25"/>
      <c r="I166" s="25"/>
      <c r="J166" s="25">
        <v>8</v>
      </c>
      <c r="K166" s="25"/>
      <c r="L166" s="25">
        <v>8</v>
      </c>
      <c r="M166" s="25">
        <v>8</v>
      </c>
      <c r="N166" s="25">
        <v>12</v>
      </c>
      <c r="O166" s="90">
        <v>45</v>
      </c>
      <c r="P166" s="29">
        <f t="shared" si="4"/>
        <v>56</v>
      </c>
    </row>
    <row r="167" spans="1:16" s="14" customFormat="1" ht="15.75">
      <c r="A167" s="41" t="s">
        <v>359</v>
      </c>
      <c r="B167" s="42" t="s">
        <v>360</v>
      </c>
      <c r="C167" s="25">
        <v>4</v>
      </c>
      <c r="D167" s="25">
        <v>4</v>
      </c>
      <c r="E167" s="25"/>
      <c r="F167" s="25">
        <v>4</v>
      </c>
      <c r="G167" s="25">
        <v>4</v>
      </c>
      <c r="H167" s="25"/>
      <c r="I167" s="25"/>
      <c r="J167" s="25"/>
      <c r="K167" s="25">
        <v>8</v>
      </c>
      <c r="L167" s="25">
        <v>8</v>
      </c>
      <c r="M167" s="25">
        <v>8</v>
      </c>
      <c r="N167" s="25">
        <v>14</v>
      </c>
      <c r="O167" s="90">
        <v>47</v>
      </c>
      <c r="P167" s="29">
        <f t="shared" si="4"/>
        <v>54</v>
      </c>
    </row>
    <row r="168" spans="1:16" s="14" customFormat="1" ht="15.75">
      <c r="A168" s="41" t="s">
        <v>361</v>
      </c>
      <c r="B168" s="42" t="s">
        <v>362</v>
      </c>
      <c r="C168" s="25">
        <v>1</v>
      </c>
      <c r="D168" s="25">
        <v>4</v>
      </c>
      <c r="E168" s="25">
        <v>3</v>
      </c>
      <c r="F168" s="25"/>
      <c r="G168" s="25">
        <v>4</v>
      </c>
      <c r="H168" s="25"/>
      <c r="I168" s="25">
        <v>4</v>
      </c>
      <c r="J168" s="25">
        <v>8</v>
      </c>
      <c r="K168" s="25">
        <v>8</v>
      </c>
      <c r="L168" s="25"/>
      <c r="M168" s="25">
        <v>8</v>
      </c>
      <c r="N168" s="25">
        <v>8</v>
      </c>
      <c r="O168" s="90">
        <v>44</v>
      </c>
      <c r="P168" s="29">
        <f t="shared" si="4"/>
        <v>48</v>
      </c>
    </row>
    <row r="169" spans="1:16" s="14" customFormat="1" ht="15.75">
      <c r="A169" s="41" t="s">
        <v>363</v>
      </c>
      <c r="B169" s="42" t="s">
        <v>364</v>
      </c>
      <c r="C169" s="25">
        <v>4</v>
      </c>
      <c r="D169" s="25">
        <v>4</v>
      </c>
      <c r="E169" s="25">
        <v>4</v>
      </c>
      <c r="F169" s="25"/>
      <c r="G169" s="25"/>
      <c r="H169" s="25"/>
      <c r="I169" s="25">
        <v>4</v>
      </c>
      <c r="J169" s="25"/>
      <c r="K169" s="25">
        <v>8</v>
      </c>
      <c r="L169" s="25"/>
      <c r="M169" s="25">
        <v>8</v>
      </c>
      <c r="N169" s="25">
        <v>12</v>
      </c>
      <c r="O169" s="90">
        <v>38</v>
      </c>
      <c r="P169" s="29">
        <f t="shared" si="4"/>
        <v>44</v>
      </c>
    </row>
    <row r="170" spans="1:16" s="14" customFormat="1" ht="15.75">
      <c r="A170" s="41" t="s">
        <v>365</v>
      </c>
      <c r="B170" s="42" t="s">
        <v>366</v>
      </c>
      <c r="C170" s="25">
        <v>4</v>
      </c>
      <c r="D170" s="25">
        <v>4</v>
      </c>
      <c r="E170" s="25">
        <v>4</v>
      </c>
      <c r="F170" s="25">
        <v>4</v>
      </c>
      <c r="G170" s="25"/>
      <c r="H170" s="25"/>
      <c r="I170" s="25">
        <v>4</v>
      </c>
      <c r="J170" s="25">
        <v>8</v>
      </c>
      <c r="K170" s="25"/>
      <c r="L170" s="25">
        <v>8</v>
      </c>
      <c r="M170" s="25">
        <v>8</v>
      </c>
      <c r="N170" s="25">
        <v>13</v>
      </c>
      <c r="O170" s="90">
        <v>44</v>
      </c>
      <c r="P170" s="29">
        <f t="shared" si="4"/>
        <v>57</v>
      </c>
    </row>
    <row r="171" spans="1:16" s="14" customFormat="1" ht="15.75">
      <c r="A171" s="41" t="s">
        <v>367</v>
      </c>
      <c r="B171" s="42" t="s">
        <v>368</v>
      </c>
      <c r="C171" s="25"/>
      <c r="D171" s="25">
        <v>5</v>
      </c>
      <c r="E171" s="25"/>
      <c r="F171" s="25">
        <v>4</v>
      </c>
      <c r="G171" s="25">
        <v>4</v>
      </c>
      <c r="H171" s="25">
        <v>4</v>
      </c>
      <c r="I171" s="25">
        <v>4</v>
      </c>
      <c r="J171" s="25">
        <v>8</v>
      </c>
      <c r="K171" s="25"/>
      <c r="L171" s="25">
        <v>8</v>
      </c>
      <c r="M171" s="25">
        <v>8</v>
      </c>
      <c r="N171" s="25">
        <v>13</v>
      </c>
      <c r="O171" s="90">
        <v>42</v>
      </c>
      <c r="P171" s="29">
        <f t="shared" si="4"/>
        <v>58</v>
      </c>
    </row>
    <row r="172" spans="1:16" s="14" customFormat="1" ht="15.75">
      <c r="A172" s="41" t="s">
        <v>369</v>
      </c>
      <c r="B172" s="42" t="s">
        <v>370</v>
      </c>
      <c r="C172" s="25"/>
      <c r="D172" s="25">
        <v>4</v>
      </c>
      <c r="E172" s="25">
        <v>4</v>
      </c>
      <c r="F172" s="25">
        <v>4</v>
      </c>
      <c r="G172" s="25">
        <v>4</v>
      </c>
      <c r="H172" s="25">
        <v>4</v>
      </c>
      <c r="I172" s="25"/>
      <c r="J172" s="25">
        <v>8</v>
      </c>
      <c r="K172" s="25">
        <v>8</v>
      </c>
      <c r="L172" s="25">
        <v>8</v>
      </c>
      <c r="M172" s="25"/>
      <c r="N172" s="25">
        <v>12</v>
      </c>
      <c r="O172" s="90">
        <v>39</v>
      </c>
      <c r="P172" s="29">
        <f t="shared" si="4"/>
        <v>56</v>
      </c>
    </row>
    <row r="173" spans="1:16" s="14" customFormat="1" ht="15.75">
      <c r="A173" s="41" t="s">
        <v>371</v>
      </c>
      <c r="B173" s="42" t="s">
        <v>372</v>
      </c>
      <c r="C173" s="25"/>
      <c r="D173" s="25">
        <v>4</v>
      </c>
      <c r="E173" s="25">
        <v>4</v>
      </c>
      <c r="F173" s="25"/>
      <c r="G173" s="25">
        <v>4</v>
      </c>
      <c r="H173" s="25">
        <v>4</v>
      </c>
      <c r="I173" s="25">
        <v>4</v>
      </c>
      <c r="J173" s="25">
        <v>8</v>
      </c>
      <c r="K173" s="25">
        <v>8</v>
      </c>
      <c r="L173" s="25">
        <v>8</v>
      </c>
      <c r="M173" s="25"/>
      <c r="N173" s="25">
        <v>12</v>
      </c>
      <c r="O173" s="90">
        <v>43</v>
      </c>
      <c r="P173" s="29">
        <f t="shared" si="4"/>
        <v>56</v>
      </c>
    </row>
    <row r="174" spans="1:16" s="14" customFormat="1" ht="15.75">
      <c r="A174" s="41" t="s">
        <v>373</v>
      </c>
      <c r="B174" s="42" t="s">
        <v>374</v>
      </c>
      <c r="C174" s="25">
        <v>4</v>
      </c>
      <c r="D174" s="25">
        <v>3</v>
      </c>
      <c r="E174" s="25">
        <v>4</v>
      </c>
      <c r="F174" s="25"/>
      <c r="G174" s="25">
        <v>4</v>
      </c>
      <c r="H174" s="25">
        <v>2</v>
      </c>
      <c r="I174" s="25"/>
      <c r="J174" s="25">
        <v>7</v>
      </c>
      <c r="K174" s="25">
        <v>5</v>
      </c>
      <c r="L174" s="25"/>
      <c r="M174" s="25"/>
      <c r="N174" s="25">
        <v>10</v>
      </c>
      <c r="O174" s="90">
        <v>42</v>
      </c>
      <c r="P174" s="29">
        <f t="shared" si="4"/>
        <v>39</v>
      </c>
    </row>
    <row r="175" spans="1:16" s="14" customFormat="1" ht="15.75">
      <c r="A175" s="41" t="s">
        <v>375</v>
      </c>
      <c r="B175" s="42" t="s">
        <v>376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90">
        <v>41</v>
      </c>
      <c r="P175" s="29">
        <f t="shared" si="4"/>
        <v>0</v>
      </c>
    </row>
    <row r="176" spans="1:16" s="14" customFormat="1" ht="15.75">
      <c r="A176" s="41" t="s">
        <v>377</v>
      </c>
      <c r="B176" s="42" t="s">
        <v>378</v>
      </c>
      <c r="C176" s="25">
        <v>4</v>
      </c>
      <c r="D176" s="25">
        <v>4</v>
      </c>
      <c r="E176" s="25">
        <v>4</v>
      </c>
      <c r="F176" s="25">
        <v>4</v>
      </c>
      <c r="G176" s="25"/>
      <c r="H176" s="25">
        <v>4</v>
      </c>
      <c r="I176" s="25"/>
      <c r="J176" s="25">
        <v>8</v>
      </c>
      <c r="K176" s="25">
        <v>8</v>
      </c>
      <c r="L176" s="25"/>
      <c r="M176" s="25">
        <v>9</v>
      </c>
      <c r="N176" s="25">
        <v>13</v>
      </c>
      <c r="O176" s="90">
        <v>49</v>
      </c>
      <c r="P176" s="29">
        <f t="shared" si="4"/>
        <v>58</v>
      </c>
    </row>
    <row r="177" spans="1:16" s="14" customFormat="1" ht="15.75">
      <c r="A177" s="41" t="s">
        <v>379</v>
      </c>
      <c r="B177" s="42" t="s">
        <v>380</v>
      </c>
      <c r="C177" s="25">
        <v>4</v>
      </c>
      <c r="D177" s="25">
        <v>4</v>
      </c>
      <c r="E177" s="25">
        <v>4</v>
      </c>
      <c r="F177" s="25">
        <v>4</v>
      </c>
      <c r="G177" s="25"/>
      <c r="H177" s="25">
        <v>4</v>
      </c>
      <c r="I177" s="25"/>
      <c r="J177" s="25">
        <v>8</v>
      </c>
      <c r="K177" s="25"/>
      <c r="L177" s="25">
        <v>8</v>
      </c>
      <c r="M177" s="25">
        <v>8</v>
      </c>
      <c r="N177" s="25">
        <v>12</v>
      </c>
      <c r="O177" s="90">
        <v>44</v>
      </c>
      <c r="P177" s="29">
        <f t="shared" si="4"/>
        <v>56</v>
      </c>
    </row>
    <row r="178" spans="1:16" s="14" customFormat="1" ht="15.75">
      <c r="A178" s="41" t="s">
        <v>381</v>
      </c>
      <c r="B178" s="42" t="s">
        <v>382</v>
      </c>
      <c r="C178" s="25">
        <v>4</v>
      </c>
      <c r="D178" s="25">
        <v>4</v>
      </c>
      <c r="E178" s="25">
        <v>4</v>
      </c>
      <c r="F178" s="25"/>
      <c r="G178" s="25">
        <v>4</v>
      </c>
      <c r="H178" s="25"/>
      <c r="I178" s="25">
        <v>4</v>
      </c>
      <c r="J178" s="25"/>
      <c r="K178" s="25">
        <v>8</v>
      </c>
      <c r="L178" s="25">
        <v>8</v>
      </c>
      <c r="M178" s="25">
        <v>8</v>
      </c>
      <c r="N178" s="25">
        <v>12</v>
      </c>
      <c r="O178" s="90">
        <v>45</v>
      </c>
      <c r="P178" s="29">
        <f t="shared" si="4"/>
        <v>56</v>
      </c>
    </row>
    <row r="179" spans="1:16" s="14" customFormat="1" ht="15.75">
      <c r="A179" s="41" t="s">
        <v>383</v>
      </c>
      <c r="B179" s="42" t="s">
        <v>384</v>
      </c>
      <c r="C179" s="25">
        <v>4</v>
      </c>
      <c r="D179" s="25">
        <v>4</v>
      </c>
      <c r="E179" s="25">
        <v>4</v>
      </c>
      <c r="F179" s="25">
        <v>4</v>
      </c>
      <c r="G179" s="25">
        <v>4</v>
      </c>
      <c r="H179" s="25"/>
      <c r="I179" s="25"/>
      <c r="J179" s="25"/>
      <c r="K179" s="25">
        <v>8</v>
      </c>
      <c r="L179" s="25">
        <v>8</v>
      </c>
      <c r="M179" s="25">
        <v>8</v>
      </c>
      <c r="N179" s="25">
        <v>14</v>
      </c>
      <c r="O179" s="90">
        <v>43</v>
      </c>
      <c r="P179" s="29">
        <f t="shared" si="4"/>
        <v>58</v>
      </c>
    </row>
    <row r="180" spans="1:16" s="14" customFormat="1" ht="15.75">
      <c r="A180" s="41" t="s">
        <v>385</v>
      </c>
      <c r="B180" s="42" t="s">
        <v>386</v>
      </c>
      <c r="C180" s="25">
        <v>4</v>
      </c>
      <c r="D180" s="25">
        <v>4</v>
      </c>
      <c r="E180" s="25">
        <v>4</v>
      </c>
      <c r="F180" s="25"/>
      <c r="G180" s="25">
        <v>4</v>
      </c>
      <c r="H180" s="25"/>
      <c r="I180" s="25">
        <v>4</v>
      </c>
      <c r="J180" s="25">
        <v>8</v>
      </c>
      <c r="K180" s="25">
        <v>8</v>
      </c>
      <c r="L180" s="25"/>
      <c r="M180" s="25">
        <v>8</v>
      </c>
      <c r="N180" s="25">
        <v>12</v>
      </c>
      <c r="O180" s="90">
        <v>46</v>
      </c>
      <c r="P180" s="29">
        <f t="shared" si="4"/>
        <v>56</v>
      </c>
    </row>
    <row r="181" spans="1:16" s="14" customFormat="1" ht="15.75">
      <c r="A181" s="41" t="s">
        <v>387</v>
      </c>
      <c r="B181" s="42" t="s">
        <v>388</v>
      </c>
      <c r="C181" s="25"/>
      <c r="D181" s="25">
        <v>4</v>
      </c>
      <c r="E181" s="25">
        <v>4</v>
      </c>
      <c r="F181" s="25"/>
      <c r="G181" s="25">
        <v>4</v>
      </c>
      <c r="H181" s="25">
        <v>4</v>
      </c>
      <c r="I181" s="25">
        <v>4</v>
      </c>
      <c r="J181" s="25"/>
      <c r="K181" s="25">
        <v>8</v>
      </c>
      <c r="L181" s="25">
        <v>8</v>
      </c>
      <c r="M181" s="25">
        <v>8</v>
      </c>
      <c r="N181" s="25">
        <v>12</v>
      </c>
      <c r="O181" s="90">
        <v>44</v>
      </c>
      <c r="P181" s="29">
        <f t="shared" si="4"/>
        <v>56</v>
      </c>
    </row>
    <row r="182" spans="1:16" s="14" customFormat="1" ht="15.75">
      <c r="A182" s="41" t="s">
        <v>389</v>
      </c>
      <c r="B182" s="42" t="s">
        <v>390</v>
      </c>
      <c r="C182" s="25">
        <v>4</v>
      </c>
      <c r="D182" s="25">
        <v>4</v>
      </c>
      <c r="E182" s="25"/>
      <c r="F182" s="25">
        <v>4</v>
      </c>
      <c r="G182" s="25">
        <v>4</v>
      </c>
      <c r="H182" s="25">
        <v>4</v>
      </c>
      <c r="I182" s="25"/>
      <c r="J182" s="25">
        <v>8</v>
      </c>
      <c r="K182" s="25">
        <v>8</v>
      </c>
      <c r="L182" s="25">
        <v>8</v>
      </c>
      <c r="M182" s="25"/>
      <c r="N182" s="25">
        <v>12</v>
      </c>
      <c r="O182" s="90">
        <v>44</v>
      </c>
      <c r="P182" s="29">
        <f t="shared" si="4"/>
        <v>56</v>
      </c>
    </row>
    <row r="183" spans="1:16" s="14" customFormat="1" ht="15.75">
      <c r="A183" s="41" t="s">
        <v>391</v>
      </c>
      <c r="B183" s="42" t="s">
        <v>392</v>
      </c>
      <c r="C183" s="25">
        <v>4</v>
      </c>
      <c r="D183" s="25"/>
      <c r="E183" s="25"/>
      <c r="F183" s="25">
        <v>4</v>
      </c>
      <c r="G183" s="25">
        <v>4</v>
      </c>
      <c r="H183" s="25">
        <v>4</v>
      </c>
      <c r="I183" s="25"/>
      <c r="J183" s="25">
        <v>4</v>
      </c>
      <c r="K183" s="25">
        <v>8</v>
      </c>
      <c r="L183" s="25"/>
      <c r="M183" s="25"/>
      <c r="N183" s="25">
        <v>14</v>
      </c>
      <c r="O183" s="90">
        <v>43</v>
      </c>
      <c r="P183" s="29">
        <f t="shared" si="4"/>
        <v>42</v>
      </c>
    </row>
    <row r="184" spans="1:16" s="14" customFormat="1" ht="15.75">
      <c r="A184" s="41" t="s">
        <v>393</v>
      </c>
      <c r="B184" s="42" t="s">
        <v>394</v>
      </c>
      <c r="C184" s="25">
        <v>4</v>
      </c>
      <c r="D184" s="25">
        <v>4</v>
      </c>
      <c r="E184" s="25"/>
      <c r="F184" s="25">
        <v>4</v>
      </c>
      <c r="G184" s="25">
        <v>4</v>
      </c>
      <c r="H184" s="25">
        <v>4</v>
      </c>
      <c r="I184" s="25">
        <v>4</v>
      </c>
      <c r="J184" s="25">
        <v>8</v>
      </c>
      <c r="K184" s="25">
        <v>4</v>
      </c>
      <c r="L184" s="25"/>
      <c r="M184" s="25">
        <v>8</v>
      </c>
      <c r="N184" s="25">
        <v>12</v>
      </c>
      <c r="O184" s="90">
        <v>42</v>
      </c>
      <c r="P184" s="29">
        <f t="shared" si="4"/>
        <v>56</v>
      </c>
    </row>
    <row r="185" spans="1:16" s="14" customFormat="1" ht="15.75">
      <c r="A185" s="41" t="s">
        <v>395</v>
      </c>
      <c r="B185" s="42" t="s">
        <v>396</v>
      </c>
      <c r="C185" s="25">
        <v>4</v>
      </c>
      <c r="D185" s="25">
        <v>4</v>
      </c>
      <c r="E185" s="25">
        <v>4</v>
      </c>
      <c r="F185" s="25">
        <v>4</v>
      </c>
      <c r="G185" s="25">
        <v>2</v>
      </c>
      <c r="H185" s="25"/>
      <c r="I185" s="25"/>
      <c r="J185" s="25">
        <v>8</v>
      </c>
      <c r="K185" s="25">
        <v>8</v>
      </c>
      <c r="L185" s="25"/>
      <c r="M185" s="25">
        <v>8</v>
      </c>
      <c r="N185" s="25">
        <v>12</v>
      </c>
      <c r="O185" s="90">
        <v>46</v>
      </c>
      <c r="P185" s="29">
        <f t="shared" si="4"/>
        <v>54</v>
      </c>
    </row>
    <row r="186" spans="1:16" s="14" customFormat="1" ht="15.75">
      <c r="A186" s="41" t="s">
        <v>397</v>
      </c>
      <c r="B186" s="42" t="s">
        <v>398</v>
      </c>
      <c r="C186" s="25">
        <v>4</v>
      </c>
      <c r="D186" s="25">
        <v>4</v>
      </c>
      <c r="E186" s="25"/>
      <c r="F186" s="25"/>
      <c r="G186" s="25">
        <v>4</v>
      </c>
      <c r="H186" s="25">
        <v>4</v>
      </c>
      <c r="I186" s="25">
        <v>4</v>
      </c>
      <c r="J186" s="25">
        <v>8</v>
      </c>
      <c r="K186" s="25">
        <v>8</v>
      </c>
      <c r="L186" s="25">
        <v>4</v>
      </c>
      <c r="M186" s="25"/>
      <c r="N186" s="25">
        <v>12</v>
      </c>
      <c r="O186" s="90">
        <v>42</v>
      </c>
      <c r="P186" s="29">
        <f t="shared" si="4"/>
        <v>52</v>
      </c>
    </row>
    <row r="187" spans="1:16" s="14" customFormat="1" ht="15.75">
      <c r="A187" s="168" t="s">
        <v>49</v>
      </c>
      <c r="B187" s="169"/>
      <c r="C187" s="37">
        <f t="shared" ref="C187:N187" si="5">COUNTA(C15:C186)</f>
        <v>146</v>
      </c>
      <c r="D187" s="38">
        <f t="shared" si="5"/>
        <v>144</v>
      </c>
      <c r="E187" s="38">
        <f t="shared" si="5"/>
        <v>88</v>
      </c>
      <c r="F187" s="38">
        <f t="shared" si="5"/>
        <v>97</v>
      </c>
      <c r="G187" s="38">
        <f t="shared" si="5"/>
        <v>122</v>
      </c>
      <c r="H187" s="38">
        <f t="shared" si="5"/>
        <v>78</v>
      </c>
      <c r="I187" s="38">
        <f t="shared" si="5"/>
        <v>67</v>
      </c>
      <c r="J187" s="38">
        <f t="shared" si="5"/>
        <v>95</v>
      </c>
      <c r="K187" s="38">
        <f t="shared" si="5"/>
        <v>125</v>
      </c>
      <c r="L187" s="38">
        <f t="shared" si="5"/>
        <v>100</v>
      </c>
      <c r="M187" s="38">
        <f t="shared" si="5"/>
        <v>110</v>
      </c>
      <c r="N187" s="38">
        <f t="shared" si="5"/>
        <v>150</v>
      </c>
      <c r="O187" s="39">
        <f>COUNT(O15:O186)</f>
        <v>169</v>
      </c>
      <c r="P187" s="29">
        <f t="shared" si="4"/>
        <v>1322</v>
      </c>
    </row>
    <row r="188" spans="1:16" s="14" customFormat="1" ht="15.75">
      <c r="A188" s="144" t="s">
        <v>4</v>
      </c>
      <c r="B188" s="145"/>
      <c r="C188" s="59">
        <f t="shared" ref="C188:O188" si="6">COUNTIF(C15:C186,"&gt;"&amp;C14)</f>
        <v>141</v>
      </c>
      <c r="D188" s="60">
        <f t="shared" si="6"/>
        <v>138</v>
      </c>
      <c r="E188" s="60">
        <f t="shared" si="6"/>
        <v>85</v>
      </c>
      <c r="F188" s="60">
        <f t="shared" si="6"/>
        <v>95</v>
      </c>
      <c r="G188" s="60">
        <f t="shared" si="6"/>
        <v>120</v>
      </c>
      <c r="H188" s="60">
        <f t="shared" si="6"/>
        <v>77</v>
      </c>
      <c r="I188" s="60">
        <f t="shared" si="6"/>
        <v>64</v>
      </c>
      <c r="J188" s="60">
        <f t="shared" si="6"/>
        <v>85</v>
      </c>
      <c r="K188" s="60">
        <f t="shared" si="6"/>
        <v>113</v>
      </c>
      <c r="L188" s="60">
        <f t="shared" si="6"/>
        <v>88</v>
      </c>
      <c r="M188" s="60">
        <f t="shared" si="6"/>
        <v>101</v>
      </c>
      <c r="N188" s="60">
        <f t="shared" si="6"/>
        <v>144</v>
      </c>
      <c r="O188" s="30">
        <f t="shared" si="6"/>
        <v>168</v>
      </c>
      <c r="P188" s="29">
        <f t="shared" si="4"/>
        <v>1251</v>
      </c>
    </row>
    <row r="189" spans="1:16" s="14" customFormat="1" ht="15.75">
      <c r="A189" s="144" t="s">
        <v>54</v>
      </c>
      <c r="B189" s="145"/>
      <c r="C189" s="59">
        <f t="shared" ref="C189:N189" si="7">ROUND(C188*100/C187,0)</f>
        <v>97</v>
      </c>
      <c r="D189" s="59">
        <f t="shared" si="7"/>
        <v>96</v>
      </c>
      <c r="E189" s="60">
        <f t="shared" si="7"/>
        <v>97</v>
      </c>
      <c r="F189" s="60">
        <f t="shared" si="7"/>
        <v>98</v>
      </c>
      <c r="G189" s="60">
        <f t="shared" si="7"/>
        <v>98</v>
      </c>
      <c r="H189" s="60">
        <f t="shared" si="7"/>
        <v>99</v>
      </c>
      <c r="I189" s="60">
        <f t="shared" si="7"/>
        <v>96</v>
      </c>
      <c r="J189" s="60">
        <f t="shared" si="7"/>
        <v>89</v>
      </c>
      <c r="K189" s="60">
        <f t="shared" si="7"/>
        <v>90</v>
      </c>
      <c r="L189" s="60">
        <f t="shared" si="7"/>
        <v>88</v>
      </c>
      <c r="M189" s="60">
        <f t="shared" si="7"/>
        <v>92</v>
      </c>
      <c r="N189" s="60">
        <f t="shared" si="7"/>
        <v>96</v>
      </c>
      <c r="O189" s="30">
        <f>ROUND(O188*100/O187,0)</f>
        <v>99</v>
      </c>
      <c r="P189" s="29">
        <f t="shared" si="4"/>
        <v>1136</v>
      </c>
    </row>
    <row r="190" spans="1:16" s="14" customFormat="1">
      <c r="A190" s="148" t="s">
        <v>14</v>
      </c>
      <c r="B190" s="149"/>
      <c r="C190" s="59" t="str">
        <f>IF(C189&gt;=80,"3",IF(C189&gt;=70,"2",IF(C189&gt;=60,"1","-")))</f>
        <v>3</v>
      </c>
      <c r="D190" s="60" t="str">
        <f t="shared" ref="D190:O190" si="8">IF(D189&gt;=80,"3",IF(D189&gt;=70,"2",IF(D189&gt;=60,"1","-")))</f>
        <v>3</v>
      </c>
      <c r="E190" s="60" t="str">
        <f t="shared" si="8"/>
        <v>3</v>
      </c>
      <c r="F190" s="60" t="str">
        <f t="shared" si="8"/>
        <v>3</v>
      </c>
      <c r="G190" s="60" t="str">
        <f t="shared" si="8"/>
        <v>3</v>
      </c>
      <c r="H190" s="60" t="str">
        <f t="shared" si="8"/>
        <v>3</v>
      </c>
      <c r="I190" s="60" t="str">
        <f t="shared" si="8"/>
        <v>3</v>
      </c>
      <c r="J190" s="60" t="str">
        <f t="shared" si="8"/>
        <v>3</v>
      </c>
      <c r="K190" s="60" t="str">
        <f t="shared" si="8"/>
        <v>3</v>
      </c>
      <c r="L190" s="60" t="str">
        <f t="shared" si="8"/>
        <v>3</v>
      </c>
      <c r="M190" s="60" t="str">
        <f t="shared" si="8"/>
        <v>3</v>
      </c>
      <c r="N190" s="60" t="str">
        <f t="shared" si="8"/>
        <v>3</v>
      </c>
      <c r="O190" s="30" t="str">
        <f t="shared" si="8"/>
        <v>3</v>
      </c>
      <c r="P190" s="29">
        <f t="shared" si="4"/>
        <v>0</v>
      </c>
    </row>
    <row r="191" spans="1:16" s="14" customFormat="1">
      <c r="A191" s="10"/>
      <c r="B191" s="10"/>
      <c r="C191" s="11"/>
      <c r="D191" s="11"/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P191" s="11"/>
    </row>
    <row r="192" spans="1:16" s="14" customFormat="1" ht="18.75">
      <c r="A192" s="10"/>
      <c r="B192" s="10"/>
      <c r="C192" s="11"/>
      <c r="D192" s="11"/>
      <c r="E192" s="12"/>
      <c r="F192" s="170"/>
      <c r="G192" s="167"/>
      <c r="H192" s="164" t="s">
        <v>15</v>
      </c>
      <c r="I192" s="164"/>
      <c r="J192" s="15" t="s">
        <v>18</v>
      </c>
      <c r="K192" s="15"/>
      <c r="L192" s="16"/>
      <c r="M192" s="16"/>
      <c r="N192" s="17"/>
      <c r="P192" s="11"/>
    </row>
    <row r="193" spans="1:16" s="14" customFormat="1" ht="20.25">
      <c r="A193" s="10"/>
      <c r="B193" s="10"/>
      <c r="C193" s="18"/>
      <c r="D193" s="19"/>
      <c r="E193" s="13"/>
      <c r="F193" s="166" t="s">
        <v>16</v>
      </c>
      <c r="G193" s="167"/>
      <c r="H193" s="20" t="s">
        <v>35</v>
      </c>
      <c r="I193" s="20" t="s">
        <v>14</v>
      </c>
      <c r="J193" s="20" t="s">
        <v>35</v>
      </c>
      <c r="K193" s="20" t="s">
        <v>14</v>
      </c>
      <c r="L193" s="21"/>
      <c r="M193" s="21"/>
      <c r="N193" s="18"/>
      <c r="P193" s="11"/>
    </row>
    <row r="194" spans="1:16" s="14" customFormat="1" ht="20.25">
      <c r="A194" s="10"/>
      <c r="B194" s="10"/>
      <c r="C194" s="18"/>
      <c r="D194" s="18"/>
      <c r="E194" s="13"/>
      <c r="F194" s="166" t="s">
        <v>31</v>
      </c>
      <c r="G194" s="167"/>
      <c r="H194" s="24">
        <f>AVERAGE(C189,H189,M189)</f>
        <v>96</v>
      </c>
      <c r="I194" s="60" t="str">
        <f>IF(H194&gt;=80,"3",IF(H194&gt;=70,"2",IF(H194&gt;=60,"1",IF(H194&lt;59,"-"))))</f>
        <v>3</v>
      </c>
      <c r="J194" s="60">
        <f>(H194*0.3)+($O$189*0.7)</f>
        <v>98.1</v>
      </c>
      <c r="K194" s="60" t="str">
        <f>IF(J194&gt;=80,"3",IF(J194&gt;=70,"2",IF(J194&gt;=60,"1",IF(J194&lt;59,"-"))))</f>
        <v>3</v>
      </c>
      <c r="L194" s="22"/>
      <c r="M194" s="22"/>
      <c r="N194" s="18"/>
      <c r="P194" s="11"/>
    </row>
    <row r="195" spans="1:16" s="14" customFormat="1" ht="20.25">
      <c r="A195" s="10"/>
      <c r="B195" s="10"/>
      <c r="C195" s="11"/>
      <c r="D195" s="11"/>
      <c r="E195" s="12"/>
      <c r="F195" s="166" t="s">
        <v>32</v>
      </c>
      <c r="G195" s="167"/>
      <c r="H195" s="24">
        <f>AVERAGE(D189,I189,N189)</f>
        <v>96</v>
      </c>
      <c r="I195" s="60" t="str">
        <f t="shared" ref="I195:I198" si="9">IF(H195&gt;=80,"3",IF(H195&gt;=70,"2",IF(H195&gt;=60,"1",IF(H195&lt;59,"-"))))</f>
        <v>3</v>
      </c>
      <c r="J195" s="60">
        <f t="shared" ref="J195:J198" si="10">(H195*0.3)+($O$189*0.7)</f>
        <v>98.1</v>
      </c>
      <c r="K195" s="60" t="str">
        <f>IF(J195&gt;=80,"3",IF(J195&gt;=70,"2",IF(J195&gt;=60,"1",IF(J195&lt;59,"-"))))</f>
        <v>3</v>
      </c>
      <c r="L195" s="22"/>
      <c r="M195" s="22"/>
      <c r="N195" s="18"/>
      <c r="P195" s="11"/>
    </row>
    <row r="196" spans="1:16" s="14" customFormat="1" ht="20.25">
      <c r="A196" s="10"/>
      <c r="B196" s="10"/>
      <c r="C196" s="11"/>
      <c r="D196" s="11"/>
      <c r="E196" s="12"/>
      <c r="F196" s="166" t="s">
        <v>33</v>
      </c>
      <c r="G196" s="167"/>
      <c r="H196" s="24">
        <f>AVERAGE(E189,J189)</f>
        <v>93</v>
      </c>
      <c r="I196" s="60" t="str">
        <f t="shared" si="9"/>
        <v>3</v>
      </c>
      <c r="J196" s="60">
        <f t="shared" si="10"/>
        <v>97.199999999999989</v>
      </c>
      <c r="K196" s="60" t="str">
        <f>IF(J196&gt;=80,"3",IF(J196&gt;=70,"2",IF(J196&gt;=60,"1",IF(J196&lt;59,"-"))))</f>
        <v>3</v>
      </c>
      <c r="L196" s="22"/>
      <c r="M196" s="22"/>
      <c r="N196" s="18"/>
      <c r="P196" s="11"/>
    </row>
    <row r="197" spans="1:16" s="14" customFormat="1" ht="20.25">
      <c r="A197" s="10"/>
      <c r="B197" s="10"/>
      <c r="C197" s="11"/>
      <c r="D197" s="11"/>
      <c r="E197" s="12"/>
      <c r="F197" s="166" t="s">
        <v>34</v>
      </c>
      <c r="G197" s="167"/>
      <c r="H197" s="24">
        <f>AVERAGE(F189,K189)</f>
        <v>94</v>
      </c>
      <c r="I197" s="60" t="str">
        <f t="shared" si="9"/>
        <v>3</v>
      </c>
      <c r="J197" s="60">
        <f t="shared" si="10"/>
        <v>97.5</v>
      </c>
      <c r="K197" s="60" t="str">
        <f>IF(J197&gt;=80,"3",IF(J197&gt;=70,"2",IF(J197&gt;=60,"1",IF(J197&lt;59,"-"))))</f>
        <v>3</v>
      </c>
      <c r="L197" s="22"/>
      <c r="M197" s="22"/>
      <c r="N197" s="18"/>
      <c r="P197" s="11"/>
    </row>
    <row r="198" spans="1:16" s="14" customFormat="1" ht="20.25">
      <c r="A198" s="10"/>
      <c r="B198" s="10"/>
      <c r="C198" s="11"/>
      <c r="D198" s="11"/>
      <c r="E198" s="12"/>
      <c r="F198" s="166" t="s">
        <v>420</v>
      </c>
      <c r="G198" s="167"/>
      <c r="H198" s="24">
        <f>AVERAGE(G189,L189)</f>
        <v>93</v>
      </c>
      <c r="I198" s="60" t="str">
        <f t="shared" si="9"/>
        <v>3</v>
      </c>
      <c r="J198" s="60">
        <f t="shared" si="10"/>
        <v>97.199999999999989</v>
      </c>
      <c r="K198" s="60" t="str">
        <f>IF(J198&gt;=80,"3",IF(J198&gt;=70,"2",IF(J198&gt;=60,"1",IF(J198&lt;59,"-"))))</f>
        <v>3</v>
      </c>
      <c r="L198" s="22"/>
      <c r="M198" s="22"/>
      <c r="N198" s="18"/>
      <c r="P198" s="11"/>
    </row>
    <row r="199" spans="1:16" s="14" customFormat="1">
      <c r="A199" s="10"/>
      <c r="B199" s="1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P199" s="11"/>
    </row>
  </sheetData>
  <mergeCells count="32">
    <mergeCell ref="F198:G198"/>
    <mergeCell ref="A187:B187"/>
    <mergeCell ref="A188:B188"/>
    <mergeCell ref="A189:B189"/>
    <mergeCell ref="A190:B190"/>
    <mergeCell ref="F192:G192"/>
    <mergeCell ref="F193:G193"/>
    <mergeCell ref="F194:G194"/>
    <mergeCell ref="F195:G195"/>
    <mergeCell ref="F196:G196"/>
    <mergeCell ref="F197:G197"/>
    <mergeCell ref="H192:I192"/>
    <mergeCell ref="A10:B10"/>
    <mergeCell ref="C10:I10"/>
    <mergeCell ref="J10:M10"/>
    <mergeCell ref="A11:B11"/>
    <mergeCell ref="A12:B12"/>
    <mergeCell ref="A13:B13"/>
    <mergeCell ref="C9:N9"/>
    <mergeCell ref="A1:P1"/>
    <mergeCell ref="A2:P2"/>
    <mergeCell ref="A3:P3"/>
    <mergeCell ref="A4:P4"/>
    <mergeCell ref="A5:B5"/>
    <mergeCell ref="I5:K5"/>
    <mergeCell ref="L5:M5"/>
    <mergeCell ref="N5:O5"/>
    <mergeCell ref="A6:B6"/>
    <mergeCell ref="C6:G6"/>
    <mergeCell ref="H6:L6"/>
    <mergeCell ref="M6:P6"/>
    <mergeCell ref="C8:N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D3" sqref="D3:G4"/>
    </sheetView>
  </sheetViews>
  <sheetFormatPr defaultRowHeight="1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16384" width="9.140625" style="5"/>
  </cols>
  <sheetData>
    <row r="1" spans="1:12" ht="28.5" customHeight="1">
      <c r="A1" s="171" t="s">
        <v>423</v>
      </c>
      <c r="B1" s="171"/>
      <c r="C1" s="171"/>
      <c r="D1" s="171"/>
      <c r="E1" s="171"/>
      <c r="F1" s="171"/>
      <c r="G1" s="171"/>
      <c r="H1" s="9"/>
      <c r="I1" s="9"/>
      <c r="J1" s="9"/>
      <c r="K1" s="9"/>
      <c r="L1" s="9"/>
    </row>
    <row r="3" spans="1:12">
      <c r="C3" s="100"/>
      <c r="D3" s="100" t="s">
        <v>15</v>
      </c>
      <c r="E3" s="100"/>
      <c r="F3" s="100" t="s">
        <v>18</v>
      </c>
      <c r="G3" s="100"/>
    </row>
    <row r="4" spans="1:12">
      <c r="C4" s="101" t="s">
        <v>16</v>
      </c>
      <c r="D4" s="100" t="s">
        <v>17</v>
      </c>
      <c r="E4" s="100" t="s">
        <v>14</v>
      </c>
      <c r="F4" s="100" t="s">
        <v>17</v>
      </c>
      <c r="G4" s="100" t="s">
        <v>14</v>
      </c>
    </row>
    <row r="5" spans="1:12">
      <c r="C5" s="101" t="s">
        <v>0</v>
      </c>
      <c r="D5" s="32">
        <f>'2.7'!H194</f>
        <v>96</v>
      </c>
      <c r="E5" s="32" t="str">
        <f>'2.7'!I194</f>
        <v>3</v>
      </c>
      <c r="F5" s="32">
        <f>'2.7'!J194</f>
        <v>98.1</v>
      </c>
      <c r="G5" s="32" t="str">
        <f>'2.7'!K194</f>
        <v>3</v>
      </c>
    </row>
    <row r="6" spans="1:12">
      <c r="C6" s="101" t="s">
        <v>1</v>
      </c>
      <c r="D6" s="32">
        <f>'2.7'!H195</f>
        <v>96</v>
      </c>
      <c r="E6" s="32" t="str">
        <f>'2.7'!I195</f>
        <v>3</v>
      </c>
      <c r="F6" s="32">
        <f>'2.7'!J195</f>
        <v>98.1</v>
      </c>
      <c r="G6" s="32" t="str">
        <f>'2.7'!K195</f>
        <v>3</v>
      </c>
    </row>
    <row r="7" spans="1:12">
      <c r="C7" s="101" t="s">
        <v>2</v>
      </c>
      <c r="D7" s="32">
        <f>'2.7'!H196</f>
        <v>93</v>
      </c>
      <c r="E7" s="32" t="str">
        <f>'2.7'!I196</f>
        <v>3</v>
      </c>
      <c r="F7" s="32">
        <f>'2.7'!J196</f>
        <v>97.199999999999989</v>
      </c>
      <c r="G7" s="32" t="str">
        <f>'2.7'!K196</f>
        <v>3</v>
      </c>
    </row>
    <row r="8" spans="1:12">
      <c r="C8" s="101" t="s">
        <v>3</v>
      </c>
      <c r="D8" s="32">
        <f>'2.7'!H197</f>
        <v>94</v>
      </c>
      <c r="E8" s="32" t="str">
        <f>'2.7'!I197</f>
        <v>3</v>
      </c>
      <c r="F8" s="32">
        <f>'2.7'!J197</f>
        <v>97.5</v>
      </c>
      <c r="G8" s="32" t="str">
        <f>'2.7'!K197</f>
        <v>3</v>
      </c>
    </row>
    <row r="9" spans="1:12">
      <c r="C9" s="101" t="s">
        <v>419</v>
      </c>
      <c r="D9" s="32">
        <f>'2.7'!H198</f>
        <v>93</v>
      </c>
      <c r="E9" s="32" t="str">
        <f>'2.7'!I198</f>
        <v>3</v>
      </c>
      <c r="F9" s="32">
        <f>'2.7'!J198</f>
        <v>97.199999999999989</v>
      </c>
      <c r="G9" s="32" t="str">
        <f>'2.7'!K198</f>
        <v>3</v>
      </c>
    </row>
    <row r="13" spans="1:12">
      <c r="B13" s="102"/>
      <c r="C13" s="103" t="s">
        <v>6</v>
      </c>
      <c r="D13" s="103" t="s">
        <v>7</v>
      </c>
      <c r="E13" s="103" t="s">
        <v>5</v>
      </c>
      <c r="F13" s="103" t="s">
        <v>12</v>
      </c>
      <c r="G13" s="103" t="s">
        <v>13</v>
      </c>
      <c r="H13" s="103" t="s">
        <v>50</v>
      </c>
      <c r="I13" s="103" t="s">
        <v>51</v>
      </c>
      <c r="J13" s="103" t="s">
        <v>52</v>
      </c>
      <c r="K13" s="103" t="s">
        <v>53</v>
      </c>
    </row>
    <row r="14" spans="1:12">
      <c r="B14" s="103" t="s">
        <v>8</v>
      </c>
      <c r="C14" s="24">
        <v>3</v>
      </c>
      <c r="D14" s="24">
        <v>2</v>
      </c>
      <c r="E14" s="24">
        <v>2</v>
      </c>
      <c r="F14" s="24">
        <v>3</v>
      </c>
      <c r="G14" s="24">
        <v>3</v>
      </c>
      <c r="H14" s="31">
        <v>3</v>
      </c>
      <c r="I14" s="31">
        <v>2</v>
      </c>
      <c r="J14" s="31">
        <v>1</v>
      </c>
      <c r="K14" s="31">
        <v>1</v>
      </c>
    </row>
    <row r="15" spans="1:12">
      <c r="B15" s="103" t="s">
        <v>9</v>
      </c>
      <c r="C15" s="24">
        <v>3</v>
      </c>
      <c r="D15" s="24">
        <v>3</v>
      </c>
      <c r="E15" s="24">
        <v>3</v>
      </c>
      <c r="F15" s="24">
        <v>3</v>
      </c>
      <c r="G15" s="24">
        <v>3</v>
      </c>
      <c r="H15" s="31">
        <v>3</v>
      </c>
      <c r="I15" s="31">
        <v>3</v>
      </c>
      <c r="J15" s="31">
        <v>1</v>
      </c>
      <c r="K15" s="31">
        <v>1</v>
      </c>
    </row>
    <row r="16" spans="1:12">
      <c r="B16" s="103" t="s">
        <v>10</v>
      </c>
      <c r="C16" s="24">
        <v>3</v>
      </c>
      <c r="D16" s="24">
        <v>3</v>
      </c>
      <c r="E16" s="24">
        <v>3</v>
      </c>
      <c r="F16" s="24">
        <v>3</v>
      </c>
      <c r="G16" s="24">
        <v>3</v>
      </c>
      <c r="H16" s="31">
        <v>3</v>
      </c>
      <c r="I16" s="31">
        <v>2</v>
      </c>
      <c r="J16" s="31">
        <v>1</v>
      </c>
      <c r="K16" s="31">
        <v>1</v>
      </c>
    </row>
    <row r="17" spans="1:11">
      <c r="B17" s="103" t="s">
        <v>11</v>
      </c>
      <c r="C17" s="24">
        <v>3</v>
      </c>
      <c r="D17" s="24">
        <v>3</v>
      </c>
      <c r="E17" s="24">
        <v>3</v>
      </c>
      <c r="F17" s="24">
        <v>3</v>
      </c>
      <c r="G17" s="24">
        <v>3</v>
      </c>
      <c r="H17" s="31">
        <v>3</v>
      </c>
      <c r="I17" s="31">
        <v>2</v>
      </c>
      <c r="J17" s="31">
        <v>1</v>
      </c>
      <c r="K17" s="31">
        <v>1</v>
      </c>
    </row>
    <row r="18" spans="1:11">
      <c r="B18" s="103" t="s">
        <v>418</v>
      </c>
      <c r="C18" s="24">
        <v>3</v>
      </c>
      <c r="D18" s="24">
        <v>3</v>
      </c>
      <c r="E18" s="24">
        <v>3</v>
      </c>
      <c r="F18" s="24">
        <v>1</v>
      </c>
      <c r="G18" s="24">
        <v>3</v>
      </c>
      <c r="H18" s="31">
        <v>3</v>
      </c>
      <c r="I18" s="31">
        <v>2</v>
      </c>
      <c r="J18" s="31">
        <v>1</v>
      </c>
      <c r="K18" s="31">
        <v>1</v>
      </c>
    </row>
    <row r="19" spans="1:11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1">
      <c r="B20" s="50"/>
      <c r="C20" s="50"/>
      <c r="D20" s="50"/>
      <c r="E20" s="50"/>
      <c r="F20" s="50"/>
      <c r="G20" s="50"/>
    </row>
    <row r="21" spans="1:11">
      <c r="B21" s="50"/>
      <c r="C21" s="50"/>
      <c r="D21" s="50"/>
      <c r="E21" s="50"/>
      <c r="F21" s="50"/>
      <c r="G21" s="50"/>
    </row>
    <row r="22" spans="1:11">
      <c r="A22" s="159" t="s">
        <v>29</v>
      </c>
      <c r="B22" s="159"/>
      <c r="C22" s="156" t="s">
        <v>6</v>
      </c>
      <c r="D22" s="156" t="s">
        <v>7</v>
      </c>
      <c r="E22" s="156" t="s">
        <v>5</v>
      </c>
      <c r="F22" s="156" t="s">
        <v>12</v>
      </c>
      <c r="G22" s="156" t="s">
        <v>13</v>
      </c>
      <c r="H22" s="156" t="s">
        <v>50</v>
      </c>
      <c r="I22" s="156" t="s">
        <v>51</v>
      </c>
      <c r="J22" s="156" t="s">
        <v>52</v>
      </c>
      <c r="K22" s="156" t="s">
        <v>53</v>
      </c>
    </row>
    <row r="23" spans="1:11">
      <c r="A23" s="158" t="s">
        <v>28</v>
      </c>
      <c r="B23" s="158"/>
      <c r="C23" s="157"/>
      <c r="D23" s="157"/>
      <c r="E23" s="157"/>
      <c r="F23" s="157"/>
      <c r="G23" s="157"/>
      <c r="H23" s="157"/>
      <c r="I23" s="157"/>
      <c r="J23" s="157"/>
      <c r="K23" s="157"/>
    </row>
    <row r="24" spans="1:11">
      <c r="A24" s="103" t="s">
        <v>8</v>
      </c>
      <c r="B24" s="26">
        <f>F5</f>
        <v>98.1</v>
      </c>
      <c r="C24" s="61">
        <f>C14*$B$24/3</f>
        <v>98.09999999999998</v>
      </c>
      <c r="D24" s="61">
        <f>D14*$B$24/3</f>
        <v>65.399999999999991</v>
      </c>
      <c r="E24" s="61">
        <f t="shared" ref="E24:K24" si="0">E14*$B$24/3</f>
        <v>65.399999999999991</v>
      </c>
      <c r="F24" s="61">
        <f t="shared" si="0"/>
        <v>98.09999999999998</v>
      </c>
      <c r="G24" s="61">
        <f t="shared" si="0"/>
        <v>98.09999999999998</v>
      </c>
      <c r="H24" s="61">
        <f t="shared" si="0"/>
        <v>98.09999999999998</v>
      </c>
      <c r="I24" s="61">
        <f t="shared" si="0"/>
        <v>65.399999999999991</v>
      </c>
      <c r="J24" s="61">
        <f t="shared" si="0"/>
        <v>32.699999999999996</v>
      </c>
      <c r="K24" s="61">
        <f t="shared" si="0"/>
        <v>32.699999999999996</v>
      </c>
    </row>
    <row r="25" spans="1:11">
      <c r="A25" s="103" t="s">
        <v>9</v>
      </c>
      <c r="B25" s="26">
        <f t="shared" ref="B25:B28" si="1">F6</f>
        <v>98.1</v>
      </c>
      <c r="C25" s="61">
        <f t="shared" ref="C25:K25" si="2">C15*$B$25/3</f>
        <v>98.09999999999998</v>
      </c>
      <c r="D25" s="61">
        <f t="shared" si="2"/>
        <v>98.09999999999998</v>
      </c>
      <c r="E25" s="61">
        <f t="shared" si="2"/>
        <v>98.09999999999998</v>
      </c>
      <c r="F25" s="61">
        <f t="shared" si="2"/>
        <v>98.09999999999998</v>
      </c>
      <c r="G25" s="61">
        <f t="shared" si="2"/>
        <v>98.09999999999998</v>
      </c>
      <c r="H25" s="61">
        <f t="shared" si="2"/>
        <v>98.09999999999998</v>
      </c>
      <c r="I25" s="61">
        <f t="shared" si="2"/>
        <v>98.09999999999998</v>
      </c>
      <c r="J25" s="61">
        <f t="shared" si="2"/>
        <v>32.699999999999996</v>
      </c>
      <c r="K25" s="61">
        <f t="shared" si="2"/>
        <v>32.699999999999996</v>
      </c>
    </row>
    <row r="26" spans="1:11">
      <c r="A26" s="103" t="s">
        <v>10</v>
      </c>
      <c r="B26" s="26">
        <f t="shared" si="1"/>
        <v>97.199999999999989</v>
      </c>
      <c r="C26" s="61">
        <f t="shared" ref="C26:K26" si="3">C16*$B$26/3</f>
        <v>97.199999999999989</v>
      </c>
      <c r="D26" s="61">
        <f t="shared" si="3"/>
        <v>97.199999999999989</v>
      </c>
      <c r="E26" s="61">
        <f t="shared" si="3"/>
        <v>97.199999999999989</v>
      </c>
      <c r="F26" s="61">
        <f t="shared" si="3"/>
        <v>97.199999999999989</v>
      </c>
      <c r="G26" s="61">
        <f t="shared" si="3"/>
        <v>97.199999999999989</v>
      </c>
      <c r="H26" s="61">
        <f t="shared" si="3"/>
        <v>97.199999999999989</v>
      </c>
      <c r="I26" s="61">
        <f t="shared" si="3"/>
        <v>64.8</v>
      </c>
      <c r="J26" s="61">
        <f t="shared" si="3"/>
        <v>32.4</v>
      </c>
      <c r="K26" s="61">
        <f t="shared" si="3"/>
        <v>32.4</v>
      </c>
    </row>
    <row r="27" spans="1:11">
      <c r="A27" s="103" t="s">
        <v>11</v>
      </c>
      <c r="B27" s="26">
        <f t="shared" si="1"/>
        <v>97.5</v>
      </c>
      <c r="C27" s="61">
        <f t="shared" ref="C27:K27" si="4">C17*$B$27/3</f>
        <v>97.5</v>
      </c>
      <c r="D27" s="61">
        <f t="shared" si="4"/>
        <v>97.5</v>
      </c>
      <c r="E27" s="61">
        <f t="shared" si="4"/>
        <v>97.5</v>
      </c>
      <c r="F27" s="61">
        <f t="shared" si="4"/>
        <v>97.5</v>
      </c>
      <c r="G27" s="61">
        <f t="shared" si="4"/>
        <v>97.5</v>
      </c>
      <c r="H27" s="61">
        <f t="shared" si="4"/>
        <v>97.5</v>
      </c>
      <c r="I27" s="61">
        <f t="shared" si="4"/>
        <v>65</v>
      </c>
      <c r="J27" s="61">
        <f t="shared" si="4"/>
        <v>32.5</v>
      </c>
      <c r="K27" s="61">
        <f t="shared" si="4"/>
        <v>32.5</v>
      </c>
    </row>
    <row r="28" spans="1:11">
      <c r="A28" s="103" t="s">
        <v>418</v>
      </c>
      <c r="B28" s="26">
        <f t="shared" si="1"/>
        <v>97.199999999999989</v>
      </c>
      <c r="C28" s="61">
        <f t="shared" ref="C28:K28" si="5">C18*$B$28/3</f>
        <v>97.199999999999989</v>
      </c>
      <c r="D28" s="61">
        <f t="shared" si="5"/>
        <v>97.199999999999989</v>
      </c>
      <c r="E28" s="61">
        <f t="shared" si="5"/>
        <v>97.199999999999989</v>
      </c>
      <c r="F28" s="61">
        <f t="shared" si="5"/>
        <v>32.4</v>
      </c>
      <c r="G28" s="61">
        <f t="shared" si="5"/>
        <v>97.199999999999989</v>
      </c>
      <c r="H28" s="61">
        <f t="shared" si="5"/>
        <v>97.199999999999989</v>
      </c>
      <c r="I28" s="61">
        <f t="shared" si="5"/>
        <v>64.8</v>
      </c>
      <c r="J28" s="61">
        <f t="shared" si="5"/>
        <v>32.4</v>
      </c>
      <c r="K28" s="61">
        <f t="shared" si="5"/>
        <v>32.4</v>
      </c>
    </row>
    <row r="29" spans="1:11">
      <c r="A29" s="103" t="s">
        <v>30</v>
      </c>
      <c r="B29" s="28"/>
      <c r="C29" s="60">
        <f t="shared" ref="C29:K29" si="6">AVERAGE(C24:C28)</f>
        <v>97.61999999999999</v>
      </c>
      <c r="D29" s="60">
        <f t="shared" si="6"/>
        <v>91.079999999999984</v>
      </c>
      <c r="E29" s="60">
        <f t="shared" si="6"/>
        <v>91.079999999999984</v>
      </c>
      <c r="F29" s="60">
        <f t="shared" si="6"/>
        <v>84.66</v>
      </c>
      <c r="G29" s="60">
        <f t="shared" si="6"/>
        <v>97.61999999999999</v>
      </c>
      <c r="H29" s="60">
        <f t="shared" si="6"/>
        <v>97.61999999999999</v>
      </c>
      <c r="I29" s="60">
        <f t="shared" si="6"/>
        <v>71.61999999999999</v>
      </c>
      <c r="J29" s="60">
        <f t="shared" si="6"/>
        <v>32.54</v>
      </c>
      <c r="K29" s="60">
        <f t="shared" si="6"/>
        <v>32.54</v>
      </c>
    </row>
    <row r="30" spans="1:11">
      <c r="B30" s="50"/>
      <c r="C30" s="50"/>
      <c r="D30" s="50"/>
      <c r="E30" s="50"/>
      <c r="F30" s="50"/>
      <c r="G30" s="50"/>
    </row>
    <row r="31" spans="1:11">
      <c r="D31" s="50"/>
      <c r="E31" s="6"/>
      <c r="F31" s="6"/>
      <c r="G31" s="6"/>
      <c r="H31" s="6"/>
      <c r="I31" s="6"/>
    </row>
    <row r="32" spans="1:11">
      <c r="D32" s="50"/>
      <c r="E32" s="50"/>
      <c r="F32" s="50"/>
      <c r="G32" s="50"/>
    </row>
  </sheetData>
  <mergeCells count="12">
    <mergeCell ref="H22:H23"/>
    <mergeCell ref="I22:I23"/>
    <mergeCell ref="J22:J23"/>
    <mergeCell ref="K22:K23"/>
    <mergeCell ref="A23:B23"/>
    <mergeCell ref="A1:G1"/>
    <mergeCell ref="A22:B22"/>
    <mergeCell ref="C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sqref="A1:J3"/>
    </sheetView>
  </sheetViews>
  <sheetFormatPr defaultRowHeight="15"/>
  <cols>
    <col min="1" max="1" width="83.42578125" bestFit="1" customWidth="1"/>
    <col min="2" max="10" width="10.5703125" bestFit="1" customWidth="1"/>
  </cols>
  <sheetData>
    <row r="1" spans="1:10" s="51" customFormat="1" ht="18.75">
      <c r="A1" s="189" t="s">
        <v>41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s="51" customFormat="1" ht="18.75">
      <c r="A2" s="189" t="s">
        <v>42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s="51" customFormat="1" ht="18.75">
      <c r="A3" s="189" t="s">
        <v>43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28.5" customHeight="1">
      <c r="A4" s="173" t="s">
        <v>429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5.75">
      <c r="A5" s="109"/>
      <c r="B5" s="172" t="s">
        <v>30</v>
      </c>
      <c r="C5" s="172"/>
      <c r="D5" s="172"/>
      <c r="E5" s="172"/>
      <c r="F5" s="172"/>
      <c r="G5" s="172"/>
      <c r="H5" s="172"/>
      <c r="I5" s="172"/>
      <c r="J5" s="172"/>
    </row>
    <row r="6" spans="1:10">
      <c r="A6" s="110" t="s">
        <v>433</v>
      </c>
      <c r="B6" s="110" t="s">
        <v>6</v>
      </c>
      <c r="C6" s="110" t="s">
        <v>7</v>
      </c>
      <c r="D6" s="110" t="s">
        <v>5</v>
      </c>
      <c r="E6" s="110" t="s">
        <v>12</v>
      </c>
      <c r="F6" s="110" t="s">
        <v>13</v>
      </c>
      <c r="G6" s="110" t="s">
        <v>50</v>
      </c>
      <c r="H6" s="110" t="s">
        <v>51</v>
      </c>
      <c r="I6" s="110" t="s">
        <v>52</v>
      </c>
      <c r="J6" s="110" t="s">
        <v>53</v>
      </c>
    </row>
    <row r="7" spans="1:10" s="88" customFormat="1" ht="32.25" customHeight="1">
      <c r="A7" s="116" t="str">
        <f>'2.1- Attainment'!A1</f>
        <v>Sub: Technology For Management Sub Code: 2.1</v>
      </c>
      <c r="B7" s="111">
        <f>'2.1- Attainment'!C30</f>
        <v>61.875</v>
      </c>
      <c r="C7" s="111">
        <f>'2.1- Attainment'!D30</f>
        <v>46.462499999999999</v>
      </c>
      <c r="D7" s="111">
        <f>'2.1- Attainment'!E30</f>
        <v>54.116666666666667</v>
      </c>
      <c r="E7" s="111">
        <f>'2.1- Attainment'!F30</f>
        <v>61.841666666666669</v>
      </c>
      <c r="F7" s="111">
        <f>'2.1- Attainment'!G30</f>
        <v>15.483333333333334</v>
      </c>
      <c r="G7" s="111">
        <f>'2.1- Attainment'!H30</f>
        <v>46.274999999999999</v>
      </c>
      <c r="H7" s="111">
        <f>'2.1- Attainment'!I30</f>
        <v>46.274999999999999</v>
      </c>
      <c r="I7" s="111">
        <f>'2.1- Attainment'!J30</f>
        <v>69.599999999999994</v>
      </c>
      <c r="J7" s="111">
        <f>'2.1- Attainment'!K30</f>
        <v>85.095833333333317</v>
      </c>
    </row>
    <row r="8" spans="1:10" s="88" customFormat="1" ht="32.25" customHeight="1">
      <c r="A8" s="117" t="str">
        <f>'2.2-Attainment'!A1</f>
        <v>Sub: Management Research Methods  Sub Code: 2.2</v>
      </c>
      <c r="B8" s="112">
        <f>'2.2-Attainment'!C24</f>
        <v>73.144999999999996</v>
      </c>
      <c r="C8" s="112">
        <f>'2.2-Attainment'!D24</f>
        <v>65.789999999999992</v>
      </c>
      <c r="D8" s="112">
        <f>'2.2-Attainment'!E24</f>
        <v>65.548333333333332</v>
      </c>
      <c r="E8" s="112">
        <f>'2.2-Attainment'!F24</f>
        <v>58.644999999999996</v>
      </c>
      <c r="F8" s="112">
        <f>'2.2-Attainment'!G24</f>
        <v>43.531666666666666</v>
      </c>
      <c r="G8" s="112">
        <f>'2.2-Attainment'!H24</f>
        <v>29.145</v>
      </c>
      <c r="H8" s="112">
        <f>'2.2-Attainment'!I24</f>
        <v>21.645</v>
      </c>
      <c r="I8" s="112">
        <f>'2.2-Attainment'!J24</f>
        <v>14.5</v>
      </c>
      <c r="J8" s="112">
        <f>'2.2-Attainment'!K24</f>
        <v>29.516666666666666</v>
      </c>
    </row>
    <row r="9" spans="1:10" s="88" customFormat="1" ht="32.25" customHeight="1">
      <c r="A9" s="118" t="str">
        <f>'2.3-Attainment'!A1</f>
        <v>Sub: Entrepreneurship and Ethics Sub Code: 2.3</v>
      </c>
      <c r="B9" s="113">
        <f>'2.3-Attainment'!C27</f>
        <v>76.36666666666666</v>
      </c>
      <c r="C9" s="113">
        <f>'2.3-Attainment'!D27</f>
        <v>67.86666666666666</v>
      </c>
      <c r="D9" s="113">
        <f>'2.3-Attainment'!E27</f>
        <v>45.841666666666661</v>
      </c>
      <c r="E9" s="113">
        <f>'2.3-Attainment'!F27</f>
        <v>90.899999999999991</v>
      </c>
      <c r="F9" s="113">
        <f>'2.3-Attainment'!G27</f>
        <v>45.845833333333331</v>
      </c>
      <c r="G9" s="113">
        <f>'2.3-Attainment'!H27</f>
        <v>53.55833333333333</v>
      </c>
      <c r="H9" s="113">
        <f>'2.3-Attainment'!I27</f>
        <v>37.12083333333333</v>
      </c>
      <c r="I9" s="113">
        <f>'2.3-Attainment'!J27</f>
        <v>30.299999999999997</v>
      </c>
      <c r="J9" s="113">
        <f>'2.3-Attainment'!K27</f>
        <v>60.599999999999994</v>
      </c>
    </row>
    <row r="10" spans="1:10" s="88" customFormat="1" ht="32.25" customHeight="1">
      <c r="A10" s="119" t="str">
        <f>'2.4-Attainment'!A1</f>
        <v>Sub: Human Capital Management Sub Code: 2.4</v>
      </c>
      <c r="B10" s="114">
        <f>'2.4-Attainment'!C27</f>
        <v>69.983333333333334</v>
      </c>
      <c r="C10" s="114">
        <f>'2.4-Attainment'!D27</f>
        <v>77.258333333333326</v>
      </c>
      <c r="D10" s="114">
        <f>'2.4-Attainment'!E27</f>
        <v>62.30833333333333</v>
      </c>
      <c r="E10" s="114">
        <f>'2.4-Attainment'!F27</f>
        <v>85</v>
      </c>
      <c r="F10" s="114">
        <f>'2.4-Attainment'!G27</f>
        <v>46.816666666666663</v>
      </c>
      <c r="G10" s="114">
        <f>'2.4-Attainment'!H27</f>
        <v>46.816666666666663</v>
      </c>
      <c r="H10" s="114">
        <f>'2.4-Attainment'!I27</f>
        <v>53.816666666666656</v>
      </c>
      <c r="I10" s="114">
        <f>'2.4-Attainment'!J27</f>
        <v>30.95</v>
      </c>
      <c r="J10" s="114">
        <f>'2.4-Attainment'!K27</f>
        <v>61.9</v>
      </c>
    </row>
    <row r="11" spans="1:10" s="88" customFormat="1" ht="32.25" customHeight="1">
      <c r="A11" s="118" t="str">
        <f>'2.5-Attainment'!A1</f>
        <v>Sub: Financial Management Sub Code: 2.5</v>
      </c>
      <c r="B11" s="113">
        <f>'2.5-Attainment'!C27</f>
        <v>69.44</v>
      </c>
      <c r="C11" s="113">
        <f>'2.5-Attainment'!D27</f>
        <v>69.44</v>
      </c>
      <c r="D11" s="113">
        <f>'2.5-Attainment'!E27</f>
        <v>62.14</v>
      </c>
      <c r="E11" s="113">
        <f>'2.5-Attainment'!F27</f>
        <v>55.669999999999995</v>
      </c>
      <c r="F11" s="113">
        <f>'2.5-Attainment'!G27</f>
        <v>27.299999999999997</v>
      </c>
      <c r="G11" s="113">
        <f>'2.5-Attainment'!H27</f>
        <v>27.532499999999999</v>
      </c>
      <c r="H11" s="113">
        <f>'2.5-Attainment'!I27</f>
        <v>6.4624999999999995</v>
      </c>
      <c r="I11" s="113">
        <f>'2.5-Attainment'!J27</f>
        <v>20.232499999999998</v>
      </c>
      <c r="J11" s="113">
        <f>'2.5-Attainment'!K27</f>
        <v>42.14</v>
      </c>
    </row>
    <row r="12" spans="1:10" s="88" customFormat="1" ht="32.25" customHeight="1">
      <c r="A12" s="116" t="str">
        <f>'2.6-Attainment'!A1</f>
        <v>Sub: Quantitative Techniques and Operation Research Sub Code: 2.6</v>
      </c>
      <c r="B12" s="111">
        <f>'2.6-Attainment'!C26</f>
        <v>66.49166666666666</v>
      </c>
      <c r="C12" s="111">
        <f>'2.6-Attainment'!D26</f>
        <v>61.137499999999996</v>
      </c>
      <c r="D12" s="111">
        <f>'2.6-Attainment'!E26</f>
        <v>39.712499999999999</v>
      </c>
      <c r="E12" s="111">
        <f>'2.6-Attainment'!F26</f>
        <v>80.899999999999991</v>
      </c>
      <c r="F12" s="111">
        <f>'2.6-Attainment'!G26</f>
        <v>40.024999999999999</v>
      </c>
      <c r="G12" s="111">
        <f>'2.6-Attainment'!H26</f>
        <v>46.541666666666664</v>
      </c>
      <c r="H12" s="111">
        <f>'2.6-Attainment'!I26</f>
        <v>34.858333333333334</v>
      </c>
      <c r="I12" s="111">
        <f>'2.6-Attainment'!J26</f>
        <v>26.966666666666665</v>
      </c>
      <c r="J12" s="111">
        <f>'2.6-Attainment'!K26</f>
        <v>53.93333333333333</v>
      </c>
    </row>
    <row r="13" spans="1:10" s="88" customFormat="1" ht="32.25" customHeight="1">
      <c r="A13" s="120" t="str">
        <f>'2.7-Attainment'!A1:G1</f>
        <v>Sub: Innovation Management Sub Code: 2.7</v>
      </c>
      <c r="B13" s="115">
        <f>'2.7-Attainment'!C29</f>
        <v>97.61999999999999</v>
      </c>
      <c r="C13" s="115">
        <f>'2.7-Attainment'!D29</f>
        <v>91.079999999999984</v>
      </c>
      <c r="D13" s="115">
        <f>'2.7-Attainment'!E29</f>
        <v>91.079999999999984</v>
      </c>
      <c r="E13" s="115">
        <f>'2.7-Attainment'!F29</f>
        <v>84.66</v>
      </c>
      <c r="F13" s="115">
        <f>'2.7-Attainment'!G29</f>
        <v>97.61999999999999</v>
      </c>
      <c r="G13" s="115">
        <f>'2.7-Attainment'!H29</f>
        <v>97.61999999999999</v>
      </c>
      <c r="H13" s="115">
        <f>'2.7-Attainment'!I29</f>
        <v>71.61999999999999</v>
      </c>
      <c r="I13" s="115">
        <f>'2.7-Attainment'!J29</f>
        <v>32.54</v>
      </c>
      <c r="J13" s="115">
        <f>'2.7-Attainment'!K29</f>
        <v>32.54</v>
      </c>
    </row>
  </sheetData>
  <mergeCells count="5">
    <mergeCell ref="B5:J5"/>
    <mergeCell ref="A4:J4"/>
    <mergeCell ref="A1:J1"/>
    <mergeCell ref="A2:J2"/>
    <mergeCell ref="A3:J3"/>
  </mergeCell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2"/>
  <sheetViews>
    <sheetView tabSelected="1" topLeftCell="A50" workbookViewId="0">
      <selection activeCell="J54" sqref="J54"/>
    </sheetView>
  </sheetViews>
  <sheetFormatPr defaultRowHeight="15"/>
  <cols>
    <col min="1" max="1" width="68.85546875" bestFit="1" customWidth="1"/>
    <col min="2" max="2" width="9.140625" style="88"/>
    <col min="3" max="3" width="11.85546875" style="88" bestFit="1" customWidth="1"/>
    <col min="4" max="4" width="9.140625" style="88"/>
    <col min="5" max="5" width="19.42578125" style="88" customWidth="1"/>
    <col min="6" max="6" width="9.140625" style="88"/>
  </cols>
  <sheetData>
    <row r="1" spans="1:6" s="51" customFormat="1" ht="18.75">
      <c r="A1" s="190" t="s">
        <v>41</v>
      </c>
      <c r="B1" s="191"/>
      <c r="C1" s="191"/>
      <c r="D1" s="191"/>
      <c r="E1" s="191"/>
      <c r="F1" s="191"/>
    </row>
    <row r="2" spans="1:6" s="51" customFormat="1" ht="18.75">
      <c r="A2" s="190" t="s">
        <v>42</v>
      </c>
      <c r="B2" s="191"/>
      <c r="C2" s="191"/>
      <c r="D2" s="191"/>
      <c r="E2" s="191"/>
      <c r="F2" s="191"/>
    </row>
    <row r="3" spans="1:6" ht="18.75">
      <c r="A3" s="190" t="s">
        <v>43</v>
      </c>
      <c r="B3" s="191"/>
      <c r="C3" s="191"/>
      <c r="D3" s="191"/>
      <c r="E3" s="191"/>
      <c r="F3" s="191"/>
    </row>
    <row r="4" spans="1:6" ht="33">
      <c r="A4" s="174" t="s">
        <v>432</v>
      </c>
      <c r="B4" s="175"/>
      <c r="C4" s="175"/>
      <c r="D4" s="175"/>
      <c r="E4" s="175"/>
      <c r="F4" s="176"/>
    </row>
    <row r="5" spans="1:6" ht="15.75">
      <c r="A5" s="121"/>
      <c r="B5" s="122"/>
      <c r="C5" s="122"/>
      <c r="D5" s="122"/>
      <c r="E5" s="122"/>
      <c r="F5" s="122"/>
    </row>
    <row r="6" spans="1:6" ht="15.75">
      <c r="A6" s="192" t="str">
        <f>'2.1- Attainment'!A1</f>
        <v>Sub: Technology For Management Sub Code: 2.1</v>
      </c>
      <c r="B6" s="193"/>
      <c r="C6" s="193" t="str">
        <f>'2.1- Attainment'!D3</f>
        <v>Internals</v>
      </c>
      <c r="D6" s="193"/>
      <c r="E6" s="193" t="str">
        <f>'2.1- Attainment'!F3</f>
        <v>Final CO Attainment</v>
      </c>
      <c r="F6" s="193"/>
    </row>
    <row r="7" spans="1:6" ht="15.75">
      <c r="A7" s="194"/>
      <c r="B7" s="193" t="str">
        <f>'2.1- Attainment'!C4</f>
        <v xml:space="preserve">CO </v>
      </c>
      <c r="C7" s="193" t="str">
        <f>'2.1- Attainment'!D4</f>
        <v>Percentage</v>
      </c>
      <c r="D7" s="193" t="str">
        <f>'2.1- Attainment'!E4</f>
        <v>Level</v>
      </c>
      <c r="E7" s="193" t="str">
        <f>'2.1- Attainment'!F4</f>
        <v>Percentage</v>
      </c>
      <c r="F7" s="193" t="str">
        <f>'2.1- Attainment'!G4</f>
        <v>Level</v>
      </c>
    </row>
    <row r="8" spans="1:6" ht="15.75">
      <c r="A8" s="194"/>
      <c r="B8" s="193" t="str">
        <f>'2.1- Attainment'!C5</f>
        <v>CO1</v>
      </c>
      <c r="C8" s="205">
        <f>'2.1- Attainment'!D5</f>
        <v>92</v>
      </c>
      <c r="D8" s="205" t="str">
        <f>'2.1- Attainment'!E5</f>
        <v>3</v>
      </c>
      <c r="E8" s="205">
        <f>'2.1- Attainment'!F5</f>
        <v>94.1</v>
      </c>
      <c r="F8" s="205" t="str">
        <f>'2.1- Attainment'!G5</f>
        <v>3</v>
      </c>
    </row>
    <row r="9" spans="1:6" ht="15.75">
      <c r="A9" s="194"/>
      <c r="B9" s="193" t="str">
        <f>'2.1- Attainment'!C6</f>
        <v>CO2</v>
      </c>
      <c r="C9" s="205">
        <f>'2.1- Attainment'!D6</f>
        <v>84.5</v>
      </c>
      <c r="D9" s="205" t="str">
        <f>'2.1- Attainment'!E6</f>
        <v>3</v>
      </c>
      <c r="E9" s="205">
        <f>'2.1- Attainment'!F6</f>
        <v>91.85</v>
      </c>
      <c r="F9" s="205" t="str">
        <f>'2.1- Attainment'!G6</f>
        <v>3</v>
      </c>
    </row>
    <row r="10" spans="1:6" ht="15.75">
      <c r="A10" s="194"/>
      <c r="B10" s="193" t="str">
        <f>'2.1- Attainment'!C7</f>
        <v>CO3</v>
      </c>
      <c r="C10" s="205">
        <f>'2.1- Attainment'!D7</f>
        <v>88.666666666666671</v>
      </c>
      <c r="D10" s="205" t="str">
        <f>'2.1- Attainment'!E7</f>
        <v>3</v>
      </c>
      <c r="E10" s="205">
        <f>'2.1- Attainment'!F7</f>
        <v>93.1</v>
      </c>
      <c r="F10" s="205" t="str">
        <f>'2.1- Attainment'!G7</f>
        <v>3</v>
      </c>
    </row>
    <row r="11" spans="1:6" ht="15.75">
      <c r="A11" s="194"/>
      <c r="B11" s="193" t="str">
        <f>'2.1- Attainment'!C8</f>
        <v>CO4</v>
      </c>
      <c r="C11" s="205">
        <f>'2.1- Attainment'!D8</f>
        <v>87.333333333333329</v>
      </c>
      <c r="D11" s="205" t="str">
        <f>'2.1- Attainment'!E8</f>
        <v>3</v>
      </c>
      <c r="E11" s="205">
        <f>'2.1- Attainment'!F8</f>
        <v>92.7</v>
      </c>
      <c r="F11" s="205" t="str">
        <f>'2.1- Attainment'!G8</f>
        <v>3</v>
      </c>
    </row>
    <row r="12" spans="1:6" ht="15.75">
      <c r="A12" s="194"/>
      <c r="B12" s="193" t="str">
        <f>'2.1- Attainment'!C9</f>
        <v>CO5</v>
      </c>
      <c r="C12" s="205">
        <f>'2.1- Attainment'!D9</f>
        <v>91.5</v>
      </c>
      <c r="D12" s="205" t="str">
        <f>'2.1- Attainment'!E9</f>
        <v>3</v>
      </c>
      <c r="E12" s="205">
        <f>'2.1- Attainment'!F9</f>
        <v>93.95</v>
      </c>
      <c r="F12" s="205" t="str">
        <f>'2.1- Attainment'!G9</f>
        <v>3</v>
      </c>
    </row>
    <row r="13" spans="1:6" ht="15.75">
      <c r="A13" s="195"/>
      <c r="B13" s="193" t="str">
        <f>'2.1- Attainment'!C10</f>
        <v>CO6</v>
      </c>
      <c r="C13" s="205">
        <f>'2.1- Attainment'!D10</f>
        <v>87</v>
      </c>
      <c r="D13" s="205" t="str">
        <f>'2.1- Attainment'!E10</f>
        <v>3</v>
      </c>
      <c r="E13" s="205">
        <f>'2.1- Attainment'!F10</f>
        <v>92.6</v>
      </c>
      <c r="F13" s="205" t="str">
        <f>'2.1- Attainment'!G10</f>
        <v>3</v>
      </c>
    </row>
    <row r="14" spans="1:6" ht="15.75">
      <c r="A14" s="123"/>
      <c r="B14" s="122"/>
      <c r="C14" s="122"/>
      <c r="D14" s="122"/>
      <c r="E14" s="122"/>
      <c r="F14" s="122"/>
    </row>
    <row r="15" spans="1:6" ht="15.75">
      <c r="A15" s="123"/>
      <c r="B15" s="122"/>
      <c r="C15" s="122"/>
      <c r="D15" s="122"/>
      <c r="E15" s="122"/>
      <c r="F15" s="122"/>
    </row>
    <row r="16" spans="1:6" ht="15.75">
      <c r="A16" s="196" t="str">
        <f>'2.2-Attainment'!A1</f>
        <v>Sub: Management Research Methods  Sub Code: 2.2</v>
      </c>
      <c r="B16" s="197"/>
      <c r="C16" s="197" t="str">
        <f>'2.2-Attainment'!D3</f>
        <v>Internals</v>
      </c>
      <c r="D16" s="197"/>
      <c r="E16" s="197" t="str">
        <f>'2.2-Attainment'!F3</f>
        <v>Final CO Attainment</v>
      </c>
      <c r="F16" s="197"/>
    </row>
    <row r="17" spans="1:6" ht="15.75">
      <c r="A17" s="198"/>
      <c r="B17" s="197" t="str">
        <f>'2.2-Attainment'!C4</f>
        <v xml:space="preserve">CO </v>
      </c>
      <c r="C17" s="197" t="str">
        <f>'2.2-Attainment'!D4</f>
        <v>Percentage</v>
      </c>
      <c r="D17" s="197" t="str">
        <f>'2.2-Attainment'!E4</f>
        <v>Level</v>
      </c>
      <c r="E17" s="197" t="str">
        <f>'2.2-Attainment'!F4</f>
        <v>Percentage</v>
      </c>
      <c r="F17" s="197" t="str">
        <f>'2.2-Attainment'!G4</f>
        <v>Level</v>
      </c>
    </row>
    <row r="18" spans="1:6" ht="15.75">
      <c r="A18" s="198"/>
      <c r="B18" s="197" t="str">
        <f>'2.2-Attainment'!C5</f>
        <v>CO1</v>
      </c>
      <c r="C18" s="206">
        <f>'2.2-Attainment'!D5</f>
        <v>54.8</v>
      </c>
      <c r="D18" s="206" t="str">
        <f>'2.2-Attainment'!E5</f>
        <v>-</v>
      </c>
      <c r="E18" s="206">
        <f>'2.2-Attainment'!F5</f>
        <v>85.74</v>
      </c>
      <c r="F18" s="206" t="str">
        <f>'2.2-Attainment'!G5</f>
        <v>3</v>
      </c>
    </row>
    <row r="19" spans="1:6" ht="15.75">
      <c r="A19" s="198"/>
      <c r="B19" s="197" t="str">
        <f>'2.2-Attainment'!C6</f>
        <v>CO2</v>
      </c>
      <c r="C19" s="206">
        <f>'2.2-Attainment'!D6</f>
        <v>69</v>
      </c>
      <c r="D19" s="206" t="str">
        <f>'2.2-Attainment'!E6</f>
        <v>1</v>
      </c>
      <c r="E19" s="206">
        <f>'2.2-Attainment'!F6</f>
        <v>90</v>
      </c>
      <c r="F19" s="206" t="str">
        <f>'2.2-Attainment'!G6</f>
        <v>3</v>
      </c>
    </row>
    <row r="20" spans="1:6" ht="15.75">
      <c r="A20" s="198"/>
      <c r="B20" s="197" t="str">
        <f>'2.2-Attainment'!C7</f>
        <v>CO3</v>
      </c>
      <c r="C20" s="206">
        <f>'2.2-Attainment'!D7</f>
        <v>59.333333333333336</v>
      </c>
      <c r="D20" s="206" t="str">
        <f>'2.2-Attainment'!E7</f>
        <v>-</v>
      </c>
      <c r="E20" s="206">
        <f>'2.2-Attainment'!F7</f>
        <v>87.1</v>
      </c>
      <c r="F20" s="206" t="str">
        <f>'2.2-Attainment'!G7</f>
        <v>3</v>
      </c>
    </row>
    <row r="21" spans="1:6" ht="15.75">
      <c r="A21" s="199"/>
      <c r="B21" s="197" t="str">
        <f>'2.2-Attainment'!C8</f>
        <v>CO4</v>
      </c>
      <c r="C21" s="206">
        <f>'2.2-Attainment'!D8</f>
        <v>58.666666666666664</v>
      </c>
      <c r="D21" s="206" t="str">
        <f>'2.2-Attainment'!E8</f>
        <v>-</v>
      </c>
      <c r="E21" s="206">
        <f>'2.2-Attainment'!F8</f>
        <v>86.899999999999991</v>
      </c>
      <c r="F21" s="206" t="str">
        <f>'2.2-Attainment'!G8</f>
        <v>3</v>
      </c>
    </row>
    <row r="22" spans="1:6" ht="15.75">
      <c r="A22" s="123"/>
      <c r="B22" s="122"/>
      <c r="C22" s="122"/>
      <c r="D22" s="122"/>
      <c r="E22" s="122"/>
      <c r="F22" s="122"/>
    </row>
    <row r="23" spans="1:6" ht="15.75">
      <c r="A23" s="123"/>
      <c r="B23" s="122"/>
      <c r="C23" s="122"/>
      <c r="D23" s="122"/>
      <c r="E23" s="122"/>
      <c r="F23" s="122"/>
    </row>
    <row r="24" spans="1:6" ht="15.75">
      <c r="A24" s="200" t="str">
        <f>'2.3-Attainment'!A1</f>
        <v>Sub: Entrepreneurship and Ethics Sub Code: 2.3</v>
      </c>
      <c r="B24" s="201"/>
      <c r="C24" s="201" t="str">
        <f>'2.3-Attainment'!D3</f>
        <v>Internals</v>
      </c>
      <c r="D24" s="201"/>
      <c r="E24" s="201" t="str">
        <f>'2.3-Attainment'!F3</f>
        <v>Final CO Attainment</v>
      </c>
      <c r="F24" s="201"/>
    </row>
    <row r="25" spans="1:6" ht="15.75">
      <c r="A25" s="202"/>
      <c r="B25" s="201" t="str">
        <f>'2.3-Attainment'!C4</f>
        <v xml:space="preserve">CO </v>
      </c>
      <c r="C25" s="201" t="str">
        <f>'2.3-Attainment'!D4</f>
        <v>Percentage</v>
      </c>
      <c r="D25" s="201" t="str">
        <f>'2.3-Attainment'!E4</f>
        <v>Level</v>
      </c>
      <c r="E25" s="201" t="str">
        <f>'2.3-Attainment'!F4</f>
        <v>Percentage</v>
      </c>
      <c r="F25" s="201" t="str">
        <f>'2.3-Attainment'!G4</f>
        <v>Level</v>
      </c>
    </row>
    <row r="26" spans="1:6" ht="15.75">
      <c r="A26" s="202"/>
      <c r="B26" s="201" t="str">
        <f>'2.3-Attainment'!C5</f>
        <v>CO1</v>
      </c>
      <c r="C26" s="203">
        <f>'2.3-Attainment'!D5</f>
        <v>82.333333333333329</v>
      </c>
      <c r="D26" s="203" t="str">
        <f>'2.3-Attainment'!E5</f>
        <v>3</v>
      </c>
      <c r="E26" s="203">
        <f>'2.3-Attainment'!F5</f>
        <v>94</v>
      </c>
      <c r="F26" s="203" t="str">
        <f>'2.3-Attainment'!G5</f>
        <v>3</v>
      </c>
    </row>
    <row r="27" spans="1:6" ht="15.75">
      <c r="A27" s="202"/>
      <c r="B27" s="201" t="str">
        <f>'2.3-Attainment'!C6</f>
        <v>CO2</v>
      </c>
      <c r="C27" s="203">
        <f>'2.3-Attainment'!D6</f>
        <v>59.666666666666664</v>
      </c>
      <c r="D27" s="203" t="str">
        <f>'2.3-Attainment'!E6</f>
        <v>-</v>
      </c>
      <c r="E27" s="203">
        <f>'2.3-Attainment'!F6</f>
        <v>87.199999999999989</v>
      </c>
      <c r="F27" s="203" t="str">
        <f>'2.3-Attainment'!G6</f>
        <v>3</v>
      </c>
    </row>
    <row r="28" spans="1:6" ht="15.75">
      <c r="A28" s="202"/>
      <c r="B28" s="201" t="str">
        <f>'2.3-Attainment'!C7</f>
        <v>CO3</v>
      </c>
      <c r="C28" s="203">
        <f>'2.3-Attainment'!D7</f>
        <v>68.5</v>
      </c>
      <c r="D28" s="203" t="str">
        <f>'2.3-Attainment'!E7</f>
        <v>1</v>
      </c>
      <c r="E28" s="203">
        <f>'2.3-Attainment'!F7</f>
        <v>89.85</v>
      </c>
      <c r="F28" s="203" t="str">
        <f>'2.3-Attainment'!G7</f>
        <v>3</v>
      </c>
    </row>
    <row r="29" spans="1:6" ht="15.75">
      <c r="A29" s="204"/>
      <c r="B29" s="201" t="str">
        <f>'2.3-Attainment'!C8</f>
        <v>CO4</v>
      </c>
      <c r="C29" s="203">
        <f>'2.3-Attainment'!D8</f>
        <v>77.5</v>
      </c>
      <c r="D29" s="203" t="str">
        <f>'2.3-Attainment'!E8</f>
        <v>2</v>
      </c>
      <c r="E29" s="203">
        <f>'2.3-Attainment'!F8</f>
        <v>92.55</v>
      </c>
      <c r="F29" s="203" t="str">
        <f>'2.3-Attainment'!G8</f>
        <v>3</v>
      </c>
    </row>
    <row r="30" spans="1:6" ht="15.75">
      <c r="A30" s="123"/>
      <c r="B30" s="122"/>
      <c r="C30" s="122"/>
      <c r="D30" s="122"/>
      <c r="E30" s="122"/>
      <c r="F30" s="122"/>
    </row>
    <row r="31" spans="1:6" ht="15.75">
      <c r="A31" s="123"/>
      <c r="B31" s="122"/>
      <c r="C31" s="122"/>
      <c r="D31" s="122"/>
      <c r="E31" s="122"/>
      <c r="F31" s="122"/>
    </row>
    <row r="32" spans="1:6" ht="15.75">
      <c r="A32" s="180" t="str">
        <f>'2.4-Attainment'!A1</f>
        <v>Sub: Human Capital Management Sub Code: 2.4</v>
      </c>
      <c r="B32" s="127"/>
      <c r="C32" s="127" t="str">
        <f>'2.4-Attainment'!D3</f>
        <v>Internals</v>
      </c>
      <c r="D32" s="127"/>
      <c r="E32" s="127" t="str">
        <f>'2.4-Attainment'!F3</f>
        <v>Final CO Attainment</v>
      </c>
      <c r="F32" s="127"/>
    </row>
    <row r="33" spans="1:6" ht="15.75">
      <c r="A33" s="181"/>
      <c r="B33" s="127" t="str">
        <f>'2.4-Attainment'!C4</f>
        <v xml:space="preserve">CO </v>
      </c>
      <c r="C33" s="127" t="str">
        <f>'2.4-Attainment'!D4</f>
        <v>Percentage</v>
      </c>
      <c r="D33" s="127" t="str">
        <f>'2.4-Attainment'!E4</f>
        <v>Level</v>
      </c>
      <c r="E33" s="127" t="str">
        <f>'2.4-Attainment'!F4</f>
        <v>Percentage</v>
      </c>
      <c r="F33" s="127" t="str">
        <f>'2.4-Attainment'!G4</f>
        <v>Level</v>
      </c>
    </row>
    <row r="34" spans="1:6" ht="15.75">
      <c r="A34" s="181"/>
      <c r="B34" s="127" t="str">
        <f>'2.4-Attainment'!C5</f>
        <v>CO1</v>
      </c>
      <c r="C34" s="128">
        <f>'2.4-Attainment'!D5</f>
        <v>89.666666666666671</v>
      </c>
      <c r="D34" s="128" t="str">
        <f>'2.4-Attainment'!E5</f>
        <v>3</v>
      </c>
      <c r="E34" s="128">
        <f>'2.4-Attainment'!F5</f>
        <v>96.2</v>
      </c>
      <c r="F34" s="128" t="str">
        <f>'2.4-Attainment'!G5</f>
        <v>3</v>
      </c>
    </row>
    <row r="35" spans="1:6" ht="15.75">
      <c r="A35" s="181"/>
      <c r="B35" s="127" t="str">
        <f>'2.4-Attainment'!C6</f>
        <v>CO2</v>
      </c>
      <c r="C35" s="128">
        <f>'2.4-Attainment'!D6</f>
        <v>69.333333333333329</v>
      </c>
      <c r="D35" s="128" t="str">
        <f>'2.4-Attainment'!E6</f>
        <v>1</v>
      </c>
      <c r="E35" s="128">
        <f>'2.4-Attainment'!F6</f>
        <v>90.1</v>
      </c>
      <c r="F35" s="128" t="str">
        <f>'2.4-Attainment'!G6</f>
        <v>3</v>
      </c>
    </row>
    <row r="36" spans="1:6" ht="15.75">
      <c r="A36" s="181"/>
      <c r="B36" s="127" t="str">
        <f>'2.4-Attainment'!C7</f>
        <v>CO3</v>
      </c>
      <c r="C36" s="128">
        <f>'2.4-Attainment'!D7</f>
        <v>72</v>
      </c>
      <c r="D36" s="128" t="str">
        <f>'2.4-Attainment'!E7</f>
        <v>2</v>
      </c>
      <c r="E36" s="128">
        <f>'2.4-Attainment'!F7</f>
        <v>90.899999999999991</v>
      </c>
      <c r="F36" s="128" t="str">
        <f>'2.4-Attainment'!G7</f>
        <v>3</v>
      </c>
    </row>
    <row r="37" spans="1:6" ht="15.75">
      <c r="A37" s="181"/>
      <c r="B37" s="127" t="str">
        <f>'2.4-Attainment'!C8</f>
        <v>CO4</v>
      </c>
      <c r="C37" s="128">
        <f>'2.4-Attainment'!D8</f>
        <v>83</v>
      </c>
      <c r="D37" s="128" t="str">
        <f>'2.4-Attainment'!E8</f>
        <v>3</v>
      </c>
      <c r="E37" s="128">
        <f>'2.4-Attainment'!F8</f>
        <v>94.199999999999989</v>
      </c>
      <c r="F37" s="128" t="str">
        <f>'2.4-Attainment'!G8</f>
        <v>3</v>
      </c>
    </row>
    <row r="38" spans="1:6" ht="15.75">
      <c r="A38" s="182"/>
      <c r="B38" s="127" t="str">
        <f>'2.4-Attainment'!C9</f>
        <v>CO5</v>
      </c>
      <c r="C38" s="128">
        <f>'2.4-Attainment'!D9</f>
        <v>65</v>
      </c>
      <c r="D38" s="128" t="str">
        <f>'2.4-Attainment'!E9</f>
        <v>1</v>
      </c>
      <c r="E38" s="128">
        <f>'2.4-Attainment'!F9</f>
        <v>88.8</v>
      </c>
      <c r="F38" s="128" t="str">
        <f>'2.4-Attainment'!G9</f>
        <v>3</v>
      </c>
    </row>
    <row r="39" spans="1:6" ht="15.75">
      <c r="A39" s="123"/>
      <c r="B39" s="122"/>
      <c r="C39" s="122"/>
      <c r="D39" s="122"/>
      <c r="E39" s="122"/>
      <c r="F39" s="122"/>
    </row>
    <row r="40" spans="1:6" ht="15.75">
      <c r="A40" s="183" t="str">
        <f>'2.5-Attainment'!A1</f>
        <v>Sub: Financial Management Sub Code: 2.5</v>
      </c>
      <c r="B40" s="129"/>
      <c r="C40" s="130" t="str">
        <f>'2.5-Attainment'!D3</f>
        <v>Internals</v>
      </c>
      <c r="D40" s="130"/>
      <c r="E40" s="130" t="str">
        <f>'2.5-Attainment'!F3</f>
        <v>Final CO Attainment</v>
      </c>
      <c r="F40" s="130"/>
    </row>
    <row r="41" spans="1:6" ht="15.75">
      <c r="A41" s="184"/>
      <c r="B41" s="130" t="str">
        <f>'2.5-Attainment'!C4</f>
        <v xml:space="preserve">CO </v>
      </c>
      <c r="C41" s="130" t="str">
        <f>'2.5-Attainment'!D4</f>
        <v>Percentage</v>
      </c>
      <c r="D41" s="130" t="str">
        <f>'2.5-Attainment'!E4</f>
        <v>Level</v>
      </c>
      <c r="E41" s="130" t="str">
        <f>'2.5-Attainment'!F4</f>
        <v>Percentage</v>
      </c>
      <c r="F41" s="130" t="str">
        <f>'2.5-Attainment'!G4</f>
        <v>Level</v>
      </c>
    </row>
    <row r="42" spans="1:6" ht="15.75">
      <c r="A42" s="184"/>
      <c r="B42" s="130" t="str">
        <f>'2.5-Attainment'!C5</f>
        <v>CO1</v>
      </c>
      <c r="C42" s="131">
        <f>'2.5-Attainment'!D5</f>
        <v>27.5</v>
      </c>
      <c r="D42" s="131" t="str">
        <f>'2.5-Attainment'!E5</f>
        <v>-</v>
      </c>
      <c r="E42" s="131">
        <f>'2.5-Attainment'!F5</f>
        <v>77.55</v>
      </c>
      <c r="F42" s="131" t="str">
        <f>'2.5-Attainment'!G5</f>
        <v>2</v>
      </c>
    </row>
    <row r="43" spans="1:6" ht="15.75">
      <c r="A43" s="184"/>
      <c r="B43" s="130" t="str">
        <f>'2.5-Attainment'!C6</f>
        <v>CO2</v>
      </c>
      <c r="C43" s="131">
        <f>'2.5-Attainment'!D6</f>
        <v>61</v>
      </c>
      <c r="D43" s="131" t="str">
        <f>'2.5-Attainment'!E6</f>
        <v>1</v>
      </c>
      <c r="E43" s="131">
        <f>'2.5-Attainment'!F6</f>
        <v>87.6</v>
      </c>
      <c r="F43" s="131" t="str">
        <f>'2.5-Attainment'!G6</f>
        <v>3</v>
      </c>
    </row>
    <row r="44" spans="1:6" ht="15.75">
      <c r="A44" s="184"/>
      <c r="B44" s="130" t="str">
        <f>'2.5-Attainment'!C7</f>
        <v>CO3</v>
      </c>
      <c r="C44" s="131">
        <f>'2.5-Attainment'!D7</f>
        <v>36.799999999999997</v>
      </c>
      <c r="D44" s="131" t="str">
        <f>'2.5-Attainment'!E7</f>
        <v>-</v>
      </c>
      <c r="E44" s="131">
        <f>'2.5-Attainment'!F7</f>
        <v>80.34</v>
      </c>
      <c r="F44" s="131" t="str">
        <f>'2.5-Attainment'!G7</f>
        <v>3</v>
      </c>
    </row>
    <row r="45" spans="1:6" ht="15.75">
      <c r="A45" s="184"/>
      <c r="B45" s="130" t="str">
        <f>'2.5-Attainment'!C8</f>
        <v>CO4</v>
      </c>
      <c r="C45" s="131">
        <f>'2.5-Attainment'!D8</f>
        <v>52</v>
      </c>
      <c r="D45" s="131" t="str">
        <f>'2.5-Attainment'!E8</f>
        <v>-</v>
      </c>
      <c r="E45" s="131">
        <f>'2.5-Attainment'!F8</f>
        <v>84.899999999999991</v>
      </c>
      <c r="F45" s="131" t="str">
        <f>'2.5-Attainment'!G8</f>
        <v>3</v>
      </c>
    </row>
    <row r="46" spans="1:6" ht="15.75">
      <c r="A46" s="185"/>
      <c r="B46" s="130" t="str">
        <f>'2.5-Attainment'!C9</f>
        <v>CO5</v>
      </c>
      <c r="C46" s="131">
        <f>'2.5-Attainment'!D9</f>
        <v>28</v>
      </c>
      <c r="D46" s="131" t="str">
        <f>'2.5-Attainment'!E9</f>
        <v>-</v>
      </c>
      <c r="E46" s="131">
        <f>'2.5-Attainment'!F9</f>
        <v>77.7</v>
      </c>
      <c r="F46" s="131" t="str">
        <f>'2.5-Attainment'!G9</f>
        <v>2</v>
      </c>
    </row>
    <row r="47" spans="1:6" ht="15.75">
      <c r="A47" s="123"/>
      <c r="B47" s="122"/>
      <c r="C47" s="122"/>
      <c r="D47" s="122"/>
      <c r="E47" s="122"/>
      <c r="F47" s="122"/>
    </row>
    <row r="48" spans="1:6" ht="15.75">
      <c r="A48" s="186" t="str">
        <f>'2.6-Attainment'!A1</f>
        <v>Sub: Quantitative Techniques and Operation Research Sub Code: 2.6</v>
      </c>
      <c r="B48" s="132"/>
      <c r="C48" s="133" t="str">
        <f>'2.6-Attainment'!D3</f>
        <v>Internals</v>
      </c>
      <c r="D48" s="133"/>
      <c r="E48" s="133" t="str">
        <f>'2.6-Attainment'!F3</f>
        <v>Final CO Attainment</v>
      </c>
      <c r="F48" s="133"/>
    </row>
    <row r="49" spans="1:6" ht="15.75">
      <c r="A49" s="187"/>
      <c r="B49" s="133" t="str">
        <f>'2.6-Attainment'!C4</f>
        <v xml:space="preserve">CO </v>
      </c>
      <c r="C49" s="133" t="str">
        <f>'2.6-Attainment'!D4</f>
        <v>Percentage</v>
      </c>
      <c r="D49" s="133" t="str">
        <f>'2.6-Attainment'!E4</f>
        <v>Level</v>
      </c>
      <c r="E49" s="133" t="str">
        <f>'2.6-Attainment'!F4</f>
        <v>Percentage</v>
      </c>
      <c r="F49" s="133" t="str">
        <f>'2.6-Attainment'!G4</f>
        <v>Level</v>
      </c>
    </row>
    <row r="50" spans="1:6" ht="15.75">
      <c r="A50" s="187"/>
      <c r="B50" s="133" t="str">
        <f>'2.6-Attainment'!C5</f>
        <v>CO1</v>
      </c>
      <c r="C50" s="134">
        <f>'2.6-Attainment'!D5</f>
        <v>33</v>
      </c>
      <c r="D50" s="134" t="str">
        <f>'2.6-Attainment'!E5</f>
        <v>-</v>
      </c>
      <c r="E50" s="134">
        <f>'2.6-Attainment'!F5</f>
        <v>78.5</v>
      </c>
      <c r="F50" s="134" t="str">
        <f>'2.6-Attainment'!G5</f>
        <v>2</v>
      </c>
    </row>
    <row r="51" spans="1:6" ht="15.75">
      <c r="A51" s="187"/>
      <c r="B51" s="133" t="str">
        <f>'2.6-Attainment'!C6</f>
        <v>CO2</v>
      </c>
      <c r="C51" s="134">
        <f>'2.6-Attainment'!D6</f>
        <v>59.5</v>
      </c>
      <c r="D51" s="134" t="str">
        <f>'2.6-Attainment'!E6</f>
        <v>-</v>
      </c>
      <c r="E51" s="134">
        <f>'2.6-Attainment'!F6</f>
        <v>86.449999999999989</v>
      </c>
      <c r="F51" s="134" t="str">
        <f>'2.6-Attainment'!G6</f>
        <v>3</v>
      </c>
    </row>
    <row r="52" spans="1:6" ht="15.75">
      <c r="A52" s="187"/>
      <c r="B52" s="133" t="str">
        <f>'2.6-Attainment'!C7</f>
        <v>CO3</v>
      </c>
      <c r="C52" s="134">
        <f>'2.6-Attainment'!D7</f>
        <v>39.5</v>
      </c>
      <c r="D52" s="134" t="str">
        <f>'2.6-Attainment'!E7</f>
        <v>-</v>
      </c>
      <c r="E52" s="134">
        <f>'2.6-Attainment'!F7</f>
        <v>80.449999999999989</v>
      </c>
      <c r="F52" s="134" t="str">
        <f>'2.6-Attainment'!G7</f>
        <v>3</v>
      </c>
    </row>
    <row r="53" spans="1:6" ht="15.75">
      <c r="A53" s="188"/>
      <c r="B53" s="133" t="str">
        <f>'2.6-Attainment'!C8</f>
        <v>CO4</v>
      </c>
      <c r="C53" s="134">
        <f>'2.6-Attainment'!D8</f>
        <v>32</v>
      </c>
      <c r="D53" s="134" t="str">
        <f>'2.6-Attainment'!E8</f>
        <v>-</v>
      </c>
      <c r="E53" s="134">
        <f>'2.6-Attainment'!F8</f>
        <v>78.199999999999989</v>
      </c>
      <c r="F53" s="134" t="str">
        <f>'2.6-Attainment'!G8</f>
        <v>2</v>
      </c>
    </row>
    <row r="54" spans="1:6" ht="15.75">
      <c r="A54" s="123"/>
      <c r="B54" s="122"/>
      <c r="C54" s="122"/>
      <c r="D54" s="122"/>
      <c r="E54" s="122"/>
      <c r="F54" s="122"/>
    </row>
    <row r="55" spans="1:6" ht="15.75">
      <c r="A55" s="123"/>
      <c r="B55" s="122"/>
      <c r="C55" s="122"/>
      <c r="D55" s="122"/>
      <c r="E55" s="122"/>
      <c r="F55" s="122"/>
    </row>
    <row r="56" spans="1:6" ht="15.75">
      <c r="A56" s="177" t="str">
        <f>'2.7-Attainment'!A1:G1</f>
        <v>Sub: Innovation Management Sub Code: 2.7</v>
      </c>
      <c r="B56" s="124"/>
      <c r="C56" s="125" t="str">
        <f>'2.7-Attainment'!D3</f>
        <v>Internals</v>
      </c>
      <c r="D56" s="125"/>
      <c r="E56" s="125" t="str">
        <f>'2.7-Attainment'!F3</f>
        <v>Final CO Attainment</v>
      </c>
      <c r="F56" s="125"/>
    </row>
    <row r="57" spans="1:6" ht="15.75">
      <c r="A57" s="178"/>
      <c r="B57" s="125" t="str">
        <f>'2.7-Attainment'!C4</f>
        <v xml:space="preserve">CO </v>
      </c>
      <c r="C57" s="125" t="str">
        <f>'2.7-Attainment'!D4</f>
        <v>Percentage</v>
      </c>
      <c r="D57" s="125" t="str">
        <f>'2.7-Attainment'!E4</f>
        <v>Level</v>
      </c>
      <c r="E57" s="125" t="str">
        <f>'2.7-Attainment'!F4</f>
        <v>Percentage</v>
      </c>
      <c r="F57" s="125" t="str">
        <f>'2.7-Attainment'!G4</f>
        <v>Level</v>
      </c>
    </row>
    <row r="58" spans="1:6" ht="15.75">
      <c r="A58" s="178"/>
      <c r="B58" s="125" t="str">
        <f>'2.7-Attainment'!C5</f>
        <v>CO1</v>
      </c>
      <c r="C58" s="126">
        <f>'2.7-Attainment'!D5</f>
        <v>96</v>
      </c>
      <c r="D58" s="126" t="str">
        <f>'2.7-Attainment'!E5</f>
        <v>3</v>
      </c>
      <c r="E58" s="126">
        <f>'2.7-Attainment'!F5</f>
        <v>98.1</v>
      </c>
      <c r="F58" s="126" t="str">
        <f>'2.7-Attainment'!G5</f>
        <v>3</v>
      </c>
    </row>
    <row r="59" spans="1:6" ht="15.75">
      <c r="A59" s="178"/>
      <c r="B59" s="125" t="str">
        <f>'2.7-Attainment'!C6</f>
        <v>CO2</v>
      </c>
      <c r="C59" s="126">
        <f>'2.7-Attainment'!D6</f>
        <v>96</v>
      </c>
      <c r="D59" s="126" t="str">
        <f>'2.7-Attainment'!E6</f>
        <v>3</v>
      </c>
      <c r="E59" s="126">
        <f>'2.7-Attainment'!F6</f>
        <v>98.1</v>
      </c>
      <c r="F59" s="126" t="str">
        <f>'2.7-Attainment'!G6</f>
        <v>3</v>
      </c>
    </row>
    <row r="60" spans="1:6" ht="15.75">
      <c r="A60" s="178"/>
      <c r="B60" s="125" t="str">
        <f>'2.7-Attainment'!C7</f>
        <v>CO3</v>
      </c>
      <c r="C60" s="126">
        <f>'2.7-Attainment'!D7</f>
        <v>93</v>
      </c>
      <c r="D60" s="126" t="str">
        <f>'2.7-Attainment'!E7</f>
        <v>3</v>
      </c>
      <c r="E60" s="126">
        <f>'2.7-Attainment'!F7</f>
        <v>97.199999999999989</v>
      </c>
      <c r="F60" s="126" t="str">
        <f>'2.7-Attainment'!G7</f>
        <v>3</v>
      </c>
    </row>
    <row r="61" spans="1:6" ht="15.75">
      <c r="A61" s="178"/>
      <c r="B61" s="125" t="str">
        <f>'2.7-Attainment'!C8</f>
        <v>CO4</v>
      </c>
      <c r="C61" s="126">
        <f>'2.7-Attainment'!D8</f>
        <v>94</v>
      </c>
      <c r="D61" s="126" t="str">
        <f>'2.7-Attainment'!E8</f>
        <v>3</v>
      </c>
      <c r="E61" s="126">
        <f>'2.7-Attainment'!F8</f>
        <v>97.5</v>
      </c>
      <c r="F61" s="126" t="str">
        <f>'2.7-Attainment'!G8</f>
        <v>3</v>
      </c>
    </row>
    <row r="62" spans="1:6" ht="15.75">
      <c r="A62" s="179"/>
      <c r="B62" s="125" t="str">
        <f>'2.7-Attainment'!C9</f>
        <v>CO5</v>
      </c>
      <c r="C62" s="126">
        <f>'2.7-Attainment'!D9</f>
        <v>93</v>
      </c>
      <c r="D62" s="126" t="str">
        <f>'2.7-Attainment'!E9</f>
        <v>3</v>
      </c>
      <c r="E62" s="126">
        <f>'2.7-Attainment'!F9</f>
        <v>97.199999999999989</v>
      </c>
      <c r="F62" s="126" t="str">
        <f>'2.7-Attainment'!G9</f>
        <v>3</v>
      </c>
    </row>
  </sheetData>
  <mergeCells count="11">
    <mergeCell ref="A1:F1"/>
    <mergeCell ref="A2:F2"/>
    <mergeCell ref="A3:F3"/>
    <mergeCell ref="A4:F4"/>
    <mergeCell ref="A56:A62"/>
    <mergeCell ref="A6:A13"/>
    <mergeCell ref="A16:A21"/>
    <mergeCell ref="A24:A29"/>
    <mergeCell ref="A48:A53"/>
    <mergeCell ref="A32:A38"/>
    <mergeCell ref="A40:A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opLeftCell="A2" workbookViewId="0">
      <selection activeCell="G23" sqref="G23"/>
    </sheetView>
  </sheetViews>
  <sheetFormatPr defaultRowHeight="1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2" ht="28.5" customHeight="1">
      <c r="A1" s="47" t="s">
        <v>404</v>
      </c>
      <c r="B1" s="47"/>
      <c r="C1" s="47"/>
      <c r="D1" s="47"/>
      <c r="E1" s="47"/>
      <c r="F1" s="47"/>
      <c r="G1" s="47"/>
      <c r="H1" s="47"/>
      <c r="I1" s="47"/>
      <c r="J1" s="47"/>
      <c r="K1" s="9"/>
      <c r="L1" s="9"/>
    </row>
    <row r="3" spans="1:12">
      <c r="C3" s="100"/>
      <c r="D3" s="100" t="s">
        <v>15</v>
      </c>
      <c r="E3" s="100"/>
      <c r="F3" s="100" t="s">
        <v>18</v>
      </c>
      <c r="G3" s="100"/>
    </row>
    <row r="4" spans="1:12">
      <c r="C4" s="101" t="s">
        <v>16</v>
      </c>
      <c r="D4" s="100" t="s">
        <v>17</v>
      </c>
      <c r="E4" s="100" t="s">
        <v>14</v>
      </c>
      <c r="F4" s="100" t="s">
        <v>17</v>
      </c>
      <c r="G4" s="100" t="s">
        <v>14</v>
      </c>
    </row>
    <row r="5" spans="1:12">
      <c r="C5" s="101" t="s">
        <v>0</v>
      </c>
      <c r="D5" s="32">
        <f>'2.1'!H194</f>
        <v>92</v>
      </c>
      <c r="E5" s="32" t="str">
        <f>'2.1'!I194</f>
        <v>3</v>
      </c>
      <c r="F5" s="32">
        <f>'2.1'!J194</f>
        <v>94.1</v>
      </c>
      <c r="G5" s="32" t="str">
        <f>'2.1'!K194</f>
        <v>3</v>
      </c>
    </row>
    <row r="6" spans="1:12">
      <c r="C6" s="101" t="s">
        <v>1</v>
      </c>
      <c r="D6" s="32">
        <f>'2.1'!H195</f>
        <v>84.5</v>
      </c>
      <c r="E6" s="32" t="str">
        <f>'2.1'!I195</f>
        <v>3</v>
      </c>
      <c r="F6" s="32">
        <f>'2.1'!J195</f>
        <v>91.85</v>
      </c>
      <c r="G6" s="32" t="str">
        <f>'2.1'!K195</f>
        <v>3</v>
      </c>
    </row>
    <row r="7" spans="1:12">
      <c r="C7" s="101" t="s">
        <v>2</v>
      </c>
      <c r="D7" s="32">
        <f>'2.1'!H196</f>
        <v>88.666666666666671</v>
      </c>
      <c r="E7" s="32" t="str">
        <f>'2.1'!I196</f>
        <v>3</v>
      </c>
      <c r="F7" s="32">
        <f>'2.1'!J196</f>
        <v>93.1</v>
      </c>
      <c r="G7" s="32" t="str">
        <f>'2.1'!K196</f>
        <v>3</v>
      </c>
    </row>
    <row r="8" spans="1:12">
      <c r="C8" s="101" t="s">
        <v>3</v>
      </c>
      <c r="D8" s="32">
        <f>'2.1'!H197</f>
        <v>87.333333333333329</v>
      </c>
      <c r="E8" s="32" t="str">
        <f>'2.1'!I197</f>
        <v>3</v>
      </c>
      <c r="F8" s="32">
        <f>'2.1'!J197</f>
        <v>92.7</v>
      </c>
      <c r="G8" s="32" t="str">
        <f>'2.1'!K197</f>
        <v>3</v>
      </c>
    </row>
    <row r="9" spans="1:12">
      <c r="C9" s="101" t="s">
        <v>419</v>
      </c>
      <c r="D9" s="32">
        <f>'2.1'!H198</f>
        <v>91.5</v>
      </c>
      <c r="E9" s="32" t="str">
        <f>'2.1'!I198</f>
        <v>3</v>
      </c>
      <c r="F9" s="32">
        <f>'2.1'!J198</f>
        <v>93.95</v>
      </c>
      <c r="G9" s="32" t="str">
        <f>'2.1'!K198</f>
        <v>3</v>
      </c>
    </row>
    <row r="10" spans="1:12">
      <c r="C10" s="101" t="s">
        <v>424</v>
      </c>
      <c r="D10" s="32">
        <f>'2.1'!H199</f>
        <v>87</v>
      </c>
      <c r="E10" s="32" t="str">
        <f>'2.1'!I199</f>
        <v>3</v>
      </c>
      <c r="F10" s="32">
        <f>'2.1'!J199</f>
        <v>92.6</v>
      </c>
      <c r="G10" s="32" t="str">
        <f>'2.1'!K199</f>
        <v>3</v>
      </c>
    </row>
    <row r="14" spans="1:12" ht="15.75" thickBot="1">
      <c r="B14" s="102"/>
      <c r="C14" s="103" t="s">
        <v>6</v>
      </c>
      <c r="D14" s="103" t="s">
        <v>7</v>
      </c>
      <c r="E14" s="103" t="s">
        <v>5</v>
      </c>
      <c r="F14" s="103" t="s">
        <v>12</v>
      </c>
      <c r="G14" s="103" t="s">
        <v>13</v>
      </c>
      <c r="H14" s="103" t="s">
        <v>50</v>
      </c>
      <c r="I14" s="103" t="s">
        <v>51</v>
      </c>
      <c r="J14" s="103" t="s">
        <v>52</v>
      </c>
      <c r="K14" s="103" t="s">
        <v>53</v>
      </c>
    </row>
    <row r="15" spans="1:12" ht="16.5" thickBot="1">
      <c r="B15" s="103" t="s">
        <v>8</v>
      </c>
      <c r="C15" s="72">
        <v>1</v>
      </c>
      <c r="D15" s="73">
        <v>1</v>
      </c>
      <c r="E15" s="73">
        <v>1</v>
      </c>
      <c r="F15" s="73">
        <v>1</v>
      </c>
      <c r="G15" s="73"/>
      <c r="H15" s="73"/>
      <c r="I15" s="73"/>
      <c r="J15" s="73">
        <v>1</v>
      </c>
      <c r="K15" s="73">
        <v>2</v>
      </c>
    </row>
    <row r="16" spans="1:12" ht="16.5" thickBot="1">
      <c r="B16" s="103" t="s">
        <v>9</v>
      </c>
      <c r="C16" s="74">
        <v>2</v>
      </c>
      <c r="D16" s="75">
        <v>1</v>
      </c>
      <c r="E16" s="75">
        <v>2</v>
      </c>
      <c r="F16" s="75">
        <v>2</v>
      </c>
      <c r="G16" s="75"/>
      <c r="H16" s="75">
        <v>2</v>
      </c>
      <c r="I16" s="75">
        <v>2</v>
      </c>
      <c r="J16" s="75">
        <v>2</v>
      </c>
      <c r="K16" s="75">
        <v>3</v>
      </c>
    </row>
    <row r="17" spans="1:11" ht="16.5" thickBot="1">
      <c r="B17" s="103" t="s">
        <v>10</v>
      </c>
      <c r="C17" s="74">
        <v>3</v>
      </c>
      <c r="D17" s="75">
        <v>2</v>
      </c>
      <c r="E17" s="75">
        <v>2</v>
      </c>
      <c r="F17" s="75">
        <v>2</v>
      </c>
      <c r="G17" s="75">
        <v>1</v>
      </c>
      <c r="H17" s="75">
        <v>2</v>
      </c>
      <c r="I17" s="75">
        <v>2</v>
      </c>
      <c r="J17" s="75">
        <v>3</v>
      </c>
      <c r="K17" s="75">
        <v>3</v>
      </c>
    </row>
    <row r="18" spans="1:11" ht="16.5" thickBot="1">
      <c r="B18" s="103" t="s">
        <v>11</v>
      </c>
      <c r="C18" s="74">
        <v>2</v>
      </c>
      <c r="D18" s="75">
        <v>2</v>
      </c>
      <c r="E18" s="75">
        <v>2</v>
      </c>
      <c r="F18" s="75">
        <v>3</v>
      </c>
      <c r="G18" s="75">
        <v>1</v>
      </c>
      <c r="H18" s="75">
        <v>2</v>
      </c>
      <c r="I18" s="75">
        <v>2</v>
      </c>
      <c r="J18" s="75">
        <v>3</v>
      </c>
      <c r="K18" s="75">
        <v>3</v>
      </c>
    </row>
    <row r="19" spans="1:11" ht="16.5" thickBot="1">
      <c r="B19" s="103" t="s">
        <v>418</v>
      </c>
      <c r="C19" s="74">
        <v>2</v>
      </c>
      <c r="D19" s="75">
        <v>1</v>
      </c>
      <c r="E19" s="75">
        <v>2</v>
      </c>
      <c r="F19" s="75">
        <v>2</v>
      </c>
      <c r="G19" s="75">
        <v>1</v>
      </c>
      <c r="H19" s="75">
        <v>2</v>
      </c>
      <c r="I19" s="75">
        <v>2</v>
      </c>
      <c r="J19" s="75">
        <v>3</v>
      </c>
      <c r="K19" s="75">
        <v>3</v>
      </c>
    </row>
    <row r="20" spans="1:11" ht="16.5" thickBot="1">
      <c r="B20" s="103" t="s">
        <v>426</v>
      </c>
      <c r="C20" s="74">
        <v>2</v>
      </c>
      <c r="D20" s="75">
        <v>1</v>
      </c>
      <c r="E20" s="75">
        <v>1</v>
      </c>
      <c r="F20" s="75">
        <v>1</v>
      </c>
      <c r="G20" s="75">
        <v>1</v>
      </c>
      <c r="H20" s="75">
        <v>1</v>
      </c>
      <c r="I20" s="75">
        <v>1</v>
      </c>
      <c r="J20" s="75">
        <v>2</v>
      </c>
      <c r="K20" s="75">
        <v>3</v>
      </c>
    </row>
    <row r="21" spans="1:11">
      <c r="B21" s="6"/>
      <c r="C21" s="7" t="s">
        <v>23</v>
      </c>
      <c r="D21" s="7" t="s">
        <v>24</v>
      </c>
      <c r="E21" s="7" t="s">
        <v>25</v>
      </c>
      <c r="F21" s="7" t="s">
        <v>26</v>
      </c>
      <c r="G21" s="8" t="s">
        <v>27</v>
      </c>
    </row>
    <row r="22" spans="1:11">
      <c r="B22" s="50"/>
      <c r="C22" s="50"/>
      <c r="D22" s="50"/>
      <c r="E22" s="50"/>
      <c r="F22" s="50"/>
      <c r="G22" s="50"/>
    </row>
    <row r="23" spans="1:11">
      <c r="B23" s="50"/>
      <c r="C23" s="50"/>
      <c r="D23" s="50"/>
      <c r="E23" s="50"/>
      <c r="F23" s="50"/>
      <c r="G23" s="50"/>
    </row>
    <row r="24" spans="1:11">
      <c r="A24" s="159" t="s">
        <v>29</v>
      </c>
      <c r="B24" s="159"/>
      <c r="C24" s="156" t="s">
        <v>6</v>
      </c>
      <c r="D24" s="156" t="s">
        <v>7</v>
      </c>
      <c r="E24" s="156" t="s">
        <v>5</v>
      </c>
      <c r="F24" s="156" t="s">
        <v>12</v>
      </c>
      <c r="G24" s="156" t="s">
        <v>13</v>
      </c>
      <c r="H24" s="156" t="s">
        <v>50</v>
      </c>
      <c r="I24" s="156" t="s">
        <v>51</v>
      </c>
      <c r="J24" s="156" t="s">
        <v>52</v>
      </c>
      <c r="K24" s="156" t="s">
        <v>53</v>
      </c>
    </row>
    <row r="25" spans="1:11">
      <c r="A25" s="158" t="s">
        <v>28</v>
      </c>
      <c r="B25" s="158"/>
      <c r="C25" s="157"/>
      <c r="D25" s="157"/>
      <c r="E25" s="157"/>
      <c r="F25" s="157"/>
      <c r="G25" s="157"/>
      <c r="H25" s="157"/>
      <c r="I25" s="157"/>
      <c r="J25" s="157"/>
      <c r="K25" s="157"/>
    </row>
    <row r="26" spans="1:11">
      <c r="A26" s="103" t="s">
        <v>8</v>
      </c>
      <c r="B26" s="26">
        <f>F5</f>
        <v>94.1</v>
      </c>
      <c r="C26" s="55">
        <f t="shared" ref="C26:K26" si="0">C15*$B$26/3</f>
        <v>31.366666666666664</v>
      </c>
      <c r="D26" s="55">
        <f t="shared" si="0"/>
        <v>31.366666666666664</v>
      </c>
      <c r="E26" s="55">
        <f t="shared" si="0"/>
        <v>31.366666666666664</v>
      </c>
      <c r="F26" s="55">
        <f t="shared" si="0"/>
        <v>31.366666666666664</v>
      </c>
      <c r="G26" s="55">
        <f t="shared" si="0"/>
        <v>0</v>
      </c>
      <c r="H26" s="55">
        <f t="shared" si="0"/>
        <v>0</v>
      </c>
      <c r="I26" s="55">
        <f t="shared" si="0"/>
        <v>0</v>
      </c>
      <c r="J26" s="55">
        <f t="shared" si="0"/>
        <v>31.366666666666664</v>
      </c>
      <c r="K26" s="55">
        <f t="shared" si="0"/>
        <v>62.733333333333327</v>
      </c>
    </row>
    <row r="27" spans="1:11">
      <c r="A27" s="103" t="s">
        <v>9</v>
      </c>
      <c r="B27" s="26">
        <f>F6</f>
        <v>91.85</v>
      </c>
      <c r="C27" s="55">
        <f t="shared" ref="C27:K27" si="1">C16*$B$27/3</f>
        <v>61.233333333333327</v>
      </c>
      <c r="D27" s="55">
        <f t="shared" si="1"/>
        <v>30.616666666666664</v>
      </c>
      <c r="E27" s="55">
        <f t="shared" si="1"/>
        <v>61.233333333333327</v>
      </c>
      <c r="F27" s="55">
        <f t="shared" si="1"/>
        <v>61.233333333333327</v>
      </c>
      <c r="G27" s="55">
        <f t="shared" si="1"/>
        <v>0</v>
      </c>
      <c r="H27" s="55">
        <f t="shared" si="1"/>
        <v>61.233333333333327</v>
      </c>
      <c r="I27" s="55">
        <f t="shared" si="1"/>
        <v>61.233333333333327</v>
      </c>
      <c r="J27" s="55">
        <f t="shared" si="1"/>
        <v>61.233333333333327</v>
      </c>
      <c r="K27" s="55">
        <f t="shared" si="1"/>
        <v>91.84999999999998</v>
      </c>
    </row>
    <row r="28" spans="1:11">
      <c r="A28" s="103" t="s">
        <v>10</v>
      </c>
      <c r="B28" s="26">
        <f>F7</f>
        <v>93.1</v>
      </c>
      <c r="C28" s="55">
        <f t="shared" ref="C28:K28" si="2">C17*$B$28/3</f>
        <v>93.09999999999998</v>
      </c>
      <c r="D28" s="55">
        <f t="shared" si="2"/>
        <v>62.066666666666663</v>
      </c>
      <c r="E28" s="55">
        <f t="shared" si="2"/>
        <v>62.066666666666663</v>
      </c>
      <c r="F28" s="55">
        <f t="shared" si="2"/>
        <v>62.066666666666663</v>
      </c>
      <c r="G28" s="55">
        <f t="shared" si="2"/>
        <v>31.033333333333331</v>
      </c>
      <c r="H28" s="55">
        <f t="shared" si="2"/>
        <v>62.066666666666663</v>
      </c>
      <c r="I28" s="55">
        <f t="shared" si="2"/>
        <v>62.066666666666663</v>
      </c>
      <c r="J28" s="55">
        <f t="shared" si="2"/>
        <v>93.09999999999998</v>
      </c>
      <c r="K28" s="55">
        <f t="shared" si="2"/>
        <v>93.09999999999998</v>
      </c>
    </row>
    <row r="29" spans="1:11">
      <c r="A29" s="103" t="s">
        <v>11</v>
      </c>
      <c r="B29" s="26">
        <f>F8</f>
        <v>92.7</v>
      </c>
      <c r="C29" s="55">
        <f t="shared" ref="C29:K29" si="3">C18*$B$29/3</f>
        <v>61.800000000000004</v>
      </c>
      <c r="D29" s="55">
        <f t="shared" si="3"/>
        <v>61.800000000000004</v>
      </c>
      <c r="E29" s="55">
        <f t="shared" si="3"/>
        <v>61.800000000000004</v>
      </c>
      <c r="F29" s="55">
        <f t="shared" si="3"/>
        <v>92.7</v>
      </c>
      <c r="G29" s="55">
        <f t="shared" si="3"/>
        <v>30.900000000000002</v>
      </c>
      <c r="H29" s="55">
        <f t="shared" si="3"/>
        <v>61.800000000000004</v>
      </c>
      <c r="I29" s="55">
        <f t="shared" si="3"/>
        <v>61.800000000000004</v>
      </c>
      <c r="J29" s="55">
        <f t="shared" si="3"/>
        <v>92.7</v>
      </c>
      <c r="K29" s="55">
        <f t="shared" si="3"/>
        <v>92.7</v>
      </c>
    </row>
    <row r="30" spans="1:11">
      <c r="A30" s="103" t="s">
        <v>30</v>
      </c>
      <c r="B30" s="28"/>
      <c r="C30" s="54">
        <f t="shared" ref="C30:K30" si="4">AVERAGE(C26:C29)</f>
        <v>61.875</v>
      </c>
      <c r="D30" s="54">
        <f t="shared" si="4"/>
        <v>46.462499999999999</v>
      </c>
      <c r="E30" s="54">
        <f t="shared" si="4"/>
        <v>54.116666666666667</v>
      </c>
      <c r="F30" s="54">
        <f t="shared" si="4"/>
        <v>61.841666666666669</v>
      </c>
      <c r="G30" s="54">
        <f t="shared" si="4"/>
        <v>15.483333333333334</v>
      </c>
      <c r="H30" s="54">
        <f t="shared" si="4"/>
        <v>46.274999999999999</v>
      </c>
      <c r="I30" s="54">
        <f t="shared" si="4"/>
        <v>46.274999999999999</v>
      </c>
      <c r="J30" s="54">
        <f t="shared" si="4"/>
        <v>69.599999999999994</v>
      </c>
      <c r="K30" s="54">
        <f t="shared" si="4"/>
        <v>85.095833333333317</v>
      </c>
    </row>
    <row r="31" spans="1:11">
      <c r="B31" s="50"/>
      <c r="C31" s="50"/>
      <c r="D31" s="50"/>
      <c r="E31" s="50"/>
      <c r="F31" s="50"/>
      <c r="G31" s="50"/>
    </row>
    <row r="32" spans="1:11">
      <c r="D32" s="50"/>
      <c r="E32" s="6"/>
      <c r="F32" s="6"/>
      <c r="G32" s="6"/>
      <c r="H32" s="6"/>
      <c r="I32" s="6"/>
    </row>
    <row r="33" spans="4:7">
      <c r="D33" s="50"/>
      <c r="E33" s="50"/>
      <c r="F33" s="50"/>
      <c r="G33" s="50"/>
    </row>
  </sheetData>
  <mergeCells count="11">
    <mergeCell ref="H24:H25"/>
    <mergeCell ref="I24:I25"/>
    <mergeCell ref="J24:J25"/>
    <mergeCell ref="K24:K25"/>
    <mergeCell ref="A25:B25"/>
    <mergeCell ref="A24:B24"/>
    <mergeCell ref="C24:C25"/>
    <mergeCell ref="D24:D25"/>
    <mergeCell ref="E24:E25"/>
    <mergeCell ref="F24:F25"/>
    <mergeCell ref="G24:G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7"/>
  <sheetViews>
    <sheetView topLeftCell="A184" workbookViewId="0">
      <selection activeCell="A9" sqref="A9:P9"/>
    </sheetView>
  </sheetViews>
  <sheetFormatPr defaultRowHeight="15"/>
  <cols>
    <col min="1" max="1" width="34.28515625" style="1" customWidth="1"/>
    <col min="2" max="2" width="42.7109375" style="1" customWidth="1"/>
    <col min="3" max="11" width="7.140625" style="2" customWidth="1"/>
    <col min="12" max="12" width="8.85546875" style="2" customWidth="1"/>
    <col min="13" max="14" width="7.140625" style="2" customWidth="1"/>
    <col min="15" max="15" width="15.7109375" style="51" bestFit="1" customWidth="1"/>
    <col min="16" max="16" width="24.42578125" style="2" bestFit="1" customWidth="1"/>
    <col min="17" max="16384" width="9.140625" style="51"/>
  </cols>
  <sheetData>
    <row r="1" spans="1:16" ht="18.7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5" customHeight="1">
      <c r="A2" s="153" t="s">
        <v>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5" customHeight="1">
      <c r="A3" s="153" t="s">
        <v>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" customHeight="1">
      <c r="A4" s="154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5" customHeight="1">
      <c r="A5" s="153" t="s">
        <v>44</v>
      </c>
      <c r="B5" s="153"/>
      <c r="C5" s="153" t="s">
        <v>45</v>
      </c>
      <c r="D5" s="153"/>
      <c r="E5" s="153"/>
      <c r="F5" s="153"/>
      <c r="G5" s="153"/>
      <c r="H5" s="96"/>
      <c r="I5" s="153" t="s">
        <v>48</v>
      </c>
      <c r="J5" s="153"/>
      <c r="K5" s="153"/>
      <c r="L5" s="153" t="s">
        <v>400</v>
      </c>
      <c r="M5" s="153"/>
      <c r="N5" s="153" t="s">
        <v>46</v>
      </c>
      <c r="O5" s="153"/>
      <c r="P5" s="96">
        <v>2.2000000000000002</v>
      </c>
    </row>
    <row r="6" spans="1:16" ht="18.75">
      <c r="A6" s="96" t="s">
        <v>57</v>
      </c>
      <c r="B6" s="153" t="s">
        <v>409</v>
      </c>
      <c r="C6" s="153"/>
      <c r="D6" s="153"/>
      <c r="E6" s="153"/>
      <c r="F6" s="153"/>
      <c r="G6" s="153"/>
      <c r="H6" s="153"/>
      <c r="I6" s="153"/>
      <c r="J6" s="153"/>
      <c r="K6" s="153" t="s">
        <v>47</v>
      </c>
      <c r="L6" s="153"/>
      <c r="M6" s="153" t="s">
        <v>408</v>
      </c>
      <c r="N6" s="153"/>
      <c r="O6" s="153"/>
      <c r="P6" s="153"/>
    </row>
    <row r="7" spans="1:16">
      <c r="A7" s="97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06"/>
      <c r="P7" s="98"/>
    </row>
    <row r="8" spans="1:16" ht="25.5" customHeight="1">
      <c r="A8" s="91"/>
      <c r="B8" s="91"/>
      <c r="C8" s="155" t="s">
        <v>407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07"/>
      <c r="P8" s="93"/>
    </row>
    <row r="9" spans="1:16" ht="18.75">
      <c r="A9" s="94"/>
      <c r="B9" s="94"/>
      <c r="C9" s="152" t="s">
        <v>434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92"/>
      <c r="P9" s="93"/>
    </row>
    <row r="10" spans="1:16" ht="18.75">
      <c r="A10" s="139"/>
      <c r="B10" s="140"/>
      <c r="C10" s="141" t="s">
        <v>37</v>
      </c>
      <c r="D10" s="142"/>
      <c r="E10" s="142"/>
      <c r="F10" s="142"/>
      <c r="G10" s="142"/>
      <c r="H10" s="142"/>
      <c r="I10" s="143"/>
      <c r="J10" s="141" t="s">
        <v>38</v>
      </c>
      <c r="K10" s="142"/>
      <c r="L10" s="142"/>
      <c r="M10" s="143"/>
      <c r="N10" s="95" t="s">
        <v>39</v>
      </c>
      <c r="O10" s="107"/>
      <c r="P10" s="93"/>
    </row>
    <row r="11" spans="1:16" s="14" customFormat="1" ht="15.75">
      <c r="A11" s="144" t="s">
        <v>20</v>
      </c>
      <c r="B11" s="145"/>
      <c r="C11" s="57">
        <v>1</v>
      </c>
      <c r="D11" s="57">
        <v>2</v>
      </c>
      <c r="E11" s="57">
        <v>3</v>
      </c>
      <c r="F11" s="57">
        <v>4</v>
      </c>
      <c r="G11" s="57">
        <v>5</v>
      </c>
      <c r="H11" s="57">
        <v>6</v>
      </c>
      <c r="I11" s="57">
        <v>7</v>
      </c>
      <c r="J11" s="57">
        <v>8</v>
      </c>
      <c r="K11" s="57">
        <v>9</v>
      </c>
      <c r="L11" s="57">
        <v>10</v>
      </c>
      <c r="M11" s="57">
        <v>11</v>
      </c>
      <c r="N11" s="57">
        <v>12</v>
      </c>
      <c r="O11" s="57" t="s">
        <v>40</v>
      </c>
      <c r="P11" s="57" t="s">
        <v>36</v>
      </c>
    </row>
    <row r="12" spans="1:16" s="14" customFormat="1" ht="15.75">
      <c r="A12" s="146" t="s">
        <v>21</v>
      </c>
      <c r="B12" s="147"/>
      <c r="C12" s="76" t="s">
        <v>0</v>
      </c>
      <c r="D12" s="76" t="s">
        <v>2</v>
      </c>
      <c r="E12" s="76" t="s">
        <v>2</v>
      </c>
      <c r="F12" s="76" t="s">
        <v>3</v>
      </c>
      <c r="G12" s="76" t="s">
        <v>0</v>
      </c>
      <c r="H12" s="76" t="s">
        <v>0</v>
      </c>
      <c r="I12" s="76" t="s">
        <v>0</v>
      </c>
      <c r="J12" s="76" t="s">
        <v>0</v>
      </c>
      <c r="K12" s="76" t="s">
        <v>2</v>
      </c>
      <c r="L12" s="76" t="s">
        <v>3</v>
      </c>
      <c r="M12" s="76" t="s">
        <v>1</v>
      </c>
      <c r="N12" s="76" t="s">
        <v>3</v>
      </c>
      <c r="O12" s="57" t="s">
        <v>19</v>
      </c>
      <c r="P12" s="57" t="s">
        <v>19</v>
      </c>
    </row>
    <row r="13" spans="1:16" s="14" customFormat="1" ht="15.75">
      <c r="A13" s="144" t="s">
        <v>22</v>
      </c>
      <c r="B13" s="145"/>
      <c r="C13" s="57">
        <v>5</v>
      </c>
      <c r="D13" s="57">
        <v>5</v>
      </c>
      <c r="E13" s="57">
        <v>5</v>
      </c>
      <c r="F13" s="57">
        <v>5</v>
      </c>
      <c r="G13" s="57">
        <v>5</v>
      </c>
      <c r="H13" s="57">
        <v>5</v>
      </c>
      <c r="I13" s="57">
        <v>5</v>
      </c>
      <c r="J13" s="57">
        <v>10</v>
      </c>
      <c r="K13" s="57">
        <v>10</v>
      </c>
      <c r="L13" s="57">
        <v>10</v>
      </c>
      <c r="M13" s="57">
        <v>10</v>
      </c>
      <c r="N13" s="57">
        <v>15</v>
      </c>
      <c r="O13" s="57">
        <v>70</v>
      </c>
      <c r="P13" s="57">
        <v>70</v>
      </c>
    </row>
    <row r="14" spans="1:16" s="14" customFormat="1" ht="22.5" customHeight="1">
      <c r="A14" s="33" t="s">
        <v>55</v>
      </c>
      <c r="B14" s="33" t="s">
        <v>56</v>
      </c>
      <c r="C14" s="34">
        <f>C13*0.64</f>
        <v>3.2</v>
      </c>
      <c r="D14" s="34">
        <f t="shared" ref="D14:N14" si="0">D13*0.64</f>
        <v>3.2</v>
      </c>
      <c r="E14" s="34">
        <f t="shared" si="0"/>
        <v>3.2</v>
      </c>
      <c r="F14" s="34">
        <f t="shared" si="0"/>
        <v>3.2</v>
      </c>
      <c r="G14" s="34">
        <f t="shared" si="0"/>
        <v>3.2</v>
      </c>
      <c r="H14" s="34">
        <f t="shared" si="0"/>
        <v>3.2</v>
      </c>
      <c r="I14" s="34">
        <f t="shared" si="0"/>
        <v>3.2</v>
      </c>
      <c r="J14" s="34">
        <f t="shared" si="0"/>
        <v>6.4</v>
      </c>
      <c r="K14" s="34">
        <f t="shared" si="0"/>
        <v>6.4</v>
      </c>
      <c r="L14" s="34">
        <f t="shared" si="0"/>
        <v>6.4</v>
      </c>
      <c r="M14" s="34">
        <f t="shared" si="0"/>
        <v>6.4</v>
      </c>
      <c r="N14" s="34">
        <f t="shared" si="0"/>
        <v>9.6</v>
      </c>
      <c r="O14" s="35">
        <f>O13*0.357142</f>
        <v>24.999940000000002</v>
      </c>
      <c r="P14" s="36"/>
    </row>
    <row r="15" spans="1:16" s="14" customFormat="1" ht="15.75">
      <c r="A15" s="41" t="s">
        <v>59</v>
      </c>
      <c r="B15" s="42" t="s">
        <v>60</v>
      </c>
      <c r="C15" s="66"/>
      <c r="D15" s="66">
        <v>3</v>
      </c>
      <c r="E15" s="66">
        <v>3</v>
      </c>
      <c r="F15" s="66">
        <v>2</v>
      </c>
      <c r="G15" s="66"/>
      <c r="H15" s="66">
        <v>2</v>
      </c>
      <c r="I15" s="66"/>
      <c r="J15" s="66"/>
      <c r="K15" s="66"/>
      <c r="L15" s="66">
        <v>2</v>
      </c>
      <c r="M15" s="66"/>
      <c r="N15" s="67">
        <v>1</v>
      </c>
      <c r="O15" s="90">
        <v>37</v>
      </c>
      <c r="P15" s="70">
        <f t="shared" ref="P15:P46" si="1">SUM(C15:N15)</f>
        <v>13</v>
      </c>
    </row>
    <row r="16" spans="1:16" s="14" customFormat="1" ht="15.75">
      <c r="A16" s="41" t="s">
        <v>61</v>
      </c>
      <c r="B16" s="42" t="s">
        <v>62</v>
      </c>
      <c r="C16" s="66">
        <v>4</v>
      </c>
      <c r="D16" s="66"/>
      <c r="E16" s="66"/>
      <c r="F16" s="66">
        <v>3</v>
      </c>
      <c r="G16" s="66"/>
      <c r="H16" s="66"/>
      <c r="I16" s="66">
        <v>1</v>
      </c>
      <c r="J16" s="66"/>
      <c r="K16" s="66">
        <v>6</v>
      </c>
      <c r="L16" s="66"/>
      <c r="M16" s="66">
        <v>3</v>
      </c>
      <c r="N16" s="67">
        <v>8</v>
      </c>
      <c r="O16" s="90">
        <v>40</v>
      </c>
      <c r="P16" s="70">
        <f t="shared" si="1"/>
        <v>25</v>
      </c>
    </row>
    <row r="17" spans="1:16" s="14" customFormat="1" ht="15.75">
      <c r="A17" s="41" t="s">
        <v>63</v>
      </c>
      <c r="B17" s="42" t="s">
        <v>64</v>
      </c>
      <c r="C17" s="66"/>
      <c r="D17" s="66"/>
      <c r="E17" s="66">
        <v>4</v>
      </c>
      <c r="F17" s="66">
        <v>4</v>
      </c>
      <c r="G17" s="66">
        <v>4</v>
      </c>
      <c r="H17" s="66"/>
      <c r="I17" s="66">
        <v>4</v>
      </c>
      <c r="J17" s="66"/>
      <c r="K17" s="66">
        <v>6</v>
      </c>
      <c r="L17" s="66"/>
      <c r="M17" s="66">
        <v>8</v>
      </c>
      <c r="N17" s="67">
        <v>9</v>
      </c>
      <c r="O17" s="90">
        <v>40</v>
      </c>
      <c r="P17" s="70">
        <f t="shared" si="1"/>
        <v>39</v>
      </c>
    </row>
    <row r="18" spans="1:16" s="14" customFormat="1" ht="15.75">
      <c r="A18" s="41" t="s">
        <v>65</v>
      </c>
      <c r="B18" s="42" t="s">
        <v>66</v>
      </c>
      <c r="C18" s="66"/>
      <c r="D18" s="66">
        <v>4</v>
      </c>
      <c r="E18" s="66"/>
      <c r="F18" s="66">
        <v>2</v>
      </c>
      <c r="G18" s="66"/>
      <c r="H18" s="66">
        <v>3</v>
      </c>
      <c r="I18" s="66">
        <v>1</v>
      </c>
      <c r="J18" s="66"/>
      <c r="K18" s="66"/>
      <c r="L18" s="66"/>
      <c r="M18" s="66">
        <v>6</v>
      </c>
      <c r="N18" s="67">
        <v>1</v>
      </c>
      <c r="O18" s="90">
        <v>36</v>
      </c>
      <c r="P18" s="70">
        <f t="shared" si="1"/>
        <v>17</v>
      </c>
    </row>
    <row r="19" spans="1:16" s="14" customFormat="1" ht="15.75">
      <c r="A19" s="41" t="s">
        <v>67</v>
      </c>
      <c r="B19" s="42" t="s">
        <v>68</v>
      </c>
      <c r="C19" s="66"/>
      <c r="D19" s="66">
        <v>3</v>
      </c>
      <c r="E19" s="66"/>
      <c r="F19" s="66">
        <v>1.5</v>
      </c>
      <c r="G19" s="66">
        <v>2</v>
      </c>
      <c r="H19" s="66"/>
      <c r="I19" s="66">
        <v>2.5</v>
      </c>
      <c r="J19" s="66"/>
      <c r="K19" s="66">
        <v>1</v>
      </c>
      <c r="L19" s="66">
        <v>0</v>
      </c>
      <c r="M19" s="66">
        <v>2</v>
      </c>
      <c r="N19" s="67">
        <v>1</v>
      </c>
      <c r="O19" s="90">
        <v>28</v>
      </c>
      <c r="P19" s="70">
        <f t="shared" si="1"/>
        <v>13</v>
      </c>
    </row>
    <row r="20" spans="1:16" s="14" customFormat="1" ht="15.75">
      <c r="A20" s="41" t="s">
        <v>69</v>
      </c>
      <c r="B20" s="42" t="s">
        <v>70</v>
      </c>
      <c r="C20" s="66">
        <v>3</v>
      </c>
      <c r="D20" s="66">
        <v>3</v>
      </c>
      <c r="E20" s="66">
        <v>2</v>
      </c>
      <c r="F20" s="66"/>
      <c r="G20" s="66"/>
      <c r="H20" s="66">
        <v>2</v>
      </c>
      <c r="I20" s="66">
        <v>1</v>
      </c>
      <c r="J20" s="66"/>
      <c r="K20" s="66">
        <v>2</v>
      </c>
      <c r="L20" s="66"/>
      <c r="M20" s="66">
        <v>1</v>
      </c>
      <c r="N20" s="67">
        <v>10</v>
      </c>
      <c r="O20" s="90">
        <v>41</v>
      </c>
      <c r="P20" s="70">
        <f t="shared" si="1"/>
        <v>24</v>
      </c>
    </row>
    <row r="21" spans="1:16" s="14" customFormat="1" ht="15.75">
      <c r="A21" s="41" t="s">
        <v>71</v>
      </c>
      <c r="B21" s="42" t="s">
        <v>72</v>
      </c>
      <c r="C21" s="66">
        <v>3</v>
      </c>
      <c r="D21" s="66">
        <v>1</v>
      </c>
      <c r="E21" s="66">
        <v>2</v>
      </c>
      <c r="F21" s="66">
        <v>4</v>
      </c>
      <c r="G21" s="66">
        <v>3</v>
      </c>
      <c r="H21" s="66"/>
      <c r="I21" s="66"/>
      <c r="J21" s="66"/>
      <c r="K21" s="66"/>
      <c r="L21" s="66"/>
      <c r="M21" s="66"/>
      <c r="N21" s="67">
        <v>10</v>
      </c>
      <c r="O21" s="90">
        <v>37</v>
      </c>
      <c r="P21" s="70">
        <f t="shared" si="1"/>
        <v>23</v>
      </c>
    </row>
    <row r="22" spans="1:16" s="14" customFormat="1" ht="15.75">
      <c r="A22" s="41" t="s">
        <v>73</v>
      </c>
      <c r="B22" s="42" t="s">
        <v>74</v>
      </c>
      <c r="C22" s="66">
        <v>3</v>
      </c>
      <c r="D22" s="66"/>
      <c r="E22" s="66">
        <v>4</v>
      </c>
      <c r="F22" s="66">
        <v>1</v>
      </c>
      <c r="G22" s="66"/>
      <c r="H22" s="66">
        <v>2</v>
      </c>
      <c r="I22" s="66"/>
      <c r="J22" s="66"/>
      <c r="K22" s="66">
        <v>6</v>
      </c>
      <c r="L22" s="66"/>
      <c r="M22" s="66"/>
      <c r="N22" s="67">
        <v>2</v>
      </c>
      <c r="O22" s="90">
        <v>32</v>
      </c>
      <c r="P22" s="70">
        <f t="shared" si="1"/>
        <v>18</v>
      </c>
    </row>
    <row r="23" spans="1:16" s="14" customFormat="1" ht="15.75">
      <c r="A23" s="41" t="s">
        <v>75</v>
      </c>
      <c r="B23" s="42" t="s">
        <v>76</v>
      </c>
      <c r="C23" s="66"/>
      <c r="D23" s="66">
        <v>4</v>
      </c>
      <c r="E23" s="66">
        <v>1.5</v>
      </c>
      <c r="F23" s="66">
        <v>3.5</v>
      </c>
      <c r="G23" s="66">
        <v>2.5</v>
      </c>
      <c r="H23" s="66">
        <v>3</v>
      </c>
      <c r="I23" s="66">
        <v>3.5</v>
      </c>
      <c r="J23" s="66"/>
      <c r="K23" s="66">
        <v>6.5</v>
      </c>
      <c r="L23" s="66">
        <v>6.5</v>
      </c>
      <c r="M23" s="66">
        <v>7</v>
      </c>
      <c r="N23" s="67">
        <v>12</v>
      </c>
      <c r="O23" s="90">
        <v>44</v>
      </c>
      <c r="P23" s="70">
        <f t="shared" si="1"/>
        <v>50</v>
      </c>
    </row>
    <row r="24" spans="1:16" s="14" customFormat="1" ht="15.75">
      <c r="A24" s="41" t="s">
        <v>77</v>
      </c>
      <c r="B24" s="42" t="s">
        <v>78</v>
      </c>
      <c r="C24" s="66"/>
      <c r="D24" s="66">
        <v>3.5</v>
      </c>
      <c r="E24" s="66">
        <v>3.5</v>
      </c>
      <c r="F24" s="66">
        <v>3.5</v>
      </c>
      <c r="G24" s="66">
        <v>4</v>
      </c>
      <c r="H24" s="66"/>
      <c r="I24" s="66">
        <v>3</v>
      </c>
      <c r="J24" s="66">
        <v>4</v>
      </c>
      <c r="K24" s="66"/>
      <c r="L24" s="66">
        <v>5</v>
      </c>
      <c r="M24" s="66">
        <v>5.5</v>
      </c>
      <c r="N24" s="67">
        <v>10</v>
      </c>
      <c r="O24" s="90">
        <v>45</v>
      </c>
      <c r="P24" s="70">
        <f t="shared" si="1"/>
        <v>42</v>
      </c>
    </row>
    <row r="25" spans="1:16" s="14" customFormat="1" ht="15.75">
      <c r="A25" s="41" t="s">
        <v>79</v>
      </c>
      <c r="B25" s="42" t="s">
        <v>80</v>
      </c>
      <c r="C25" s="66">
        <v>0</v>
      </c>
      <c r="D25" s="66"/>
      <c r="E25" s="66">
        <v>1.5</v>
      </c>
      <c r="F25" s="66">
        <v>1</v>
      </c>
      <c r="G25" s="66"/>
      <c r="H25" s="66"/>
      <c r="I25" s="66">
        <v>0</v>
      </c>
      <c r="J25" s="66">
        <v>0</v>
      </c>
      <c r="K25" s="66">
        <v>0</v>
      </c>
      <c r="L25" s="66"/>
      <c r="M25" s="66">
        <v>2.5</v>
      </c>
      <c r="N25" s="67">
        <v>2</v>
      </c>
      <c r="O25" s="90">
        <v>34</v>
      </c>
      <c r="P25" s="70">
        <f t="shared" si="1"/>
        <v>7</v>
      </c>
    </row>
    <row r="26" spans="1:16" s="14" customFormat="1" ht="15.75">
      <c r="A26" s="41" t="s">
        <v>81</v>
      </c>
      <c r="B26" s="42" t="s">
        <v>82</v>
      </c>
      <c r="C26" s="66">
        <v>1</v>
      </c>
      <c r="D26" s="66">
        <v>2.5</v>
      </c>
      <c r="E26" s="66">
        <v>2.5</v>
      </c>
      <c r="F26" s="66"/>
      <c r="G26" s="66"/>
      <c r="H26" s="66"/>
      <c r="I26" s="66"/>
      <c r="J26" s="66">
        <v>2</v>
      </c>
      <c r="K26" s="66">
        <v>1</v>
      </c>
      <c r="L26" s="66"/>
      <c r="M26" s="66"/>
      <c r="N26" s="67">
        <v>6</v>
      </c>
      <c r="O26" s="90">
        <v>28</v>
      </c>
      <c r="P26" s="70">
        <f t="shared" si="1"/>
        <v>15</v>
      </c>
    </row>
    <row r="27" spans="1:16" s="14" customFormat="1" ht="15.75">
      <c r="A27" s="41" t="s">
        <v>83</v>
      </c>
      <c r="B27" s="42" t="s">
        <v>84</v>
      </c>
      <c r="C27" s="66"/>
      <c r="D27" s="66">
        <v>3.5</v>
      </c>
      <c r="E27" s="66">
        <v>3</v>
      </c>
      <c r="F27" s="66">
        <v>2.5</v>
      </c>
      <c r="G27" s="66"/>
      <c r="H27" s="66">
        <v>1</v>
      </c>
      <c r="I27" s="66">
        <v>3</v>
      </c>
      <c r="J27" s="66">
        <v>4</v>
      </c>
      <c r="K27" s="66"/>
      <c r="L27" s="66">
        <v>0</v>
      </c>
      <c r="M27" s="66"/>
      <c r="N27" s="67">
        <v>3</v>
      </c>
      <c r="O27" s="90">
        <v>34</v>
      </c>
      <c r="P27" s="70">
        <f t="shared" si="1"/>
        <v>20</v>
      </c>
    </row>
    <row r="28" spans="1:16" s="14" customFormat="1" ht="15.75">
      <c r="A28" s="41" t="s">
        <v>85</v>
      </c>
      <c r="B28" s="42" t="s">
        <v>86</v>
      </c>
      <c r="C28" s="66"/>
      <c r="D28" s="66"/>
      <c r="E28" s="66">
        <v>3</v>
      </c>
      <c r="F28" s="66">
        <v>3.5</v>
      </c>
      <c r="G28" s="66">
        <v>4</v>
      </c>
      <c r="H28" s="66">
        <v>3.5</v>
      </c>
      <c r="I28" s="66">
        <v>3.5</v>
      </c>
      <c r="J28" s="66"/>
      <c r="K28" s="66">
        <v>2</v>
      </c>
      <c r="L28" s="66">
        <v>6.5</v>
      </c>
      <c r="M28" s="66">
        <v>5</v>
      </c>
      <c r="N28" s="67">
        <v>8</v>
      </c>
      <c r="O28" s="90">
        <v>45</v>
      </c>
      <c r="P28" s="70">
        <f t="shared" si="1"/>
        <v>39</v>
      </c>
    </row>
    <row r="29" spans="1:16" s="14" customFormat="1" ht="15.75">
      <c r="A29" s="41" t="s">
        <v>87</v>
      </c>
      <c r="B29" s="42" t="s">
        <v>88</v>
      </c>
      <c r="C29" s="66">
        <v>2.5</v>
      </c>
      <c r="D29" s="66">
        <v>4</v>
      </c>
      <c r="E29" s="66">
        <v>2.5</v>
      </c>
      <c r="F29" s="66"/>
      <c r="G29" s="66">
        <v>3.5</v>
      </c>
      <c r="H29" s="66"/>
      <c r="I29" s="66">
        <v>2.5</v>
      </c>
      <c r="J29" s="66">
        <v>6</v>
      </c>
      <c r="K29" s="66">
        <v>7</v>
      </c>
      <c r="L29" s="66">
        <v>7</v>
      </c>
      <c r="M29" s="66"/>
      <c r="N29" s="67">
        <v>10</v>
      </c>
      <c r="O29" s="90">
        <v>41</v>
      </c>
      <c r="P29" s="70">
        <f t="shared" si="1"/>
        <v>45</v>
      </c>
    </row>
    <row r="30" spans="1:16" s="14" customFormat="1" ht="15.75">
      <c r="A30" s="41" t="s">
        <v>89</v>
      </c>
      <c r="B30" s="42" t="s">
        <v>90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90">
        <v>35</v>
      </c>
      <c r="P30" s="70">
        <f t="shared" si="1"/>
        <v>0</v>
      </c>
    </row>
    <row r="31" spans="1:16" s="14" customFormat="1" ht="15.75">
      <c r="A31" s="41" t="s">
        <v>91</v>
      </c>
      <c r="B31" s="42" t="s">
        <v>92</v>
      </c>
      <c r="C31" s="66">
        <v>2.5</v>
      </c>
      <c r="D31" s="66">
        <v>1.5</v>
      </c>
      <c r="E31" s="66">
        <v>1.5</v>
      </c>
      <c r="F31" s="66">
        <v>2.5</v>
      </c>
      <c r="G31" s="66"/>
      <c r="H31" s="66">
        <v>1</v>
      </c>
      <c r="I31" s="66"/>
      <c r="J31" s="66">
        <v>1</v>
      </c>
      <c r="K31" s="66">
        <v>0</v>
      </c>
      <c r="L31" s="66"/>
      <c r="M31" s="66">
        <v>0</v>
      </c>
      <c r="N31" s="67">
        <v>10</v>
      </c>
      <c r="O31" s="90">
        <v>30</v>
      </c>
      <c r="P31" s="70">
        <f t="shared" si="1"/>
        <v>20</v>
      </c>
    </row>
    <row r="32" spans="1:16" s="14" customFormat="1" ht="15.75">
      <c r="A32" s="41" t="s">
        <v>93</v>
      </c>
      <c r="B32" s="42" t="s">
        <v>94</v>
      </c>
      <c r="C32" s="66"/>
      <c r="D32" s="66">
        <v>4</v>
      </c>
      <c r="E32" s="66">
        <v>4</v>
      </c>
      <c r="F32" s="66">
        <v>3</v>
      </c>
      <c r="G32" s="66">
        <v>4.5</v>
      </c>
      <c r="H32" s="66"/>
      <c r="I32" s="66"/>
      <c r="J32" s="66"/>
      <c r="K32" s="66"/>
      <c r="L32" s="66"/>
      <c r="M32" s="66">
        <v>8.5</v>
      </c>
      <c r="N32" s="67">
        <v>8</v>
      </c>
      <c r="O32" s="90">
        <v>39</v>
      </c>
      <c r="P32" s="70">
        <f t="shared" si="1"/>
        <v>32</v>
      </c>
    </row>
    <row r="33" spans="1:16" s="14" customFormat="1" ht="15.75">
      <c r="A33" s="41" t="s">
        <v>95</v>
      </c>
      <c r="B33" s="42" t="s">
        <v>96</v>
      </c>
      <c r="C33" s="66"/>
      <c r="D33" s="66">
        <v>3.5</v>
      </c>
      <c r="E33" s="66">
        <v>2.5</v>
      </c>
      <c r="F33" s="66">
        <v>3.5</v>
      </c>
      <c r="G33" s="66"/>
      <c r="H33" s="66">
        <v>2.5</v>
      </c>
      <c r="I33" s="66">
        <v>3.5</v>
      </c>
      <c r="J33" s="66"/>
      <c r="K33" s="66">
        <v>6</v>
      </c>
      <c r="L33" s="66">
        <v>3.5</v>
      </c>
      <c r="M33" s="66">
        <v>2</v>
      </c>
      <c r="N33" s="67">
        <v>10</v>
      </c>
      <c r="O33" s="90">
        <v>34</v>
      </c>
      <c r="P33" s="70">
        <f t="shared" si="1"/>
        <v>37</v>
      </c>
    </row>
    <row r="34" spans="1:16" s="14" customFormat="1" ht="15.75">
      <c r="A34" s="41" t="s">
        <v>97</v>
      </c>
      <c r="B34" s="42" t="s">
        <v>98</v>
      </c>
      <c r="C34" s="66"/>
      <c r="D34" s="66">
        <v>3</v>
      </c>
      <c r="E34" s="66">
        <v>4</v>
      </c>
      <c r="F34" s="66">
        <v>3</v>
      </c>
      <c r="G34" s="66">
        <v>4.5</v>
      </c>
      <c r="H34" s="66"/>
      <c r="I34" s="66">
        <v>3.5</v>
      </c>
      <c r="J34" s="66"/>
      <c r="K34" s="66"/>
      <c r="L34" s="66">
        <v>2</v>
      </c>
      <c r="M34" s="66">
        <v>3</v>
      </c>
      <c r="N34" s="67">
        <v>10</v>
      </c>
      <c r="O34" s="90">
        <v>44</v>
      </c>
      <c r="P34" s="70">
        <f t="shared" si="1"/>
        <v>33</v>
      </c>
    </row>
    <row r="35" spans="1:16" s="14" customFormat="1" ht="15.75">
      <c r="A35" s="41" t="s">
        <v>99</v>
      </c>
      <c r="B35" s="42" t="s">
        <v>100</v>
      </c>
      <c r="C35" s="66">
        <v>2</v>
      </c>
      <c r="D35" s="66">
        <v>3.5</v>
      </c>
      <c r="E35" s="66">
        <v>2.5</v>
      </c>
      <c r="F35" s="66">
        <v>1</v>
      </c>
      <c r="G35" s="66">
        <v>1</v>
      </c>
      <c r="H35" s="66"/>
      <c r="I35" s="66"/>
      <c r="J35" s="66">
        <v>7</v>
      </c>
      <c r="K35" s="66">
        <v>7</v>
      </c>
      <c r="L35" s="66">
        <v>7</v>
      </c>
      <c r="M35" s="66"/>
      <c r="N35" s="67">
        <v>8</v>
      </c>
      <c r="O35" s="90">
        <v>0</v>
      </c>
      <c r="P35" s="70">
        <f t="shared" si="1"/>
        <v>39</v>
      </c>
    </row>
    <row r="36" spans="1:16" s="14" customFormat="1" ht="15.75">
      <c r="A36" s="41" t="s">
        <v>101</v>
      </c>
      <c r="B36" s="42" t="s">
        <v>102</v>
      </c>
      <c r="C36" s="66">
        <v>1</v>
      </c>
      <c r="D36" s="66">
        <v>2</v>
      </c>
      <c r="E36" s="66">
        <v>2</v>
      </c>
      <c r="F36" s="66"/>
      <c r="G36" s="66">
        <v>4</v>
      </c>
      <c r="H36" s="66">
        <v>0</v>
      </c>
      <c r="I36" s="66">
        <v>0</v>
      </c>
      <c r="J36" s="66">
        <v>2</v>
      </c>
      <c r="K36" s="66">
        <v>7</v>
      </c>
      <c r="L36" s="66"/>
      <c r="M36" s="66"/>
      <c r="N36" s="67">
        <v>7</v>
      </c>
      <c r="O36" s="90">
        <v>45</v>
      </c>
      <c r="P36" s="70">
        <f t="shared" si="1"/>
        <v>25</v>
      </c>
    </row>
    <row r="37" spans="1:16" s="14" customFormat="1" ht="15.75">
      <c r="A37" s="41" t="s">
        <v>103</v>
      </c>
      <c r="B37" s="42" t="s">
        <v>104</v>
      </c>
      <c r="C37" s="66"/>
      <c r="D37" s="66">
        <v>1</v>
      </c>
      <c r="E37" s="66">
        <v>3</v>
      </c>
      <c r="F37" s="66"/>
      <c r="G37" s="66">
        <v>4</v>
      </c>
      <c r="H37" s="66">
        <v>2</v>
      </c>
      <c r="I37" s="66">
        <v>1.5</v>
      </c>
      <c r="J37" s="66">
        <v>6.5</v>
      </c>
      <c r="K37" s="66">
        <v>3</v>
      </c>
      <c r="L37" s="66">
        <v>5</v>
      </c>
      <c r="M37" s="66"/>
      <c r="N37" s="67">
        <v>2</v>
      </c>
      <c r="O37" s="90">
        <v>44</v>
      </c>
      <c r="P37" s="70">
        <f t="shared" si="1"/>
        <v>28</v>
      </c>
    </row>
    <row r="38" spans="1:16" s="14" customFormat="1" ht="15.75">
      <c r="A38" s="41" t="s">
        <v>105</v>
      </c>
      <c r="B38" s="42" t="s">
        <v>106</v>
      </c>
      <c r="C38" s="66">
        <v>4</v>
      </c>
      <c r="D38" s="66">
        <v>3.5</v>
      </c>
      <c r="E38" s="66"/>
      <c r="F38" s="66">
        <v>3</v>
      </c>
      <c r="G38" s="66">
        <v>4</v>
      </c>
      <c r="H38" s="66">
        <v>3</v>
      </c>
      <c r="I38" s="66"/>
      <c r="J38" s="66">
        <v>8.5</v>
      </c>
      <c r="K38" s="66">
        <v>8.5</v>
      </c>
      <c r="L38" s="66">
        <v>8.5</v>
      </c>
      <c r="M38" s="66"/>
      <c r="N38" s="67">
        <v>8</v>
      </c>
      <c r="O38" s="90">
        <v>42</v>
      </c>
      <c r="P38" s="70">
        <f t="shared" si="1"/>
        <v>51</v>
      </c>
    </row>
    <row r="39" spans="1:16" s="14" customFormat="1" ht="15.75">
      <c r="A39" s="41" t="s">
        <v>107</v>
      </c>
      <c r="B39" s="42" t="s">
        <v>108</v>
      </c>
      <c r="C39" s="66">
        <v>2.5</v>
      </c>
      <c r="D39" s="66">
        <v>3</v>
      </c>
      <c r="E39" s="66">
        <v>2.5</v>
      </c>
      <c r="F39" s="66"/>
      <c r="G39" s="66">
        <v>2</v>
      </c>
      <c r="H39" s="66">
        <v>1</v>
      </c>
      <c r="I39" s="66"/>
      <c r="J39" s="66"/>
      <c r="K39" s="66"/>
      <c r="L39" s="66"/>
      <c r="M39" s="66"/>
      <c r="N39" s="67"/>
      <c r="O39" s="90">
        <v>36</v>
      </c>
      <c r="P39" s="70">
        <f t="shared" si="1"/>
        <v>11</v>
      </c>
    </row>
    <row r="40" spans="1:16" s="14" customFormat="1" ht="15.75">
      <c r="A40" s="41" t="s">
        <v>109</v>
      </c>
      <c r="B40" s="42" t="s">
        <v>110</v>
      </c>
      <c r="C40" s="66"/>
      <c r="D40" s="66">
        <v>4</v>
      </c>
      <c r="E40" s="66">
        <v>4</v>
      </c>
      <c r="F40" s="66">
        <v>4</v>
      </c>
      <c r="G40" s="66">
        <v>4.5</v>
      </c>
      <c r="H40" s="66"/>
      <c r="I40" s="66">
        <v>4</v>
      </c>
      <c r="J40" s="66"/>
      <c r="K40" s="66">
        <v>7</v>
      </c>
      <c r="L40" s="66">
        <v>3</v>
      </c>
      <c r="M40" s="66">
        <v>5.5</v>
      </c>
      <c r="N40" s="67">
        <v>12</v>
      </c>
      <c r="O40" s="90">
        <v>47</v>
      </c>
      <c r="P40" s="70">
        <f t="shared" si="1"/>
        <v>48</v>
      </c>
    </row>
    <row r="41" spans="1:16" s="14" customFormat="1" ht="15.75">
      <c r="A41" s="41" t="s">
        <v>111</v>
      </c>
      <c r="B41" s="42" t="s">
        <v>112</v>
      </c>
      <c r="C41" s="66">
        <v>2</v>
      </c>
      <c r="D41" s="66">
        <v>4</v>
      </c>
      <c r="E41" s="66">
        <v>4</v>
      </c>
      <c r="F41" s="66">
        <v>3</v>
      </c>
      <c r="G41" s="66">
        <v>3</v>
      </c>
      <c r="H41" s="66"/>
      <c r="I41" s="66"/>
      <c r="J41" s="66">
        <v>6</v>
      </c>
      <c r="K41" s="66"/>
      <c r="L41" s="66">
        <v>6</v>
      </c>
      <c r="M41" s="66">
        <v>6</v>
      </c>
      <c r="N41" s="67">
        <v>6</v>
      </c>
      <c r="O41" s="90">
        <v>43</v>
      </c>
      <c r="P41" s="70">
        <f t="shared" si="1"/>
        <v>40</v>
      </c>
    </row>
    <row r="42" spans="1:16" s="14" customFormat="1" ht="15.75">
      <c r="A42" s="41" t="s">
        <v>113</v>
      </c>
      <c r="B42" s="42" t="s">
        <v>114</v>
      </c>
      <c r="C42" s="66"/>
      <c r="D42" s="66">
        <v>4</v>
      </c>
      <c r="E42" s="66">
        <v>3</v>
      </c>
      <c r="F42" s="66">
        <v>2</v>
      </c>
      <c r="G42" s="66">
        <v>2.5</v>
      </c>
      <c r="H42" s="66"/>
      <c r="I42" s="66">
        <v>2.5</v>
      </c>
      <c r="J42" s="66">
        <v>5</v>
      </c>
      <c r="K42" s="66">
        <v>8</v>
      </c>
      <c r="L42" s="66"/>
      <c r="M42" s="66">
        <v>3</v>
      </c>
      <c r="N42" s="67">
        <v>3</v>
      </c>
      <c r="O42" s="90">
        <v>43</v>
      </c>
      <c r="P42" s="70">
        <f t="shared" si="1"/>
        <v>33</v>
      </c>
    </row>
    <row r="43" spans="1:16" s="14" customFormat="1" ht="15.75">
      <c r="A43" s="41" t="s">
        <v>115</v>
      </c>
      <c r="B43" s="42" t="s">
        <v>116</v>
      </c>
      <c r="C43" s="66"/>
      <c r="D43" s="66">
        <v>4</v>
      </c>
      <c r="E43" s="66">
        <v>5</v>
      </c>
      <c r="F43" s="66">
        <v>4</v>
      </c>
      <c r="G43" s="66">
        <v>4</v>
      </c>
      <c r="H43" s="66"/>
      <c r="I43" s="66">
        <v>3</v>
      </c>
      <c r="J43" s="66">
        <v>7</v>
      </c>
      <c r="K43" s="66"/>
      <c r="L43" s="66">
        <v>8</v>
      </c>
      <c r="M43" s="66">
        <v>7</v>
      </c>
      <c r="N43" s="67">
        <v>5</v>
      </c>
      <c r="O43" s="90">
        <v>38</v>
      </c>
      <c r="P43" s="70">
        <f t="shared" si="1"/>
        <v>47</v>
      </c>
    </row>
    <row r="44" spans="1:16" s="14" customFormat="1" ht="15.75">
      <c r="A44" s="41" t="s">
        <v>117</v>
      </c>
      <c r="B44" s="42" t="s">
        <v>118</v>
      </c>
      <c r="C44" s="66"/>
      <c r="D44" s="66">
        <v>4</v>
      </c>
      <c r="E44" s="66">
        <v>1</v>
      </c>
      <c r="F44" s="66">
        <v>3</v>
      </c>
      <c r="G44" s="66"/>
      <c r="H44" s="66">
        <v>3</v>
      </c>
      <c r="I44" s="66">
        <v>1</v>
      </c>
      <c r="J44" s="66"/>
      <c r="K44" s="66">
        <v>5</v>
      </c>
      <c r="L44" s="66"/>
      <c r="M44" s="66">
        <v>5</v>
      </c>
      <c r="N44" s="67">
        <v>6</v>
      </c>
      <c r="O44" s="90">
        <v>40</v>
      </c>
      <c r="P44" s="70">
        <f t="shared" si="1"/>
        <v>28</v>
      </c>
    </row>
    <row r="45" spans="1:16" s="14" customFormat="1" ht="15.75">
      <c r="A45" s="41" t="s">
        <v>119</v>
      </c>
      <c r="B45" s="42" t="s">
        <v>120</v>
      </c>
      <c r="C45" s="66"/>
      <c r="D45" s="66">
        <v>5</v>
      </c>
      <c r="E45" s="66">
        <v>4</v>
      </c>
      <c r="F45" s="66">
        <v>3.5</v>
      </c>
      <c r="G45" s="66">
        <v>1</v>
      </c>
      <c r="H45" s="66">
        <v>3</v>
      </c>
      <c r="I45" s="66">
        <v>4</v>
      </c>
      <c r="J45" s="66"/>
      <c r="K45" s="66">
        <v>5.5</v>
      </c>
      <c r="L45" s="66">
        <v>0</v>
      </c>
      <c r="M45" s="66"/>
      <c r="N45" s="67">
        <v>3</v>
      </c>
      <c r="O45" s="90">
        <v>30</v>
      </c>
      <c r="P45" s="70">
        <f t="shared" si="1"/>
        <v>29</v>
      </c>
    </row>
    <row r="46" spans="1:16" s="14" customFormat="1" ht="15.75">
      <c r="A46" s="41" t="s">
        <v>121</v>
      </c>
      <c r="B46" s="42" t="s">
        <v>122</v>
      </c>
      <c r="C46" s="66"/>
      <c r="D46" s="66">
        <v>4</v>
      </c>
      <c r="E46" s="66">
        <v>4</v>
      </c>
      <c r="F46" s="66"/>
      <c r="G46" s="66">
        <v>4</v>
      </c>
      <c r="H46" s="66"/>
      <c r="I46" s="66">
        <v>3</v>
      </c>
      <c r="J46" s="66">
        <v>3</v>
      </c>
      <c r="K46" s="66">
        <v>7</v>
      </c>
      <c r="L46" s="66">
        <v>3.5</v>
      </c>
      <c r="M46" s="66">
        <v>8.5</v>
      </c>
      <c r="N46" s="67">
        <v>10</v>
      </c>
      <c r="O46" s="90">
        <v>40</v>
      </c>
      <c r="P46" s="70">
        <f t="shared" si="1"/>
        <v>47</v>
      </c>
    </row>
    <row r="47" spans="1:16" s="14" customFormat="1" ht="15.75">
      <c r="A47" s="41" t="s">
        <v>123</v>
      </c>
      <c r="B47" s="42" t="s">
        <v>124</v>
      </c>
      <c r="C47" s="66"/>
      <c r="D47" s="66">
        <v>4.5</v>
      </c>
      <c r="E47" s="66">
        <v>2.5</v>
      </c>
      <c r="F47" s="66">
        <v>3.5</v>
      </c>
      <c r="G47" s="66">
        <v>4</v>
      </c>
      <c r="H47" s="66"/>
      <c r="I47" s="66">
        <v>1</v>
      </c>
      <c r="J47" s="66"/>
      <c r="K47" s="66">
        <v>6</v>
      </c>
      <c r="L47" s="66">
        <v>6</v>
      </c>
      <c r="M47" s="66">
        <v>8.5</v>
      </c>
      <c r="N47" s="67">
        <v>10</v>
      </c>
      <c r="O47" s="90">
        <v>42</v>
      </c>
      <c r="P47" s="70">
        <f t="shared" ref="P47:P111" si="2">SUM(C47:N47)</f>
        <v>46</v>
      </c>
    </row>
    <row r="48" spans="1:16" s="14" customFormat="1" ht="15.75">
      <c r="A48" s="41" t="s">
        <v>125</v>
      </c>
      <c r="B48" s="42" t="s">
        <v>126</v>
      </c>
      <c r="C48" s="66">
        <v>2</v>
      </c>
      <c r="D48" s="66"/>
      <c r="E48" s="66">
        <v>3</v>
      </c>
      <c r="F48" s="66">
        <v>4</v>
      </c>
      <c r="G48" s="66">
        <v>0</v>
      </c>
      <c r="H48" s="66">
        <v>3</v>
      </c>
      <c r="I48" s="66"/>
      <c r="J48" s="66"/>
      <c r="K48" s="66"/>
      <c r="L48" s="66"/>
      <c r="M48" s="66"/>
      <c r="N48" s="67">
        <v>0</v>
      </c>
      <c r="O48" s="90">
        <v>34</v>
      </c>
      <c r="P48" s="70">
        <f t="shared" si="2"/>
        <v>12</v>
      </c>
    </row>
    <row r="49" spans="1:16" s="14" customFormat="1" ht="15.75">
      <c r="A49" s="41" t="s">
        <v>127</v>
      </c>
      <c r="B49" s="42" t="s">
        <v>128</v>
      </c>
      <c r="C49" s="66"/>
      <c r="D49" s="66"/>
      <c r="E49" s="66">
        <v>3</v>
      </c>
      <c r="F49" s="66"/>
      <c r="G49" s="66">
        <v>2</v>
      </c>
      <c r="H49" s="66"/>
      <c r="I49" s="66">
        <v>3</v>
      </c>
      <c r="J49" s="66"/>
      <c r="K49" s="66">
        <v>1</v>
      </c>
      <c r="L49" s="66"/>
      <c r="M49" s="66">
        <v>1</v>
      </c>
      <c r="N49" s="67"/>
      <c r="O49" s="90">
        <v>35</v>
      </c>
      <c r="P49" s="70">
        <f t="shared" si="2"/>
        <v>10</v>
      </c>
    </row>
    <row r="50" spans="1:16" s="14" customFormat="1" ht="15.75">
      <c r="A50" s="41" t="s">
        <v>129</v>
      </c>
      <c r="B50" s="42" t="s">
        <v>130</v>
      </c>
      <c r="C50" s="66">
        <v>3</v>
      </c>
      <c r="D50" s="66">
        <v>4</v>
      </c>
      <c r="E50" s="66">
        <v>4</v>
      </c>
      <c r="F50" s="66"/>
      <c r="G50" s="66">
        <v>3.5</v>
      </c>
      <c r="H50" s="66"/>
      <c r="I50" s="66">
        <v>3.5</v>
      </c>
      <c r="J50" s="66"/>
      <c r="K50" s="66"/>
      <c r="L50" s="66">
        <v>3</v>
      </c>
      <c r="M50" s="66">
        <v>5</v>
      </c>
      <c r="N50" s="67">
        <v>10</v>
      </c>
      <c r="O50" s="90">
        <v>29</v>
      </c>
      <c r="P50" s="70">
        <f t="shared" si="2"/>
        <v>36</v>
      </c>
    </row>
    <row r="51" spans="1:16" s="14" customFormat="1" ht="15.75">
      <c r="A51" s="41" t="s">
        <v>131</v>
      </c>
      <c r="B51" s="42" t="s">
        <v>132</v>
      </c>
      <c r="C51" s="66"/>
      <c r="D51" s="66">
        <v>4</v>
      </c>
      <c r="E51" s="66">
        <v>3</v>
      </c>
      <c r="F51" s="66">
        <v>4</v>
      </c>
      <c r="G51" s="66"/>
      <c r="H51" s="66">
        <v>3</v>
      </c>
      <c r="I51" s="66">
        <v>4</v>
      </c>
      <c r="J51" s="66">
        <v>7</v>
      </c>
      <c r="K51" s="66">
        <v>2.5</v>
      </c>
      <c r="L51" s="66"/>
      <c r="M51" s="66">
        <v>3.5</v>
      </c>
      <c r="N51" s="67">
        <v>10</v>
      </c>
      <c r="O51" s="90">
        <v>44</v>
      </c>
      <c r="P51" s="70">
        <f t="shared" si="2"/>
        <v>41</v>
      </c>
    </row>
    <row r="52" spans="1:16" s="14" customFormat="1" ht="15.75">
      <c r="A52" s="41" t="s">
        <v>133</v>
      </c>
      <c r="B52" s="42" t="s">
        <v>134</v>
      </c>
      <c r="C52" s="66">
        <v>4</v>
      </c>
      <c r="D52" s="66"/>
      <c r="E52" s="66">
        <v>3.5</v>
      </c>
      <c r="F52" s="66">
        <v>4</v>
      </c>
      <c r="G52" s="66">
        <v>5</v>
      </c>
      <c r="H52" s="66"/>
      <c r="I52" s="66">
        <v>1</v>
      </c>
      <c r="J52" s="66"/>
      <c r="K52" s="66">
        <v>9</v>
      </c>
      <c r="L52" s="66">
        <v>8.5</v>
      </c>
      <c r="M52" s="66">
        <v>9</v>
      </c>
      <c r="N52" s="67">
        <v>12</v>
      </c>
      <c r="O52" s="90">
        <v>48</v>
      </c>
      <c r="P52" s="70">
        <f t="shared" si="2"/>
        <v>56</v>
      </c>
    </row>
    <row r="53" spans="1:16" s="14" customFormat="1" ht="15.75">
      <c r="A53" s="41" t="s">
        <v>135</v>
      </c>
      <c r="B53" s="42" t="s">
        <v>136</v>
      </c>
      <c r="C53" s="66"/>
      <c r="D53" s="66">
        <v>2</v>
      </c>
      <c r="E53" s="66">
        <v>1</v>
      </c>
      <c r="F53" s="66"/>
      <c r="G53" s="66">
        <v>4</v>
      </c>
      <c r="H53" s="66"/>
      <c r="I53" s="66">
        <v>3</v>
      </c>
      <c r="J53" s="66">
        <v>6</v>
      </c>
      <c r="K53" s="66"/>
      <c r="L53" s="66">
        <v>2</v>
      </c>
      <c r="M53" s="66">
        <v>8</v>
      </c>
      <c r="N53" s="67">
        <v>10</v>
      </c>
      <c r="O53" s="90">
        <v>41</v>
      </c>
      <c r="P53" s="70">
        <f t="shared" si="2"/>
        <v>36</v>
      </c>
    </row>
    <row r="54" spans="1:16" s="14" customFormat="1" ht="15.75">
      <c r="A54" s="41" t="s">
        <v>137</v>
      </c>
      <c r="B54" s="42" t="s">
        <v>138</v>
      </c>
      <c r="C54" s="66">
        <v>2.5</v>
      </c>
      <c r="D54" s="66"/>
      <c r="E54" s="66">
        <v>2.5</v>
      </c>
      <c r="F54" s="66">
        <v>0</v>
      </c>
      <c r="G54" s="66">
        <v>3.5</v>
      </c>
      <c r="H54" s="66"/>
      <c r="I54" s="66">
        <v>3</v>
      </c>
      <c r="J54" s="66"/>
      <c r="K54" s="66">
        <v>6</v>
      </c>
      <c r="L54" s="66">
        <v>2</v>
      </c>
      <c r="M54" s="66">
        <v>6.5</v>
      </c>
      <c r="N54" s="67">
        <v>8</v>
      </c>
      <c r="O54" s="90">
        <v>46</v>
      </c>
      <c r="P54" s="70">
        <f t="shared" si="2"/>
        <v>34</v>
      </c>
    </row>
    <row r="55" spans="1:16" s="14" customFormat="1" ht="15.75">
      <c r="A55" s="41" t="s">
        <v>139</v>
      </c>
      <c r="B55" s="42" t="s">
        <v>140</v>
      </c>
      <c r="C55" s="66"/>
      <c r="D55" s="66">
        <v>2</v>
      </c>
      <c r="E55" s="66">
        <v>2.5</v>
      </c>
      <c r="F55" s="66">
        <v>2</v>
      </c>
      <c r="G55" s="66">
        <v>4</v>
      </c>
      <c r="H55" s="66"/>
      <c r="I55" s="66">
        <v>1</v>
      </c>
      <c r="J55" s="66">
        <v>2</v>
      </c>
      <c r="K55" s="66"/>
      <c r="L55" s="66">
        <v>2.5</v>
      </c>
      <c r="M55" s="66">
        <v>3</v>
      </c>
      <c r="N55" s="67">
        <v>5</v>
      </c>
      <c r="O55" s="90">
        <v>42</v>
      </c>
      <c r="P55" s="70">
        <f t="shared" si="2"/>
        <v>24</v>
      </c>
    </row>
    <row r="56" spans="1:16" s="14" customFormat="1" ht="15.75">
      <c r="A56" s="41" t="s">
        <v>141</v>
      </c>
      <c r="B56" s="42" t="s">
        <v>142</v>
      </c>
      <c r="C56" s="66"/>
      <c r="D56" s="66">
        <v>3</v>
      </c>
      <c r="E56" s="66">
        <v>1</v>
      </c>
      <c r="F56" s="66"/>
      <c r="G56" s="66">
        <v>4</v>
      </c>
      <c r="H56" s="66"/>
      <c r="I56" s="66"/>
      <c r="J56" s="66"/>
      <c r="K56" s="66"/>
      <c r="L56" s="66"/>
      <c r="M56" s="66"/>
      <c r="N56" s="67">
        <v>3</v>
      </c>
      <c r="O56" s="90">
        <v>35</v>
      </c>
      <c r="P56" s="70">
        <f t="shared" si="2"/>
        <v>11</v>
      </c>
    </row>
    <row r="57" spans="1:16" s="14" customFormat="1" ht="15.75">
      <c r="A57" s="41" t="s">
        <v>143</v>
      </c>
      <c r="B57" s="42" t="s">
        <v>144</v>
      </c>
      <c r="C57" s="66">
        <v>4</v>
      </c>
      <c r="D57" s="66">
        <v>4.5</v>
      </c>
      <c r="E57" s="66">
        <v>4</v>
      </c>
      <c r="F57" s="66"/>
      <c r="G57" s="66">
        <v>4</v>
      </c>
      <c r="H57" s="66"/>
      <c r="I57" s="66">
        <v>3.5</v>
      </c>
      <c r="J57" s="66">
        <v>5</v>
      </c>
      <c r="K57" s="66">
        <v>2</v>
      </c>
      <c r="L57" s="66"/>
      <c r="M57" s="66">
        <v>7</v>
      </c>
      <c r="N57" s="67">
        <v>8</v>
      </c>
      <c r="O57" s="90">
        <v>42</v>
      </c>
      <c r="P57" s="70">
        <f t="shared" si="2"/>
        <v>42</v>
      </c>
    </row>
    <row r="58" spans="1:16" s="14" customFormat="1" ht="15.75">
      <c r="A58" s="43" t="s">
        <v>145</v>
      </c>
      <c r="B58" s="42" t="s">
        <v>146</v>
      </c>
      <c r="C58" s="66"/>
      <c r="D58" s="66">
        <v>3.5</v>
      </c>
      <c r="E58" s="66">
        <v>3.5</v>
      </c>
      <c r="F58" s="66">
        <v>2.5</v>
      </c>
      <c r="G58" s="66">
        <v>4.5</v>
      </c>
      <c r="H58" s="66">
        <v>4</v>
      </c>
      <c r="I58" s="66"/>
      <c r="J58" s="66"/>
      <c r="K58" s="66">
        <v>7</v>
      </c>
      <c r="L58" s="66">
        <v>2.5</v>
      </c>
      <c r="M58" s="66">
        <v>8.5</v>
      </c>
      <c r="N58" s="67">
        <v>6</v>
      </c>
      <c r="O58" s="90">
        <v>41</v>
      </c>
      <c r="P58" s="70">
        <f t="shared" si="2"/>
        <v>42</v>
      </c>
    </row>
    <row r="59" spans="1:16" s="14" customFormat="1" ht="15.75">
      <c r="A59" s="43" t="s">
        <v>147</v>
      </c>
      <c r="B59" s="42" t="s">
        <v>148</v>
      </c>
      <c r="C59" s="66"/>
      <c r="D59" s="66">
        <v>4</v>
      </c>
      <c r="E59" s="66">
        <v>3</v>
      </c>
      <c r="F59" s="66">
        <v>1</v>
      </c>
      <c r="G59" s="66"/>
      <c r="H59" s="66">
        <v>1</v>
      </c>
      <c r="I59" s="66">
        <v>3</v>
      </c>
      <c r="J59" s="66"/>
      <c r="K59" s="66">
        <v>6</v>
      </c>
      <c r="L59" s="66">
        <v>5</v>
      </c>
      <c r="M59" s="66">
        <v>2</v>
      </c>
      <c r="N59" s="67">
        <v>3</v>
      </c>
      <c r="O59" s="90">
        <v>44</v>
      </c>
      <c r="P59" s="70">
        <f t="shared" si="2"/>
        <v>28</v>
      </c>
    </row>
    <row r="60" spans="1:16" s="14" customFormat="1" ht="15.75">
      <c r="A60" s="43" t="s">
        <v>149</v>
      </c>
      <c r="B60" s="42" t="s">
        <v>150</v>
      </c>
      <c r="C60" s="66">
        <v>3.5</v>
      </c>
      <c r="D60" s="66">
        <v>4.5</v>
      </c>
      <c r="E60" s="66">
        <v>4</v>
      </c>
      <c r="F60" s="66">
        <v>3.5</v>
      </c>
      <c r="G60" s="66"/>
      <c r="H60" s="66"/>
      <c r="I60" s="66">
        <v>4</v>
      </c>
      <c r="J60" s="66">
        <v>7</v>
      </c>
      <c r="K60" s="66"/>
      <c r="L60" s="66">
        <v>7</v>
      </c>
      <c r="M60" s="66">
        <v>8.5</v>
      </c>
      <c r="N60" s="67">
        <v>13</v>
      </c>
      <c r="O60" s="90">
        <v>42</v>
      </c>
      <c r="P60" s="70">
        <f t="shared" si="2"/>
        <v>55</v>
      </c>
    </row>
    <row r="61" spans="1:16" s="14" customFormat="1" ht="15.75">
      <c r="A61" s="43" t="s">
        <v>151</v>
      </c>
      <c r="B61" s="42" t="s">
        <v>152</v>
      </c>
      <c r="C61" s="66">
        <v>3.5</v>
      </c>
      <c r="D61" s="66">
        <v>4.5</v>
      </c>
      <c r="E61" s="66">
        <v>3</v>
      </c>
      <c r="F61" s="66">
        <v>3</v>
      </c>
      <c r="G61" s="66"/>
      <c r="H61" s="66"/>
      <c r="I61" s="66">
        <v>3.5</v>
      </c>
      <c r="J61" s="66"/>
      <c r="K61" s="66">
        <v>7</v>
      </c>
      <c r="L61" s="66">
        <v>8</v>
      </c>
      <c r="M61" s="66">
        <v>7.5</v>
      </c>
      <c r="N61" s="67">
        <v>12</v>
      </c>
      <c r="O61" s="90">
        <v>42</v>
      </c>
      <c r="P61" s="70">
        <f t="shared" si="2"/>
        <v>52</v>
      </c>
    </row>
    <row r="62" spans="1:16" s="14" customFormat="1" ht="15.75">
      <c r="A62" s="43" t="s">
        <v>153</v>
      </c>
      <c r="B62" s="42" t="s">
        <v>154</v>
      </c>
      <c r="C62" s="66"/>
      <c r="D62" s="66">
        <v>5</v>
      </c>
      <c r="E62" s="66">
        <v>4</v>
      </c>
      <c r="F62" s="66">
        <v>4</v>
      </c>
      <c r="G62" s="66"/>
      <c r="H62" s="66">
        <v>3</v>
      </c>
      <c r="I62" s="66">
        <v>3.5</v>
      </c>
      <c r="J62" s="66"/>
      <c r="K62" s="66">
        <v>7</v>
      </c>
      <c r="L62" s="66">
        <v>7</v>
      </c>
      <c r="M62" s="66">
        <v>9.5</v>
      </c>
      <c r="N62" s="67">
        <v>12</v>
      </c>
      <c r="O62" s="90">
        <v>40</v>
      </c>
      <c r="P62" s="70">
        <f t="shared" si="2"/>
        <v>55</v>
      </c>
    </row>
    <row r="63" spans="1:16" s="14" customFormat="1" ht="15.75">
      <c r="A63" s="43" t="s">
        <v>155</v>
      </c>
      <c r="B63" s="42" t="s">
        <v>156</v>
      </c>
      <c r="C63" s="66"/>
      <c r="D63" s="66">
        <v>4</v>
      </c>
      <c r="E63" s="66"/>
      <c r="F63" s="66">
        <v>3</v>
      </c>
      <c r="G63" s="66">
        <v>4.5</v>
      </c>
      <c r="H63" s="66">
        <v>3.5</v>
      </c>
      <c r="I63" s="66">
        <v>3</v>
      </c>
      <c r="J63" s="66">
        <v>7</v>
      </c>
      <c r="K63" s="66">
        <v>6</v>
      </c>
      <c r="L63" s="66">
        <v>5</v>
      </c>
      <c r="M63" s="66"/>
      <c r="N63" s="67">
        <v>12</v>
      </c>
      <c r="O63" s="90">
        <v>37</v>
      </c>
      <c r="P63" s="70">
        <f t="shared" si="2"/>
        <v>48</v>
      </c>
    </row>
    <row r="64" spans="1:16" s="14" customFormat="1" ht="15.75">
      <c r="A64" s="43" t="s">
        <v>157</v>
      </c>
      <c r="B64" s="42" t="s">
        <v>158</v>
      </c>
      <c r="C64" s="66"/>
      <c r="D64" s="66"/>
      <c r="E64" s="66">
        <v>3.5</v>
      </c>
      <c r="F64" s="66">
        <v>3</v>
      </c>
      <c r="G64" s="66">
        <v>3.5</v>
      </c>
      <c r="H64" s="66">
        <v>2.5</v>
      </c>
      <c r="I64" s="66">
        <v>2.5</v>
      </c>
      <c r="J64" s="66">
        <v>8</v>
      </c>
      <c r="K64" s="66">
        <v>6</v>
      </c>
      <c r="L64" s="66">
        <v>7</v>
      </c>
      <c r="M64" s="66"/>
      <c r="N64" s="67">
        <v>12</v>
      </c>
      <c r="O64" s="90">
        <v>38</v>
      </c>
      <c r="P64" s="70">
        <f t="shared" si="2"/>
        <v>48</v>
      </c>
    </row>
    <row r="65" spans="1:16" s="14" customFormat="1" ht="15.75">
      <c r="A65" s="43" t="s">
        <v>159</v>
      </c>
      <c r="B65" s="42" t="s">
        <v>160</v>
      </c>
      <c r="C65" s="66">
        <v>2.5</v>
      </c>
      <c r="D65" s="66">
        <v>4.5</v>
      </c>
      <c r="E65" s="66">
        <v>3</v>
      </c>
      <c r="F65" s="66">
        <v>3</v>
      </c>
      <c r="G65" s="66">
        <v>4</v>
      </c>
      <c r="H65" s="66"/>
      <c r="I65" s="66"/>
      <c r="J65" s="66">
        <v>8</v>
      </c>
      <c r="K65" s="66">
        <v>9</v>
      </c>
      <c r="L65" s="66"/>
      <c r="M65" s="66">
        <v>9</v>
      </c>
      <c r="N65" s="67">
        <v>12</v>
      </c>
      <c r="O65" s="90">
        <v>44</v>
      </c>
      <c r="P65" s="70">
        <f t="shared" si="2"/>
        <v>55</v>
      </c>
    </row>
    <row r="66" spans="1:16" s="14" customFormat="1" ht="15.75">
      <c r="A66" s="43" t="s">
        <v>161</v>
      </c>
      <c r="B66" s="42" t="s">
        <v>162</v>
      </c>
      <c r="C66" s="66"/>
      <c r="D66" s="66">
        <v>4</v>
      </c>
      <c r="E66" s="66">
        <v>3</v>
      </c>
      <c r="F66" s="66">
        <v>4</v>
      </c>
      <c r="G66" s="66"/>
      <c r="H66" s="66">
        <v>3</v>
      </c>
      <c r="I66" s="66">
        <v>3</v>
      </c>
      <c r="J66" s="66">
        <v>7</v>
      </c>
      <c r="K66" s="66"/>
      <c r="L66" s="66">
        <v>6</v>
      </c>
      <c r="M66" s="66">
        <v>9</v>
      </c>
      <c r="N66" s="67">
        <v>7</v>
      </c>
      <c r="O66" s="90">
        <v>39</v>
      </c>
      <c r="P66" s="70">
        <f t="shared" si="2"/>
        <v>46</v>
      </c>
    </row>
    <row r="67" spans="1:16" s="14" customFormat="1" ht="15.75">
      <c r="A67" s="43" t="s">
        <v>163</v>
      </c>
      <c r="B67" s="42" t="s">
        <v>164</v>
      </c>
      <c r="C67" s="66"/>
      <c r="D67" s="66">
        <v>4</v>
      </c>
      <c r="E67" s="66">
        <v>4</v>
      </c>
      <c r="F67" s="66"/>
      <c r="G67" s="66"/>
      <c r="H67" s="66">
        <v>4</v>
      </c>
      <c r="I67" s="66">
        <v>3</v>
      </c>
      <c r="J67" s="66"/>
      <c r="K67" s="66">
        <v>7</v>
      </c>
      <c r="L67" s="66"/>
      <c r="M67" s="66">
        <v>9</v>
      </c>
      <c r="N67" s="67">
        <v>7</v>
      </c>
      <c r="O67" s="90">
        <v>34</v>
      </c>
      <c r="P67" s="70">
        <f t="shared" si="2"/>
        <v>38</v>
      </c>
    </row>
    <row r="68" spans="1:16" s="14" customFormat="1" ht="15.75">
      <c r="A68" s="43" t="s">
        <v>165</v>
      </c>
      <c r="B68" s="42" t="s">
        <v>166</v>
      </c>
      <c r="C68" s="66"/>
      <c r="D68" s="66">
        <v>3</v>
      </c>
      <c r="E68" s="66">
        <v>2.5</v>
      </c>
      <c r="F68" s="66">
        <v>2</v>
      </c>
      <c r="G68" s="66"/>
      <c r="H68" s="66"/>
      <c r="I68" s="66">
        <v>2</v>
      </c>
      <c r="J68" s="66"/>
      <c r="K68" s="66">
        <v>6</v>
      </c>
      <c r="L68" s="66">
        <v>5.5</v>
      </c>
      <c r="M68" s="66">
        <v>8</v>
      </c>
      <c r="N68" s="67">
        <v>8</v>
      </c>
      <c r="O68" s="90">
        <v>38</v>
      </c>
      <c r="P68" s="70">
        <f t="shared" si="2"/>
        <v>37</v>
      </c>
    </row>
    <row r="69" spans="1:16" s="14" customFormat="1" ht="15.75">
      <c r="A69" s="43" t="s">
        <v>167</v>
      </c>
      <c r="B69" s="42" t="s">
        <v>168</v>
      </c>
      <c r="C69" s="66"/>
      <c r="D69" s="66">
        <v>4</v>
      </c>
      <c r="E69" s="66">
        <v>4.5</v>
      </c>
      <c r="F69" s="66">
        <v>3.5</v>
      </c>
      <c r="G69" s="66">
        <v>4</v>
      </c>
      <c r="H69" s="66"/>
      <c r="I69" s="66">
        <v>3</v>
      </c>
      <c r="J69" s="66">
        <v>6</v>
      </c>
      <c r="K69" s="66">
        <v>6</v>
      </c>
      <c r="L69" s="66">
        <v>1</v>
      </c>
      <c r="M69" s="66">
        <v>8</v>
      </c>
      <c r="N69" s="67">
        <v>10</v>
      </c>
      <c r="O69" s="90">
        <v>41</v>
      </c>
      <c r="P69" s="70">
        <f t="shared" si="2"/>
        <v>50</v>
      </c>
    </row>
    <row r="70" spans="1:16" s="14" customFormat="1" ht="15.75">
      <c r="A70" s="43" t="s">
        <v>169</v>
      </c>
      <c r="B70" s="42" t="s">
        <v>170</v>
      </c>
      <c r="C70" s="66">
        <v>3</v>
      </c>
      <c r="D70" s="66">
        <v>2.5</v>
      </c>
      <c r="E70" s="66">
        <v>4.5</v>
      </c>
      <c r="F70" s="66">
        <v>3</v>
      </c>
      <c r="G70" s="66"/>
      <c r="H70" s="66">
        <v>3.5</v>
      </c>
      <c r="I70" s="66"/>
      <c r="J70" s="66">
        <v>4</v>
      </c>
      <c r="K70" s="66"/>
      <c r="L70" s="66">
        <v>6.5</v>
      </c>
      <c r="M70" s="66">
        <v>8</v>
      </c>
      <c r="N70" s="67">
        <v>10</v>
      </c>
      <c r="O70" s="90">
        <v>40</v>
      </c>
      <c r="P70" s="70">
        <f t="shared" si="2"/>
        <v>45</v>
      </c>
    </row>
    <row r="71" spans="1:16" s="14" customFormat="1" ht="15.75">
      <c r="A71" s="43" t="s">
        <v>171</v>
      </c>
      <c r="B71" s="42" t="s">
        <v>172</v>
      </c>
      <c r="C71" s="66">
        <v>4.5</v>
      </c>
      <c r="D71" s="66">
        <v>3.5</v>
      </c>
      <c r="E71" s="66">
        <v>4.5</v>
      </c>
      <c r="F71" s="66">
        <v>4</v>
      </c>
      <c r="G71" s="66"/>
      <c r="H71" s="66">
        <v>4.5</v>
      </c>
      <c r="I71" s="66"/>
      <c r="J71" s="66">
        <v>8.5</v>
      </c>
      <c r="K71" s="66"/>
      <c r="L71" s="66">
        <v>9.5</v>
      </c>
      <c r="M71" s="66">
        <v>9.5</v>
      </c>
      <c r="N71" s="67">
        <v>13.5</v>
      </c>
      <c r="O71" s="90">
        <v>47</v>
      </c>
      <c r="P71" s="70">
        <f t="shared" si="2"/>
        <v>62</v>
      </c>
    </row>
    <row r="72" spans="1:16" s="14" customFormat="1" ht="15.75">
      <c r="A72" s="43" t="s">
        <v>173</v>
      </c>
      <c r="B72" s="42" t="s">
        <v>174</v>
      </c>
      <c r="C72" s="66"/>
      <c r="D72" s="66">
        <v>5</v>
      </c>
      <c r="E72" s="66">
        <v>4</v>
      </c>
      <c r="F72" s="66">
        <v>4.5</v>
      </c>
      <c r="G72" s="66">
        <v>5</v>
      </c>
      <c r="H72" s="66">
        <v>4.5</v>
      </c>
      <c r="I72" s="66"/>
      <c r="J72" s="66">
        <v>8</v>
      </c>
      <c r="K72" s="66"/>
      <c r="L72" s="66">
        <v>8.5</v>
      </c>
      <c r="M72" s="66">
        <v>8.5</v>
      </c>
      <c r="N72" s="67">
        <v>11</v>
      </c>
      <c r="O72" s="90">
        <v>46</v>
      </c>
      <c r="P72" s="70">
        <f t="shared" si="2"/>
        <v>59</v>
      </c>
    </row>
    <row r="73" spans="1:16" s="14" customFormat="1" ht="15.75">
      <c r="A73" s="43" t="s">
        <v>175</v>
      </c>
      <c r="B73" s="42" t="s">
        <v>176</v>
      </c>
      <c r="C73" s="66">
        <v>3.5</v>
      </c>
      <c r="D73" s="66">
        <v>3</v>
      </c>
      <c r="E73" s="66">
        <v>3.5</v>
      </c>
      <c r="F73" s="66">
        <v>3</v>
      </c>
      <c r="G73" s="66"/>
      <c r="H73" s="66"/>
      <c r="I73" s="66">
        <v>3.5</v>
      </c>
      <c r="J73" s="66"/>
      <c r="K73" s="66">
        <v>3.5</v>
      </c>
      <c r="L73" s="66">
        <v>4</v>
      </c>
      <c r="M73" s="66">
        <v>3</v>
      </c>
      <c r="N73" s="67">
        <v>5</v>
      </c>
      <c r="O73" s="90">
        <v>44</v>
      </c>
      <c r="P73" s="70">
        <f t="shared" si="2"/>
        <v>32</v>
      </c>
    </row>
    <row r="74" spans="1:16" s="14" customFormat="1" ht="15.75">
      <c r="A74" s="43" t="s">
        <v>177</v>
      </c>
      <c r="B74" s="42" t="s">
        <v>178</v>
      </c>
      <c r="C74" s="66"/>
      <c r="D74" s="66">
        <v>4</v>
      </c>
      <c r="E74" s="66">
        <v>3</v>
      </c>
      <c r="F74" s="66">
        <v>2.5</v>
      </c>
      <c r="G74" s="66"/>
      <c r="H74" s="66"/>
      <c r="I74" s="66"/>
      <c r="J74" s="66"/>
      <c r="K74" s="66"/>
      <c r="L74" s="66"/>
      <c r="M74" s="66">
        <v>2.5</v>
      </c>
      <c r="N74" s="67"/>
      <c r="O74" s="90">
        <v>46</v>
      </c>
      <c r="P74" s="70">
        <f t="shared" si="2"/>
        <v>12</v>
      </c>
    </row>
    <row r="75" spans="1:16" s="14" customFormat="1" ht="15.75">
      <c r="A75" s="43" t="s">
        <v>179</v>
      </c>
      <c r="B75" s="42" t="s">
        <v>180</v>
      </c>
      <c r="C75" s="66"/>
      <c r="D75" s="66">
        <v>4.5</v>
      </c>
      <c r="E75" s="66">
        <v>4</v>
      </c>
      <c r="F75" s="66">
        <v>4</v>
      </c>
      <c r="G75" s="66"/>
      <c r="H75" s="66">
        <v>5</v>
      </c>
      <c r="I75" s="66">
        <v>4.5</v>
      </c>
      <c r="J75" s="66">
        <v>7</v>
      </c>
      <c r="K75" s="66"/>
      <c r="L75" s="66">
        <v>9</v>
      </c>
      <c r="M75" s="66">
        <v>9</v>
      </c>
      <c r="N75" s="67">
        <v>10</v>
      </c>
      <c r="O75" s="90">
        <v>47</v>
      </c>
      <c r="P75" s="70">
        <f t="shared" si="2"/>
        <v>57</v>
      </c>
    </row>
    <row r="76" spans="1:16" s="14" customFormat="1" ht="15.75">
      <c r="A76" s="43" t="s">
        <v>181</v>
      </c>
      <c r="B76" s="42" t="s">
        <v>182</v>
      </c>
      <c r="C76" s="66"/>
      <c r="D76" s="66">
        <v>3.5</v>
      </c>
      <c r="E76" s="66">
        <v>2.5</v>
      </c>
      <c r="F76" s="66">
        <v>1</v>
      </c>
      <c r="G76" s="66"/>
      <c r="H76" s="66">
        <v>1</v>
      </c>
      <c r="I76" s="66">
        <v>1</v>
      </c>
      <c r="J76" s="66">
        <v>0</v>
      </c>
      <c r="K76" s="66">
        <v>2</v>
      </c>
      <c r="L76" s="66"/>
      <c r="M76" s="66">
        <v>0</v>
      </c>
      <c r="N76" s="67">
        <v>2</v>
      </c>
      <c r="O76" s="90">
        <v>38</v>
      </c>
      <c r="P76" s="70">
        <f t="shared" si="2"/>
        <v>13</v>
      </c>
    </row>
    <row r="77" spans="1:16" s="14" customFormat="1" ht="15.75">
      <c r="A77" s="43" t="s">
        <v>183</v>
      </c>
      <c r="B77" s="42" t="s">
        <v>184</v>
      </c>
      <c r="C77" s="66"/>
      <c r="D77" s="66">
        <v>2</v>
      </c>
      <c r="E77" s="66">
        <v>2</v>
      </c>
      <c r="F77" s="66"/>
      <c r="G77" s="66"/>
      <c r="H77" s="66">
        <v>2</v>
      </c>
      <c r="I77" s="66">
        <v>2</v>
      </c>
      <c r="J77" s="66">
        <v>5</v>
      </c>
      <c r="K77" s="66"/>
      <c r="L77" s="66">
        <v>7</v>
      </c>
      <c r="M77" s="66">
        <v>4</v>
      </c>
      <c r="N77" s="67">
        <v>7</v>
      </c>
      <c r="O77" s="90">
        <v>43</v>
      </c>
      <c r="P77" s="70">
        <f t="shared" si="2"/>
        <v>31</v>
      </c>
    </row>
    <row r="78" spans="1:16" s="14" customFormat="1" ht="15.75">
      <c r="A78" s="43" t="s">
        <v>185</v>
      </c>
      <c r="B78" s="42" t="s">
        <v>186</v>
      </c>
      <c r="C78" s="66">
        <v>2</v>
      </c>
      <c r="D78" s="66">
        <v>4</v>
      </c>
      <c r="E78" s="66">
        <v>2</v>
      </c>
      <c r="F78" s="66">
        <v>3.5</v>
      </c>
      <c r="G78" s="66">
        <v>4.5</v>
      </c>
      <c r="H78" s="66"/>
      <c r="I78" s="66"/>
      <c r="J78" s="66">
        <v>5</v>
      </c>
      <c r="K78" s="66">
        <v>6.5</v>
      </c>
      <c r="L78" s="66"/>
      <c r="M78" s="66">
        <v>3.5</v>
      </c>
      <c r="N78" s="67">
        <v>5</v>
      </c>
      <c r="O78" s="90">
        <v>41</v>
      </c>
      <c r="P78" s="70">
        <f t="shared" si="2"/>
        <v>36</v>
      </c>
    </row>
    <row r="79" spans="1:16" s="14" customFormat="1" ht="15.75">
      <c r="A79" s="43" t="s">
        <v>187</v>
      </c>
      <c r="B79" s="42" t="s">
        <v>188</v>
      </c>
      <c r="C79" s="66"/>
      <c r="D79" s="66">
        <v>5</v>
      </c>
      <c r="E79" s="66">
        <v>4</v>
      </c>
      <c r="F79" s="66"/>
      <c r="G79" s="66">
        <v>4.5</v>
      </c>
      <c r="H79" s="66">
        <v>2</v>
      </c>
      <c r="I79" s="66">
        <v>4</v>
      </c>
      <c r="J79" s="66"/>
      <c r="K79" s="66">
        <v>8.5</v>
      </c>
      <c r="L79" s="66">
        <v>3.5</v>
      </c>
      <c r="M79" s="66">
        <v>8.5</v>
      </c>
      <c r="N79" s="67">
        <v>10</v>
      </c>
      <c r="O79" s="90">
        <v>41</v>
      </c>
      <c r="P79" s="70">
        <f t="shared" si="2"/>
        <v>50</v>
      </c>
    </row>
    <row r="80" spans="1:16" s="14" customFormat="1" ht="15.75">
      <c r="A80" s="43" t="s">
        <v>189</v>
      </c>
      <c r="B80" s="42" t="s">
        <v>190</v>
      </c>
      <c r="C80" s="66"/>
      <c r="D80" s="66">
        <v>5</v>
      </c>
      <c r="E80" s="66">
        <v>4.5</v>
      </c>
      <c r="F80" s="66">
        <v>3.5</v>
      </c>
      <c r="G80" s="66"/>
      <c r="H80" s="66">
        <v>4.5</v>
      </c>
      <c r="I80" s="66">
        <v>4</v>
      </c>
      <c r="J80" s="66"/>
      <c r="K80" s="66">
        <v>8.5</v>
      </c>
      <c r="L80" s="66">
        <v>8</v>
      </c>
      <c r="M80" s="66">
        <v>9</v>
      </c>
      <c r="N80" s="67">
        <v>12</v>
      </c>
      <c r="O80" s="90">
        <v>47</v>
      </c>
      <c r="P80" s="70">
        <f t="shared" si="2"/>
        <v>59</v>
      </c>
    </row>
    <row r="81" spans="1:16" s="14" customFormat="1" ht="15.75">
      <c r="A81" s="43" t="s">
        <v>191</v>
      </c>
      <c r="B81" s="42" t="s">
        <v>192</v>
      </c>
      <c r="C81" s="66"/>
      <c r="D81" s="66">
        <v>3.5</v>
      </c>
      <c r="E81" s="66">
        <v>3.5</v>
      </c>
      <c r="F81" s="66">
        <v>3</v>
      </c>
      <c r="G81" s="66"/>
      <c r="H81" s="66">
        <v>2</v>
      </c>
      <c r="I81" s="66">
        <v>2.5</v>
      </c>
      <c r="J81" s="66">
        <v>1.5</v>
      </c>
      <c r="K81" s="66">
        <v>2</v>
      </c>
      <c r="L81" s="66"/>
      <c r="M81" s="66">
        <v>8</v>
      </c>
      <c r="N81" s="67">
        <v>7</v>
      </c>
      <c r="O81" s="90">
        <v>41</v>
      </c>
      <c r="P81" s="70">
        <f t="shared" si="2"/>
        <v>33</v>
      </c>
    </row>
    <row r="82" spans="1:16" s="14" customFormat="1" ht="15.75">
      <c r="A82" s="43" t="s">
        <v>193</v>
      </c>
      <c r="B82" s="42" t="s">
        <v>194</v>
      </c>
      <c r="C82" s="66">
        <v>3.5</v>
      </c>
      <c r="D82" s="66">
        <v>3</v>
      </c>
      <c r="E82" s="66">
        <v>3.5</v>
      </c>
      <c r="F82" s="66">
        <v>2</v>
      </c>
      <c r="G82" s="66">
        <v>4</v>
      </c>
      <c r="H82" s="66"/>
      <c r="I82" s="66"/>
      <c r="J82" s="66">
        <v>8</v>
      </c>
      <c r="K82" s="66">
        <v>4</v>
      </c>
      <c r="L82" s="66"/>
      <c r="M82" s="66">
        <v>4</v>
      </c>
      <c r="N82" s="67">
        <v>10</v>
      </c>
      <c r="O82" s="90">
        <v>44</v>
      </c>
      <c r="P82" s="70">
        <f t="shared" si="2"/>
        <v>42</v>
      </c>
    </row>
    <row r="83" spans="1:16" s="14" customFormat="1" ht="15.75">
      <c r="A83" s="44" t="s">
        <v>195</v>
      </c>
      <c r="B83" s="44" t="s">
        <v>196</v>
      </c>
      <c r="C83" s="66"/>
      <c r="D83" s="66">
        <v>4</v>
      </c>
      <c r="E83" s="66">
        <v>3</v>
      </c>
      <c r="F83" s="66">
        <v>3.5</v>
      </c>
      <c r="G83" s="66">
        <v>4.5</v>
      </c>
      <c r="H83" s="66"/>
      <c r="I83" s="66">
        <v>3.5</v>
      </c>
      <c r="J83" s="66"/>
      <c r="K83" s="66"/>
      <c r="L83" s="66"/>
      <c r="M83" s="66">
        <v>8.5</v>
      </c>
      <c r="N83" s="67">
        <v>10</v>
      </c>
      <c r="O83" s="90">
        <v>43</v>
      </c>
      <c r="P83" s="70">
        <f t="shared" si="2"/>
        <v>37</v>
      </c>
    </row>
    <row r="84" spans="1:16" s="14" customFormat="1">
      <c r="A84" s="41" t="s">
        <v>197</v>
      </c>
      <c r="B84" s="45" t="s">
        <v>198</v>
      </c>
      <c r="C84" s="66"/>
      <c r="D84" s="66">
        <v>4</v>
      </c>
      <c r="E84" s="66">
        <v>3.5</v>
      </c>
      <c r="F84" s="66">
        <v>3.5</v>
      </c>
      <c r="G84" s="66">
        <v>4</v>
      </c>
      <c r="H84" s="66"/>
      <c r="I84" s="66">
        <v>3</v>
      </c>
      <c r="J84" s="66"/>
      <c r="K84" s="66">
        <v>3</v>
      </c>
      <c r="L84" s="66">
        <v>7</v>
      </c>
      <c r="M84" s="66">
        <v>8</v>
      </c>
      <c r="N84" s="67">
        <v>8</v>
      </c>
      <c r="O84" s="90">
        <v>44</v>
      </c>
      <c r="P84" s="70">
        <f t="shared" si="2"/>
        <v>44</v>
      </c>
    </row>
    <row r="85" spans="1:16" s="14" customFormat="1" ht="15.75">
      <c r="A85" s="41" t="s">
        <v>199</v>
      </c>
      <c r="B85" s="42" t="s">
        <v>200</v>
      </c>
      <c r="C85" s="66">
        <v>3.5</v>
      </c>
      <c r="D85" s="66">
        <v>3.5</v>
      </c>
      <c r="E85" s="66">
        <v>4.5</v>
      </c>
      <c r="F85" s="66">
        <v>3.5</v>
      </c>
      <c r="G85" s="66">
        <v>3</v>
      </c>
      <c r="H85" s="66"/>
      <c r="I85" s="66"/>
      <c r="J85" s="66">
        <v>5</v>
      </c>
      <c r="K85" s="66"/>
      <c r="L85" s="66">
        <v>6</v>
      </c>
      <c r="M85" s="66">
        <v>7</v>
      </c>
      <c r="N85" s="67">
        <v>3</v>
      </c>
      <c r="O85" s="90">
        <v>39</v>
      </c>
      <c r="P85" s="70">
        <f t="shared" si="2"/>
        <v>39</v>
      </c>
    </row>
    <row r="86" spans="1:16" s="14" customFormat="1" ht="15.75">
      <c r="A86" s="41" t="s">
        <v>201</v>
      </c>
      <c r="B86" s="42" t="s">
        <v>202</v>
      </c>
      <c r="C86" s="66"/>
      <c r="D86" s="66">
        <v>3.5</v>
      </c>
      <c r="E86" s="66">
        <v>3.5</v>
      </c>
      <c r="F86" s="66"/>
      <c r="G86" s="66"/>
      <c r="H86" s="66">
        <v>4</v>
      </c>
      <c r="I86" s="66">
        <v>1</v>
      </c>
      <c r="J86" s="66">
        <v>5</v>
      </c>
      <c r="K86" s="66">
        <v>0</v>
      </c>
      <c r="L86" s="66"/>
      <c r="M86" s="66">
        <v>9</v>
      </c>
      <c r="N86" s="67">
        <v>2</v>
      </c>
      <c r="O86" s="90">
        <v>41</v>
      </c>
      <c r="P86" s="70">
        <f t="shared" si="2"/>
        <v>28</v>
      </c>
    </row>
    <row r="87" spans="1:16" s="14" customFormat="1" ht="15.75">
      <c r="A87" s="41" t="s">
        <v>203</v>
      </c>
      <c r="B87" s="42" t="s">
        <v>204</v>
      </c>
      <c r="C87" s="66"/>
      <c r="D87" s="66">
        <v>3</v>
      </c>
      <c r="E87" s="66"/>
      <c r="F87" s="66">
        <v>3</v>
      </c>
      <c r="G87" s="66"/>
      <c r="H87" s="66">
        <v>4</v>
      </c>
      <c r="I87" s="66">
        <v>2</v>
      </c>
      <c r="J87" s="66"/>
      <c r="K87" s="66">
        <v>2</v>
      </c>
      <c r="L87" s="66">
        <v>2</v>
      </c>
      <c r="M87" s="66">
        <v>1</v>
      </c>
      <c r="N87" s="67">
        <v>1</v>
      </c>
      <c r="O87" s="90">
        <v>38</v>
      </c>
      <c r="P87" s="70">
        <f t="shared" si="2"/>
        <v>18</v>
      </c>
    </row>
    <row r="88" spans="1:16" s="14" customFormat="1" ht="15.75">
      <c r="A88" s="41" t="s">
        <v>205</v>
      </c>
      <c r="B88" s="42" t="s">
        <v>206</v>
      </c>
      <c r="C88" s="66">
        <v>2</v>
      </c>
      <c r="D88" s="66">
        <v>2</v>
      </c>
      <c r="E88" s="66">
        <v>1.5</v>
      </c>
      <c r="F88" s="66">
        <v>2</v>
      </c>
      <c r="G88" s="66"/>
      <c r="H88" s="66"/>
      <c r="I88" s="66">
        <v>2</v>
      </c>
      <c r="J88" s="66">
        <v>5</v>
      </c>
      <c r="K88" s="66">
        <v>3.5</v>
      </c>
      <c r="L88" s="66"/>
      <c r="M88" s="66">
        <v>1</v>
      </c>
      <c r="N88" s="67">
        <v>8</v>
      </c>
      <c r="O88" s="90">
        <v>26</v>
      </c>
      <c r="P88" s="70">
        <f t="shared" si="2"/>
        <v>27</v>
      </c>
    </row>
    <row r="89" spans="1:16" s="14" customFormat="1" ht="15.75">
      <c r="A89" s="41" t="s">
        <v>207</v>
      </c>
      <c r="B89" s="42" t="s">
        <v>208</v>
      </c>
      <c r="C89" s="66">
        <v>3</v>
      </c>
      <c r="D89" s="66">
        <v>3.5</v>
      </c>
      <c r="E89" s="66">
        <v>2</v>
      </c>
      <c r="F89" s="66">
        <v>3</v>
      </c>
      <c r="G89" s="66"/>
      <c r="H89" s="66"/>
      <c r="I89" s="66">
        <v>3</v>
      </c>
      <c r="J89" s="66"/>
      <c r="K89" s="66">
        <v>7</v>
      </c>
      <c r="L89" s="66">
        <v>6</v>
      </c>
      <c r="M89" s="66">
        <v>8.5</v>
      </c>
      <c r="N89" s="67">
        <v>10</v>
      </c>
      <c r="O89" s="90">
        <v>44</v>
      </c>
      <c r="P89" s="70">
        <f t="shared" si="2"/>
        <v>46</v>
      </c>
    </row>
    <row r="90" spans="1:16" s="14" customFormat="1" ht="15.75">
      <c r="A90" s="41" t="s">
        <v>209</v>
      </c>
      <c r="B90" s="42" t="s">
        <v>210</v>
      </c>
      <c r="C90" s="66"/>
      <c r="D90" s="66">
        <v>5</v>
      </c>
      <c r="E90" s="66">
        <v>4.5</v>
      </c>
      <c r="F90" s="66">
        <v>3.5</v>
      </c>
      <c r="G90" s="66"/>
      <c r="H90" s="66">
        <v>4</v>
      </c>
      <c r="I90" s="66">
        <v>3.5</v>
      </c>
      <c r="J90" s="66">
        <v>6.5</v>
      </c>
      <c r="K90" s="66">
        <v>6.5</v>
      </c>
      <c r="L90" s="66">
        <v>4</v>
      </c>
      <c r="M90" s="66">
        <v>8.5</v>
      </c>
      <c r="N90" s="67">
        <v>10</v>
      </c>
      <c r="O90" s="90">
        <v>39</v>
      </c>
      <c r="P90" s="70">
        <f t="shared" si="2"/>
        <v>56</v>
      </c>
    </row>
    <row r="91" spans="1:16" s="14" customFormat="1" ht="15.75">
      <c r="A91" s="41" t="s">
        <v>211</v>
      </c>
      <c r="B91" s="42" t="s">
        <v>212</v>
      </c>
      <c r="C91" s="66">
        <v>3</v>
      </c>
      <c r="D91" s="66">
        <v>4</v>
      </c>
      <c r="E91" s="66">
        <v>3.5</v>
      </c>
      <c r="F91" s="66">
        <v>3</v>
      </c>
      <c r="G91" s="66"/>
      <c r="H91" s="66"/>
      <c r="I91" s="66"/>
      <c r="J91" s="66"/>
      <c r="K91" s="66">
        <v>6.5</v>
      </c>
      <c r="L91" s="66">
        <v>0</v>
      </c>
      <c r="M91" s="66">
        <v>8</v>
      </c>
      <c r="N91" s="67">
        <v>10</v>
      </c>
      <c r="O91" s="90">
        <v>45</v>
      </c>
      <c r="P91" s="70">
        <f t="shared" si="2"/>
        <v>38</v>
      </c>
    </row>
    <row r="92" spans="1:16" s="14" customFormat="1" ht="15.75">
      <c r="A92" s="41" t="s">
        <v>213</v>
      </c>
      <c r="B92" s="42" t="s">
        <v>214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90"/>
      <c r="P92" s="70">
        <f t="shared" si="2"/>
        <v>0</v>
      </c>
    </row>
    <row r="93" spans="1:16" s="14" customFormat="1" ht="15.75">
      <c r="A93" s="41" t="s">
        <v>215</v>
      </c>
      <c r="B93" s="42" t="s">
        <v>216</v>
      </c>
      <c r="C93" s="66"/>
      <c r="D93" s="66"/>
      <c r="E93" s="66">
        <v>4</v>
      </c>
      <c r="F93" s="66">
        <v>3.5</v>
      </c>
      <c r="G93" s="66">
        <v>5</v>
      </c>
      <c r="H93" s="66">
        <v>4.5</v>
      </c>
      <c r="I93" s="66">
        <v>3.5</v>
      </c>
      <c r="J93" s="66">
        <v>7</v>
      </c>
      <c r="K93" s="66">
        <v>7.5</v>
      </c>
      <c r="L93" s="66"/>
      <c r="M93" s="66">
        <v>9</v>
      </c>
      <c r="N93" s="67">
        <v>12</v>
      </c>
      <c r="O93" s="90">
        <v>44</v>
      </c>
      <c r="P93" s="70">
        <f t="shared" si="2"/>
        <v>56</v>
      </c>
    </row>
    <row r="94" spans="1:16" s="14" customFormat="1" ht="15.75">
      <c r="A94" s="41" t="s">
        <v>217</v>
      </c>
      <c r="B94" s="42" t="s">
        <v>218</v>
      </c>
      <c r="C94" s="66"/>
      <c r="D94" s="66">
        <v>5</v>
      </c>
      <c r="E94" s="66">
        <v>4.5</v>
      </c>
      <c r="F94" s="66"/>
      <c r="G94" s="66">
        <v>4.5</v>
      </c>
      <c r="H94" s="66">
        <v>4.5</v>
      </c>
      <c r="I94" s="66">
        <v>2.5</v>
      </c>
      <c r="J94" s="66">
        <v>4</v>
      </c>
      <c r="K94" s="66"/>
      <c r="L94" s="66">
        <v>8</v>
      </c>
      <c r="M94" s="66">
        <v>9</v>
      </c>
      <c r="N94" s="67">
        <v>12</v>
      </c>
      <c r="O94" s="90">
        <v>47</v>
      </c>
      <c r="P94" s="70">
        <f t="shared" si="2"/>
        <v>54</v>
      </c>
    </row>
    <row r="95" spans="1:16" s="14" customFormat="1" ht="15.75">
      <c r="A95" s="41" t="s">
        <v>219</v>
      </c>
      <c r="B95" s="42" t="s">
        <v>220</v>
      </c>
      <c r="C95" s="66">
        <v>4</v>
      </c>
      <c r="D95" s="66">
        <v>4.5</v>
      </c>
      <c r="E95" s="66">
        <v>4</v>
      </c>
      <c r="F95" s="66">
        <v>3.5</v>
      </c>
      <c r="G95" s="66"/>
      <c r="H95" s="66">
        <v>4</v>
      </c>
      <c r="I95" s="66"/>
      <c r="J95" s="66">
        <v>8</v>
      </c>
      <c r="K95" s="66">
        <v>8</v>
      </c>
      <c r="L95" s="66"/>
      <c r="M95" s="66">
        <v>9</v>
      </c>
      <c r="N95" s="67">
        <v>10</v>
      </c>
      <c r="O95" s="90">
        <v>47</v>
      </c>
      <c r="P95" s="70">
        <f t="shared" si="2"/>
        <v>55</v>
      </c>
    </row>
    <row r="96" spans="1:16" s="14" customFormat="1" ht="15.75">
      <c r="A96" s="41" t="s">
        <v>221</v>
      </c>
      <c r="B96" s="42" t="s">
        <v>222</v>
      </c>
      <c r="C96" s="66">
        <v>3.5</v>
      </c>
      <c r="D96" s="66">
        <v>3</v>
      </c>
      <c r="E96" s="66">
        <v>4</v>
      </c>
      <c r="F96" s="66"/>
      <c r="G96" s="66"/>
      <c r="H96" s="66">
        <v>3.5</v>
      </c>
      <c r="I96" s="66">
        <v>4</v>
      </c>
      <c r="J96" s="66">
        <v>6.5</v>
      </c>
      <c r="K96" s="66"/>
      <c r="L96" s="66">
        <v>7.5</v>
      </c>
      <c r="M96" s="66">
        <v>9</v>
      </c>
      <c r="N96" s="67">
        <v>13</v>
      </c>
      <c r="O96" s="90">
        <v>46</v>
      </c>
      <c r="P96" s="70">
        <f t="shared" si="2"/>
        <v>54</v>
      </c>
    </row>
    <row r="97" spans="1:16" s="14" customFormat="1" ht="15.75">
      <c r="A97" s="41" t="s">
        <v>223</v>
      </c>
      <c r="B97" s="42" t="s">
        <v>224</v>
      </c>
      <c r="C97" s="66">
        <v>4</v>
      </c>
      <c r="D97" s="66"/>
      <c r="E97" s="66">
        <v>3.5</v>
      </c>
      <c r="F97" s="66">
        <v>2</v>
      </c>
      <c r="G97" s="66"/>
      <c r="H97" s="66">
        <v>3</v>
      </c>
      <c r="I97" s="66">
        <v>3.5</v>
      </c>
      <c r="J97" s="66">
        <v>8</v>
      </c>
      <c r="K97" s="66">
        <v>6</v>
      </c>
      <c r="L97" s="66"/>
      <c r="M97" s="66">
        <v>7</v>
      </c>
      <c r="N97" s="67">
        <v>8</v>
      </c>
      <c r="O97" s="90">
        <v>41</v>
      </c>
      <c r="P97" s="70">
        <f t="shared" si="2"/>
        <v>45</v>
      </c>
    </row>
    <row r="98" spans="1:16" s="14" customFormat="1" ht="15.75">
      <c r="A98" s="41" t="s">
        <v>225</v>
      </c>
      <c r="B98" s="42" t="s">
        <v>226</v>
      </c>
      <c r="C98" s="66"/>
      <c r="D98" s="66">
        <v>2</v>
      </c>
      <c r="E98" s="66">
        <v>3.5</v>
      </c>
      <c r="F98" s="66">
        <v>3.5</v>
      </c>
      <c r="G98" s="66"/>
      <c r="H98" s="66">
        <v>1</v>
      </c>
      <c r="I98" s="66"/>
      <c r="J98" s="66">
        <v>3.5</v>
      </c>
      <c r="K98" s="66">
        <v>3.5</v>
      </c>
      <c r="L98" s="66">
        <v>4</v>
      </c>
      <c r="M98" s="66"/>
      <c r="N98" s="67">
        <v>6</v>
      </c>
      <c r="O98" s="90">
        <v>48</v>
      </c>
      <c r="P98" s="70">
        <f t="shared" si="2"/>
        <v>27</v>
      </c>
    </row>
    <row r="99" spans="1:16" s="14" customFormat="1" ht="15.75">
      <c r="A99" s="41" t="s">
        <v>431</v>
      </c>
      <c r="B99" s="4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7"/>
      <c r="O99" s="90"/>
      <c r="P99" s="70"/>
    </row>
    <row r="100" spans="1:16" s="14" customFormat="1" ht="15.75">
      <c r="A100" s="43" t="s">
        <v>227</v>
      </c>
      <c r="B100" s="42" t="s">
        <v>228</v>
      </c>
      <c r="C100" s="25"/>
      <c r="D100" s="25">
        <v>5</v>
      </c>
      <c r="E100" s="25">
        <v>3</v>
      </c>
      <c r="F100" s="25">
        <v>3</v>
      </c>
      <c r="G100" s="25"/>
      <c r="H100" s="25"/>
      <c r="I100" s="25">
        <v>2</v>
      </c>
      <c r="J100" s="25"/>
      <c r="K100" s="25"/>
      <c r="L100" s="25">
        <v>6</v>
      </c>
      <c r="M100" s="25">
        <v>6</v>
      </c>
      <c r="N100" s="25">
        <v>10</v>
      </c>
      <c r="O100" s="90">
        <v>35</v>
      </c>
      <c r="P100" s="70">
        <f t="shared" si="2"/>
        <v>35</v>
      </c>
    </row>
    <row r="101" spans="1:16" s="14" customFormat="1" ht="15.75">
      <c r="A101" s="43" t="s">
        <v>229</v>
      </c>
      <c r="B101" s="42" t="s">
        <v>230</v>
      </c>
      <c r="C101" s="25"/>
      <c r="D101" s="25">
        <v>5</v>
      </c>
      <c r="E101" s="25">
        <v>3</v>
      </c>
      <c r="F101" s="25">
        <v>3</v>
      </c>
      <c r="G101" s="25"/>
      <c r="H101" s="25"/>
      <c r="I101" s="25"/>
      <c r="J101" s="25"/>
      <c r="K101" s="25"/>
      <c r="L101" s="25"/>
      <c r="M101" s="25"/>
      <c r="N101" s="25">
        <v>7</v>
      </c>
      <c r="O101" s="90">
        <v>43</v>
      </c>
      <c r="P101" s="70">
        <f t="shared" si="2"/>
        <v>18</v>
      </c>
    </row>
    <row r="102" spans="1:16" s="14" customFormat="1" ht="15.75">
      <c r="A102" s="43" t="s">
        <v>231</v>
      </c>
      <c r="B102" s="42" t="s">
        <v>232</v>
      </c>
      <c r="C102" s="25">
        <v>4</v>
      </c>
      <c r="D102" s="25">
        <v>5</v>
      </c>
      <c r="E102" s="25">
        <v>5</v>
      </c>
      <c r="F102" s="25"/>
      <c r="G102" s="25"/>
      <c r="H102" s="25"/>
      <c r="I102" s="25">
        <v>3</v>
      </c>
      <c r="J102" s="25"/>
      <c r="K102" s="25">
        <v>7</v>
      </c>
      <c r="L102" s="25">
        <v>8</v>
      </c>
      <c r="M102" s="25">
        <v>10</v>
      </c>
      <c r="N102" s="25">
        <v>12</v>
      </c>
      <c r="O102" s="90">
        <v>46</v>
      </c>
      <c r="P102" s="70">
        <f t="shared" si="2"/>
        <v>54</v>
      </c>
    </row>
    <row r="103" spans="1:16" s="14" customFormat="1" ht="15.75">
      <c r="A103" s="43" t="s">
        <v>233</v>
      </c>
      <c r="B103" s="42" t="s">
        <v>234</v>
      </c>
      <c r="C103" s="25">
        <v>4</v>
      </c>
      <c r="D103" s="25">
        <v>5</v>
      </c>
      <c r="E103" s="25">
        <v>5</v>
      </c>
      <c r="F103" s="25">
        <v>5</v>
      </c>
      <c r="G103" s="25"/>
      <c r="H103" s="25"/>
      <c r="I103" s="25">
        <v>5</v>
      </c>
      <c r="J103" s="25">
        <v>8</v>
      </c>
      <c r="K103" s="25">
        <v>8</v>
      </c>
      <c r="L103" s="25">
        <v>10</v>
      </c>
      <c r="M103" s="25"/>
      <c r="N103" s="25">
        <v>15</v>
      </c>
      <c r="O103" s="90">
        <v>27</v>
      </c>
      <c r="P103" s="70">
        <f t="shared" si="2"/>
        <v>65</v>
      </c>
    </row>
    <row r="104" spans="1:16" s="14" customFormat="1" ht="15.75">
      <c r="A104" s="43" t="s">
        <v>235</v>
      </c>
      <c r="B104" s="42" t="s">
        <v>236</v>
      </c>
      <c r="C104" s="25"/>
      <c r="D104" s="25">
        <v>3</v>
      </c>
      <c r="E104" s="25">
        <v>3</v>
      </c>
      <c r="F104" s="25">
        <v>5</v>
      </c>
      <c r="G104" s="25">
        <v>5</v>
      </c>
      <c r="H104" s="25">
        <v>4</v>
      </c>
      <c r="I104" s="25"/>
      <c r="J104" s="25">
        <v>8</v>
      </c>
      <c r="K104" s="25"/>
      <c r="L104" s="25">
        <v>10</v>
      </c>
      <c r="M104" s="25">
        <v>5</v>
      </c>
      <c r="N104" s="25">
        <v>15</v>
      </c>
      <c r="O104" s="90">
        <v>43</v>
      </c>
      <c r="P104" s="70">
        <f t="shared" si="2"/>
        <v>58</v>
      </c>
    </row>
    <row r="105" spans="1:16" s="14" customFormat="1" ht="15.75">
      <c r="A105" s="43" t="s">
        <v>237</v>
      </c>
      <c r="B105" s="42" t="s">
        <v>238</v>
      </c>
      <c r="C105" s="25">
        <v>2</v>
      </c>
      <c r="D105" s="25">
        <v>5</v>
      </c>
      <c r="E105" s="25">
        <v>5</v>
      </c>
      <c r="F105" s="25">
        <v>4</v>
      </c>
      <c r="G105" s="25"/>
      <c r="H105" s="25"/>
      <c r="I105" s="25">
        <v>5</v>
      </c>
      <c r="J105" s="25">
        <v>4</v>
      </c>
      <c r="K105" s="25">
        <v>7</v>
      </c>
      <c r="L105" s="25"/>
      <c r="M105" s="25"/>
      <c r="N105" s="25">
        <v>13</v>
      </c>
      <c r="O105" s="90">
        <v>39</v>
      </c>
      <c r="P105" s="70">
        <f t="shared" si="2"/>
        <v>45</v>
      </c>
    </row>
    <row r="106" spans="1:16" s="14" customFormat="1" ht="15.75">
      <c r="A106" s="43" t="s">
        <v>239</v>
      </c>
      <c r="B106" s="42" t="s">
        <v>240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90">
        <v>29</v>
      </c>
      <c r="P106" s="70">
        <f t="shared" si="2"/>
        <v>0</v>
      </c>
    </row>
    <row r="107" spans="1:16" s="14" customFormat="1" ht="15.75">
      <c r="A107" s="43" t="s">
        <v>241</v>
      </c>
      <c r="B107" s="42" t="s">
        <v>242</v>
      </c>
      <c r="C107" s="25"/>
      <c r="D107" s="25">
        <v>5</v>
      </c>
      <c r="E107" s="25"/>
      <c r="F107" s="25">
        <v>5</v>
      </c>
      <c r="G107" s="25">
        <v>5</v>
      </c>
      <c r="H107" s="25"/>
      <c r="I107" s="25">
        <v>2</v>
      </c>
      <c r="J107" s="25">
        <v>3</v>
      </c>
      <c r="K107" s="25"/>
      <c r="L107" s="25">
        <v>8</v>
      </c>
      <c r="M107" s="25">
        <v>10</v>
      </c>
      <c r="N107" s="25">
        <v>12</v>
      </c>
      <c r="O107" s="90">
        <v>43</v>
      </c>
      <c r="P107" s="70">
        <f t="shared" si="2"/>
        <v>50</v>
      </c>
    </row>
    <row r="108" spans="1:16" s="14" customFormat="1" ht="15.75">
      <c r="A108" s="43" t="s">
        <v>243</v>
      </c>
      <c r="B108" s="42" t="s">
        <v>244</v>
      </c>
      <c r="C108" s="25"/>
      <c r="D108" s="25">
        <v>3</v>
      </c>
      <c r="E108" s="25"/>
      <c r="F108" s="25">
        <v>3</v>
      </c>
      <c r="G108" s="25"/>
      <c r="H108" s="25"/>
      <c r="I108" s="25"/>
      <c r="J108" s="25">
        <v>1</v>
      </c>
      <c r="K108" s="25">
        <v>8</v>
      </c>
      <c r="L108" s="25">
        <v>4</v>
      </c>
      <c r="M108" s="25"/>
      <c r="N108" s="25">
        <v>15</v>
      </c>
      <c r="O108" s="90">
        <v>36</v>
      </c>
      <c r="P108" s="70">
        <f t="shared" si="2"/>
        <v>34</v>
      </c>
    </row>
    <row r="109" spans="1:16" s="14" customFormat="1" ht="15.75">
      <c r="A109" s="43" t="s">
        <v>245</v>
      </c>
      <c r="B109" s="42" t="s">
        <v>246</v>
      </c>
      <c r="C109" s="25"/>
      <c r="D109" s="25">
        <v>3</v>
      </c>
      <c r="E109" s="25">
        <v>4</v>
      </c>
      <c r="F109" s="25">
        <v>4</v>
      </c>
      <c r="G109" s="25"/>
      <c r="H109" s="25"/>
      <c r="I109" s="25">
        <v>3</v>
      </c>
      <c r="J109" s="25">
        <v>5</v>
      </c>
      <c r="K109" s="25">
        <v>4</v>
      </c>
      <c r="L109" s="25">
        <v>2</v>
      </c>
      <c r="M109" s="25"/>
      <c r="N109" s="25">
        <v>12</v>
      </c>
      <c r="O109" s="90">
        <v>38</v>
      </c>
      <c r="P109" s="70">
        <f t="shared" si="2"/>
        <v>37</v>
      </c>
    </row>
    <row r="110" spans="1:16" s="14" customFormat="1" ht="15.75">
      <c r="A110" s="43" t="s">
        <v>247</v>
      </c>
      <c r="B110" s="42" t="s">
        <v>248</v>
      </c>
      <c r="C110" s="25">
        <v>4</v>
      </c>
      <c r="D110" s="25">
        <v>0</v>
      </c>
      <c r="E110" s="25">
        <v>3</v>
      </c>
      <c r="F110" s="25">
        <v>4</v>
      </c>
      <c r="G110" s="25"/>
      <c r="H110" s="25"/>
      <c r="I110" s="25">
        <v>3</v>
      </c>
      <c r="J110" s="25"/>
      <c r="K110" s="25">
        <v>2</v>
      </c>
      <c r="L110" s="25">
        <v>4</v>
      </c>
      <c r="M110" s="25">
        <v>1</v>
      </c>
      <c r="N110" s="25">
        <v>14</v>
      </c>
      <c r="O110" s="90">
        <v>40</v>
      </c>
      <c r="P110" s="70">
        <f t="shared" si="2"/>
        <v>35</v>
      </c>
    </row>
    <row r="111" spans="1:16" s="14" customFormat="1" ht="15.75">
      <c r="A111" s="43" t="s">
        <v>249</v>
      </c>
      <c r="B111" s="42" t="s">
        <v>250</v>
      </c>
      <c r="C111" s="25"/>
      <c r="D111" s="25">
        <v>0</v>
      </c>
      <c r="E111" s="25">
        <v>3</v>
      </c>
      <c r="F111" s="25">
        <v>3</v>
      </c>
      <c r="G111" s="25"/>
      <c r="H111" s="25">
        <v>3</v>
      </c>
      <c r="I111" s="25">
        <v>0</v>
      </c>
      <c r="J111" s="25">
        <v>1</v>
      </c>
      <c r="K111" s="25">
        <v>2</v>
      </c>
      <c r="L111" s="25"/>
      <c r="M111" s="25"/>
      <c r="N111" s="25">
        <v>10</v>
      </c>
      <c r="O111" s="90">
        <v>41</v>
      </c>
      <c r="P111" s="70">
        <f t="shared" si="2"/>
        <v>22</v>
      </c>
    </row>
    <row r="112" spans="1:16" s="14" customFormat="1" ht="30">
      <c r="A112" s="43" t="s">
        <v>251</v>
      </c>
      <c r="B112" s="42" t="s">
        <v>252</v>
      </c>
      <c r="C112" s="25">
        <v>5</v>
      </c>
      <c r="D112" s="25">
        <v>5</v>
      </c>
      <c r="E112" s="25">
        <v>5</v>
      </c>
      <c r="F112" s="25">
        <v>4</v>
      </c>
      <c r="G112" s="25"/>
      <c r="H112" s="25"/>
      <c r="I112" s="25">
        <v>5</v>
      </c>
      <c r="J112" s="25">
        <v>8</v>
      </c>
      <c r="K112" s="25"/>
      <c r="L112" s="25">
        <v>8</v>
      </c>
      <c r="M112" s="25">
        <v>4</v>
      </c>
      <c r="N112" s="25">
        <v>14</v>
      </c>
      <c r="O112" s="90">
        <v>40</v>
      </c>
      <c r="P112" s="70">
        <f t="shared" ref="P112:P142" si="3">SUM(C112:N112)</f>
        <v>58</v>
      </c>
    </row>
    <row r="113" spans="1:16" s="14" customFormat="1" ht="15.75">
      <c r="A113" s="43" t="s">
        <v>253</v>
      </c>
      <c r="B113" s="42" t="s">
        <v>254</v>
      </c>
      <c r="C113" s="25"/>
      <c r="D113" s="25">
        <v>3</v>
      </c>
      <c r="E113" s="25">
        <v>5</v>
      </c>
      <c r="F113" s="25">
        <v>3</v>
      </c>
      <c r="G113" s="25"/>
      <c r="H113" s="25">
        <v>2</v>
      </c>
      <c r="I113" s="25"/>
      <c r="J113" s="25">
        <v>8</v>
      </c>
      <c r="K113" s="25">
        <v>8</v>
      </c>
      <c r="L113" s="25">
        <v>8</v>
      </c>
      <c r="M113" s="25"/>
      <c r="N113" s="25">
        <v>13</v>
      </c>
      <c r="O113" s="90">
        <v>40</v>
      </c>
      <c r="P113" s="70">
        <f t="shared" si="3"/>
        <v>50</v>
      </c>
    </row>
    <row r="114" spans="1:16" s="14" customFormat="1" ht="15.75">
      <c r="A114" s="43" t="s">
        <v>255</v>
      </c>
      <c r="B114" s="42" t="s">
        <v>256</v>
      </c>
      <c r="C114" s="25"/>
      <c r="D114" s="25">
        <v>5</v>
      </c>
      <c r="E114" s="25">
        <v>5</v>
      </c>
      <c r="F114" s="25">
        <v>5</v>
      </c>
      <c r="G114" s="25">
        <v>4</v>
      </c>
      <c r="H114" s="25"/>
      <c r="I114" s="25">
        <v>8</v>
      </c>
      <c r="J114" s="25">
        <v>8</v>
      </c>
      <c r="K114" s="25">
        <v>4</v>
      </c>
      <c r="L114" s="25"/>
      <c r="M114" s="25">
        <v>10</v>
      </c>
      <c r="N114" s="25">
        <v>15</v>
      </c>
      <c r="O114" s="90">
        <v>43</v>
      </c>
      <c r="P114" s="70">
        <f t="shared" si="3"/>
        <v>64</v>
      </c>
    </row>
    <row r="115" spans="1:16" s="14" customFormat="1" ht="15.75">
      <c r="A115" s="43" t="s">
        <v>257</v>
      </c>
      <c r="B115" s="42" t="s">
        <v>258</v>
      </c>
      <c r="C115" s="25"/>
      <c r="D115" s="25">
        <v>5</v>
      </c>
      <c r="E115" s="25">
        <v>5</v>
      </c>
      <c r="F115" s="25">
        <v>5</v>
      </c>
      <c r="G115" s="25"/>
      <c r="H115" s="25">
        <v>5</v>
      </c>
      <c r="I115" s="25"/>
      <c r="J115" s="25"/>
      <c r="K115" s="25">
        <v>7</v>
      </c>
      <c r="L115" s="25">
        <v>8</v>
      </c>
      <c r="M115" s="25">
        <v>8</v>
      </c>
      <c r="N115" s="25">
        <v>13</v>
      </c>
      <c r="O115" s="90">
        <v>42</v>
      </c>
      <c r="P115" s="70">
        <f t="shared" si="3"/>
        <v>56</v>
      </c>
    </row>
    <row r="116" spans="1:16" s="14" customFormat="1" ht="15.75">
      <c r="A116" s="43" t="s">
        <v>259</v>
      </c>
      <c r="B116" s="42" t="s">
        <v>260</v>
      </c>
      <c r="C116" s="25"/>
      <c r="D116" s="25"/>
      <c r="E116" s="25">
        <v>5</v>
      </c>
      <c r="F116" s="25">
        <v>5</v>
      </c>
      <c r="G116" s="25"/>
      <c r="H116" s="25">
        <v>5</v>
      </c>
      <c r="I116" s="25">
        <v>4</v>
      </c>
      <c r="J116" s="25"/>
      <c r="K116" s="25">
        <v>8</v>
      </c>
      <c r="L116" s="25">
        <v>8</v>
      </c>
      <c r="M116" s="25"/>
      <c r="N116" s="25">
        <v>12</v>
      </c>
      <c r="O116" s="90">
        <v>40</v>
      </c>
      <c r="P116" s="70">
        <f t="shared" si="3"/>
        <v>47</v>
      </c>
    </row>
    <row r="117" spans="1:16" s="14" customFormat="1" ht="15.75">
      <c r="A117" s="43" t="s">
        <v>261</v>
      </c>
      <c r="B117" s="42" t="s">
        <v>262</v>
      </c>
      <c r="C117" s="25"/>
      <c r="D117" s="25">
        <v>5</v>
      </c>
      <c r="E117" s="25">
        <v>5</v>
      </c>
      <c r="F117" s="25">
        <v>5</v>
      </c>
      <c r="G117" s="25"/>
      <c r="H117" s="25"/>
      <c r="I117" s="25">
        <v>5</v>
      </c>
      <c r="J117" s="25"/>
      <c r="K117" s="25"/>
      <c r="L117" s="25">
        <v>10</v>
      </c>
      <c r="M117" s="25">
        <v>10</v>
      </c>
      <c r="N117" s="25">
        <v>15</v>
      </c>
      <c r="O117" s="90">
        <v>40</v>
      </c>
      <c r="P117" s="70">
        <f t="shared" si="3"/>
        <v>55</v>
      </c>
    </row>
    <row r="118" spans="1:16" s="14" customFormat="1" ht="15.75">
      <c r="A118" s="43" t="s">
        <v>263</v>
      </c>
      <c r="B118" s="42" t="s">
        <v>264</v>
      </c>
      <c r="C118" s="25">
        <v>3</v>
      </c>
      <c r="D118" s="25">
        <v>2</v>
      </c>
      <c r="E118" s="25">
        <v>5</v>
      </c>
      <c r="F118" s="25">
        <v>5</v>
      </c>
      <c r="G118" s="25">
        <v>4</v>
      </c>
      <c r="H118" s="25"/>
      <c r="I118" s="25"/>
      <c r="J118" s="25">
        <v>6</v>
      </c>
      <c r="K118" s="25"/>
      <c r="L118" s="25">
        <v>6</v>
      </c>
      <c r="M118" s="25"/>
      <c r="N118" s="25">
        <v>5</v>
      </c>
      <c r="O118" s="90">
        <v>39</v>
      </c>
      <c r="P118" s="70">
        <f t="shared" si="3"/>
        <v>36</v>
      </c>
    </row>
    <row r="119" spans="1:16" s="14" customFormat="1" ht="15.75">
      <c r="A119" s="43" t="s">
        <v>265</v>
      </c>
      <c r="B119" s="42" t="s">
        <v>266</v>
      </c>
      <c r="C119" s="25"/>
      <c r="D119" s="25"/>
      <c r="E119" s="25">
        <v>5</v>
      </c>
      <c r="F119" s="25">
        <v>5</v>
      </c>
      <c r="G119" s="25"/>
      <c r="H119" s="25">
        <v>4</v>
      </c>
      <c r="I119" s="25"/>
      <c r="J119" s="25"/>
      <c r="K119" s="25">
        <v>6</v>
      </c>
      <c r="L119" s="25">
        <v>6</v>
      </c>
      <c r="M119" s="25"/>
      <c r="N119" s="25">
        <v>12</v>
      </c>
      <c r="O119" s="90">
        <v>41</v>
      </c>
      <c r="P119" s="70">
        <f t="shared" si="3"/>
        <v>38</v>
      </c>
    </row>
    <row r="120" spans="1:16" s="14" customFormat="1" ht="15.75">
      <c r="A120" s="43" t="s">
        <v>267</v>
      </c>
      <c r="B120" s="42" t="s">
        <v>268</v>
      </c>
      <c r="C120" s="25">
        <v>5</v>
      </c>
      <c r="D120" s="25">
        <v>5</v>
      </c>
      <c r="E120" s="25"/>
      <c r="F120" s="25"/>
      <c r="G120" s="25">
        <v>3</v>
      </c>
      <c r="H120" s="25">
        <v>4</v>
      </c>
      <c r="I120" s="25">
        <v>3</v>
      </c>
      <c r="J120" s="25">
        <v>8</v>
      </c>
      <c r="K120" s="25">
        <v>8</v>
      </c>
      <c r="L120" s="25"/>
      <c r="M120" s="25">
        <v>8</v>
      </c>
      <c r="N120" s="25">
        <v>12</v>
      </c>
      <c r="O120" s="90">
        <v>41</v>
      </c>
      <c r="P120" s="70">
        <f t="shared" si="3"/>
        <v>56</v>
      </c>
    </row>
    <row r="121" spans="1:16" s="14" customFormat="1" ht="15.75">
      <c r="A121" s="43" t="s">
        <v>269</v>
      </c>
      <c r="B121" s="42" t="s">
        <v>270</v>
      </c>
      <c r="C121" s="25">
        <v>3</v>
      </c>
      <c r="D121" s="25">
        <v>3</v>
      </c>
      <c r="E121" s="25"/>
      <c r="F121" s="25">
        <v>3</v>
      </c>
      <c r="G121" s="25"/>
      <c r="H121" s="25"/>
      <c r="I121" s="25">
        <v>3</v>
      </c>
      <c r="J121" s="25">
        <v>5</v>
      </c>
      <c r="K121" s="25">
        <v>6</v>
      </c>
      <c r="L121" s="25"/>
      <c r="M121" s="25">
        <v>8</v>
      </c>
      <c r="N121" s="25">
        <v>14</v>
      </c>
      <c r="O121" s="90">
        <v>39</v>
      </c>
      <c r="P121" s="70">
        <f t="shared" si="3"/>
        <v>45</v>
      </c>
    </row>
    <row r="122" spans="1:16" s="14" customFormat="1" ht="15.75">
      <c r="A122" s="43" t="s">
        <v>271</v>
      </c>
      <c r="B122" s="42" t="s">
        <v>272</v>
      </c>
      <c r="C122" s="25"/>
      <c r="D122" s="25"/>
      <c r="E122" s="25">
        <v>5</v>
      </c>
      <c r="F122" s="25">
        <v>5</v>
      </c>
      <c r="G122" s="25"/>
      <c r="H122" s="25"/>
      <c r="I122" s="25"/>
      <c r="J122" s="25"/>
      <c r="K122" s="25">
        <v>8</v>
      </c>
      <c r="L122" s="25"/>
      <c r="M122" s="25"/>
      <c r="N122" s="25">
        <v>9</v>
      </c>
      <c r="O122" s="90">
        <v>41</v>
      </c>
      <c r="P122" s="70">
        <f t="shared" si="3"/>
        <v>27</v>
      </c>
    </row>
    <row r="123" spans="1:16" s="14" customFormat="1" ht="15.75">
      <c r="A123" s="43" t="s">
        <v>273</v>
      </c>
      <c r="B123" s="42" t="s">
        <v>274</v>
      </c>
      <c r="C123" s="25">
        <v>3</v>
      </c>
      <c r="D123" s="25">
        <v>5</v>
      </c>
      <c r="E123" s="25">
        <v>5</v>
      </c>
      <c r="F123" s="25">
        <v>5</v>
      </c>
      <c r="G123" s="25">
        <v>4</v>
      </c>
      <c r="H123" s="25"/>
      <c r="I123" s="25"/>
      <c r="J123" s="25"/>
      <c r="K123" s="25">
        <v>6</v>
      </c>
      <c r="L123" s="25">
        <v>6</v>
      </c>
      <c r="M123" s="25">
        <v>10</v>
      </c>
      <c r="N123" s="25">
        <v>12</v>
      </c>
      <c r="O123" s="90">
        <v>42</v>
      </c>
      <c r="P123" s="70">
        <f t="shared" si="3"/>
        <v>56</v>
      </c>
    </row>
    <row r="124" spans="1:16" s="14" customFormat="1">
      <c r="A124" s="46" t="s">
        <v>275</v>
      </c>
      <c r="B124" s="45" t="s">
        <v>276</v>
      </c>
      <c r="C124" s="25"/>
      <c r="D124" s="25">
        <v>5</v>
      </c>
      <c r="E124" s="25">
        <v>4</v>
      </c>
      <c r="F124" s="25"/>
      <c r="G124" s="25"/>
      <c r="H124" s="25"/>
      <c r="I124" s="25"/>
      <c r="J124" s="25">
        <v>5</v>
      </c>
      <c r="K124" s="25"/>
      <c r="L124" s="25"/>
      <c r="M124" s="25">
        <v>8</v>
      </c>
      <c r="N124" s="25">
        <v>12</v>
      </c>
      <c r="O124" s="90">
        <v>43</v>
      </c>
      <c r="P124" s="70">
        <f t="shared" si="3"/>
        <v>34</v>
      </c>
    </row>
    <row r="125" spans="1:16" s="14" customFormat="1" ht="15.75">
      <c r="A125" s="41" t="s">
        <v>277</v>
      </c>
      <c r="B125" s="42" t="s">
        <v>278</v>
      </c>
      <c r="C125" s="25"/>
      <c r="D125" s="25">
        <v>3</v>
      </c>
      <c r="E125" s="25">
        <v>4</v>
      </c>
      <c r="F125" s="25">
        <v>3</v>
      </c>
      <c r="G125" s="25"/>
      <c r="H125" s="25">
        <v>5</v>
      </c>
      <c r="I125" s="25"/>
      <c r="J125" s="25">
        <v>3</v>
      </c>
      <c r="K125" s="25"/>
      <c r="L125" s="25">
        <v>3</v>
      </c>
      <c r="M125" s="25">
        <v>7</v>
      </c>
      <c r="N125" s="25">
        <v>12</v>
      </c>
      <c r="O125" s="90">
        <v>42</v>
      </c>
      <c r="P125" s="70">
        <f t="shared" si="3"/>
        <v>40</v>
      </c>
    </row>
    <row r="126" spans="1:16" s="14" customFormat="1" ht="15.75">
      <c r="A126" s="41" t="s">
        <v>279</v>
      </c>
      <c r="B126" s="42" t="s">
        <v>280</v>
      </c>
      <c r="C126" s="25"/>
      <c r="D126" s="25">
        <v>1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>
        <v>12</v>
      </c>
      <c r="O126" s="90">
        <v>42</v>
      </c>
      <c r="P126" s="70">
        <f t="shared" si="3"/>
        <v>13</v>
      </c>
    </row>
    <row r="127" spans="1:16" s="14" customFormat="1" ht="15.75">
      <c r="A127" s="41" t="s">
        <v>281</v>
      </c>
      <c r="B127" s="42" t="s">
        <v>282</v>
      </c>
      <c r="C127" s="25">
        <v>5</v>
      </c>
      <c r="D127" s="25">
        <v>5</v>
      </c>
      <c r="E127" s="25">
        <v>5</v>
      </c>
      <c r="F127" s="25"/>
      <c r="G127" s="25">
        <v>5</v>
      </c>
      <c r="H127" s="25"/>
      <c r="I127" s="25">
        <v>4</v>
      </c>
      <c r="J127" s="25"/>
      <c r="K127" s="25">
        <v>8</v>
      </c>
      <c r="L127" s="25">
        <v>6</v>
      </c>
      <c r="M127" s="25">
        <v>8</v>
      </c>
      <c r="N127" s="25">
        <v>12</v>
      </c>
      <c r="O127" s="90">
        <v>39</v>
      </c>
      <c r="P127" s="70">
        <f t="shared" si="3"/>
        <v>58</v>
      </c>
    </row>
    <row r="128" spans="1:16" s="14" customFormat="1" ht="15.75">
      <c r="A128" s="41" t="s">
        <v>283</v>
      </c>
      <c r="B128" s="42" t="s">
        <v>284</v>
      </c>
      <c r="C128" s="25">
        <v>5</v>
      </c>
      <c r="D128" s="25">
        <v>5</v>
      </c>
      <c r="E128" s="25">
        <v>5</v>
      </c>
      <c r="F128" s="25">
        <v>5</v>
      </c>
      <c r="G128" s="25"/>
      <c r="H128" s="25">
        <v>5</v>
      </c>
      <c r="I128" s="25"/>
      <c r="J128" s="25"/>
      <c r="K128" s="25"/>
      <c r="L128" s="25">
        <v>8</v>
      </c>
      <c r="M128" s="25">
        <v>8</v>
      </c>
      <c r="N128" s="25">
        <v>12</v>
      </c>
      <c r="O128" s="90">
        <v>40</v>
      </c>
      <c r="P128" s="70">
        <f t="shared" si="3"/>
        <v>53</v>
      </c>
    </row>
    <row r="129" spans="1:16" s="14" customFormat="1" ht="15.75">
      <c r="A129" s="41" t="s">
        <v>285</v>
      </c>
      <c r="B129" s="42" t="s">
        <v>286</v>
      </c>
      <c r="C129" s="25">
        <v>5</v>
      </c>
      <c r="D129" s="25">
        <v>5</v>
      </c>
      <c r="E129" s="25">
        <v>5</v>
      </c>
      <c r="F129" s="25"/>
      <c r="G129" s="25"/>
      <c r="H129" s="25">
        <v>5</v>
      </c>
      <c r="I129" s="25">
        <v>5</v>
      </c>
      <c r="J129" s="25"/>
      <c r="K129" s="25">
        <v>6</v>
      </c>
      <c r="L129" s="25">
        <v>6</v>
      </c>
      <c r="M129" s="25">
        <v>8</v>
      </c>
      <c r="N129" s="25">
        <v>12</v>
      </c>
      <c r="O129" s="90">
        <v>40</v>
      </c>
      <c r="P129" s="70">
        <f t="shared" si="3"/>
        <v>57</v>
      </c>
    </row>
    <row r="130" spans="1:16" s="14" customFormat="1" ht="15.75">
      <c r="A130" s="41" t="s">
        <v>287</v>
      </c>
      <c r="B130" s="42" t="s">
        <v>288</v>
      </c>
      <c r="C130" s="25">
        <v>5</v>
      </c>
      <c r="D130" s="25">
        <v>5</v>
      </c>
      <c r="E130" s="25">
        <v>5</v>
      </c>
      <c r="F130" s="25">
        <v>5</v>
      </c>
      <c r="G130" s="25"/>
      <c r="H130" s="25"/>
      <c r="I130" s="25">
        <v>4</v>
      </c>
      <c r="J130" s="25"/>
      <c r="K130" s="25">
        <v>9</v>
      </c>
      <c r="L130" s="25">
        <v>10</v>
      </c>
      <c r="M130" s="25">
        <v>8</v>
      </c>
      <c r="N130" s="25">
        <v>15</v>
      </c>
      <c r="O130" s="90">
        <v>40</v>
      </c>
      <c r="P130" s="70">
        <f t="shared" si="3"/>
        <v>66</v>
      </c>
    </row>
    <row r="131" spans="1:16" s="14" customFormat="1" ht="15.75">
      <c r="A131" s="41" t="s">
        <v>289</v>
      </c>
      <c r="B131" s="42" t="s">
        <v>290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90">
        <v>42</v>
      </c>
      <c r="P131" s="70">
        <f t="shared" si="3"/>
        <v>0</v>
      </c>
    </row>
    <row r="132" spans="1:16" s="14" customFormat="1" ht="15.75">
      <c r="A132" s="41" t="s">
        <v>430</v>
      </c>
      <c r="B132" s="4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90"/>
      <c r="P132" s="70"/>
    </row>
    <row r="133" spans="1:16" s="14" customFormat="1" ht="15.75">
      <c r="A133" s="41" t="s">
        <v>291</v>
      </c>
      <c r="B133" s="42" t="s">
        <v>292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90">
        <v>36</v>
      </c>
      <c r="P133" s="70">
        <f t="shared" si="3"/>
        <v>0</v>
      </c>
    </row>
    <row r="134" spans="1:16" s="14" customFormat="1" ht="15.75">
      <c r="A134" s="41" t="s">
        <v>293</v>
      </c>
      <c r="B134" s="42" t="s">
        <v>294</v>
      </c>
      <c r="C134" s="25"/>
      <c r="D134" s="25">
        <v>3</v>
      </c>
      <c r="E134" s="25">
        <v>5</v>
      </c>
      <c r="F134" s="25">
        <v>5</v>
      </c>
      <c r="G134" s="25">
        <v>5</v>
      </c>
      <c r="H134" s="25"/>
      <c r="I134" s="25">
        <v>5</v>
      </c>
      <c r="J134" s="25">
        <v>8</v>
      </c>
      <c r="K134" s="25"/>
      <c r="L134" s="25">
        <v>8</v>
      </c>
      <c r="M134" s="25">
        <v>10</v>
      </c>
      <c r="N134" s="25">
        <v>15</v>
      </c>
      <c r="O134" s="90">
        <v>46</v>
      </c>
      <c r="P134" s="70">
        <f t="shared" si="3"/>
        <v>64</v>
      </c>
    </row>
    <row r="135" spans="1:16" s="14" customFormat="1" ht="15.75">
      <c r="A135" s="41" t="s">
        <v>295</v>
      </c>
      <c r="B135" s="42" t="s">
        <v>296</v>
      </c>
      <c r="C135" s="25"/>
      <c r="D135" s="25">
        <v>2</v>
      </c>
      <c r="E135" s="25">
        <v>4</v>
      </c>
      <c r="F135" s="25">
        <v>3</v>
      </c>
      <c r="G135" s="25"/>
      <c r="H135" s="25">
        <v>3</v>
      </c>
      <c r="I135" s="25">
        <v>3</v>
      </c>
      <c r="J135" s="25">
        <v>6</v>
      </c>
      <c r="K135" s="25"/>
      <c r="L135" s="25">
        <v>3</v>
      </c>
      <c r="M135" s="25">
        <v>8</v>
      </c>
      <c r="N135" s="25">
        <v>12</v>
      </c>
      <c r="O135" s="90">
        <v>38</v>
      </c>
      <c r="P135" s="70">
        <f t="shared" si="3"/>
        <v>44</v>
      </c>
    </row>
    <row r="136" spans="1:16" s="14" customFormat="1" ht="15.75">
      <c r="A136" s="41" t="s">
        <v>297</v>
      </c>
      <c r="B136" s="42" t="s">
        <v>298</v>
      </c>
      <c r="C136" s="25"/>
      <c r="D136" s="25">
        <v>5</v>
      </c>
      <c r="E136" s="25">
        <v>4</v>
      </c>
      <c r="F136" s="25">
        <v>4</v>
      </c>
      <c r="G136" s="25"/>
      <c r="H136" s="25"/>
      <c r="I136" s="25">
        <v>4</v>
      </c>
      <c r="J136" s="25">
        <v>8</v>
      </c>
      <c r="K136" s="25">
        <v>3</v>
      </c>
      <c r="L136" s="25"/>
      <c r="M136" s="25"/>
      <c r="N136" s="25">
        <v>12</v>
      </c>
      <c r="O136" s="90">
        <v>41</v>
      </c>
      <c r="P136" s="70">
        <f t="shared" si="3"/>
        <v>40</v>
      </c>
    </row>
    <row r="137" spans="1:16" s="14" customFormat="1" ht="15.75">
      <c r="A137" s="41" t="s">
        <v>299</v>
      </c>
      <c r="B137" s="42" t="s">
        <v>300</v>
      </c>
      <c r="C137" s="25"/>
      <c r="D137" s="25">
        <v>5</v>
      </c>
      <c r="E137" s="25">
        <v>5</v>
      </c>
      <c r="F137" s="25">
        <v>4</v>
      </c>
      <c r="G137" s="25">
        <v>3</v>
      </c>
      <c r="H137" s="25">
        <v>3</v>
      </c>
      <c r="I137" s="25"/>
      <c r="J137" s="25">
        <v>9</v>
      </c>
      <c r="K137" s="25"/>
      <c r="L137" s="25">
        <v>9</v>
      </c>
      <c r="M137" s="25">
        <v>7</v>
      </c>
      <c r="N137" s="25">
        <v>14</v>
      </c>
      <c r="O137" s="90">
        <v>34</v>
      </c>
      <c r="P137" s="70">
        <f t="shared" si="3"/>
        <v>59</v>
      </c>
    </row>
    <row r="138" spans="1:16" s="14" customFormat="1" ht="15.75">
      <c r="A138" s="41" t="s">
        <v>301</v>
      </c>
      <c r="B138" s="42" t="s">
        <v>302</v>
      </c>
      <c r="C138" s="25">
        <v>5</v>
      </c>
      <c r="D138" s="25">
        <v>5</v>
      </c>
      <c r="E138" s="25">
        <v>5</v>
      </c>
      <c r="F138" s="25">
        <v>4</v>
      </c>
      <c r="G138" s="25"/>
      <c r="H138" s="25">
        <v>5</v>
      </c>
      <c r="I138" s="25"/>
      <c r="J138" s="25">
        <v>9</v>
      </c>
      <c r="K138" s="25"/>
      <c r="L138" s="25">
        <v>8</v>
      </c>
      <c r="M138" s="25">
        <v>8</v>
      </c>
      <c r="N138" s="25">
        <v>13</v>
      </c>
      <c r="O138" s="90">
        <v>40</v>
      </c>
      <c r="P138" s="70">
        <f t="shared" si="3"/>
        <v>62</v>
      </c>
    </row>
    <row r="139" spans="1:16" s="14" customFormat="1" ht="15.75">
      <c r="A139" s="41" t="s">
        <v>303</v>
      </c>
      <c r="B139" s="42" t="s">
        <v>304</v>
      </c>
      <c r="C139" s="25"/>
      <c r="D139" s="25">
        <v>5</v>
      </c>
      <c r="E139" s="25">
        <v>5</v>
      </c>
      <c r="F139" s="25">
        <v>4</v>
      </c>
      <c r="G139" s="25"/>
      <c r="H139" s="25"/>
      <c r="I139" s="25"/>
      <c r="J139" s="25"/>
      <c r="K139" s="25">
        <v>5</v>
      </c>
      <c r="L139" s="25">
        <v>2</v>
      </c>
      <c r="M139" s="25"/>
      <c r="N139" s="25">
        <v>12</v>
      </c>
      <c r="O139" s="90">
        <v>36</v>
      </c>
      <c r="P139" s="70">
        <f t="shared" si="3"/>
        <v>33</v>
      </c>
    </row>
    <row r="140" spans="1:16" s="14" customFormat="1" ht="15.75">
      <c r="A140" s="41" t="s">
        <v>305</v>
      </c>
      <c r="B140" s="42" t="s">
        <v>306</v>
      </c>
      <c r="C140" s="25"/>
      <c r="D140" s="25">
        <v>5</v>
      </c>
      <c r="E140" s="25">
        <v>4</v>
      </c>
      <c r="F140" s="25">
        <v>3</v>
      </c>
      <c r="G140" s="25"/>
      <c r="H140" s="25"/>
      <c r="I140" s="25"/>
      <c r="J140" s="25">
        <v>8</v>
      </c>
      <c r="K140" s="25"/>
      <c r="L140" s="25">
        <v>7</v>
      </c>
      <c r="M140" s="25"/>
      <c r="N140" s="25">
        <v>14</v>
      </c>
      <c r="O140" s="90">
        <v>37</v>
      </c>
      <c r="P140" s="70">
        <f t="shared" si="3"/>
        <v>41</v>
      </c>
    </row>
    <row r="141" spans="1:16" s="14" customFormat="1" ht="15.75">
      <c r="A141" s="41" t="s">
        <v>307</v>
      </c>
      <c r="B141" s="42" t="s">
        <v>308</v>
      </c>
      <c r="C141" s="25">
        <v>4</v>
      </c>
      <c r="D141" s="25"/>
      <c r="E141" s="25">
        <v>4</v>
      </c>
      <c r="F141" s="25">
        <v>5</v>
      </c>
      <c r="G141" s="25"/>
      <c r="H141" s="25">
        <v>2</v>
      </c>
      <c r="I141" s="25"/>
      <c r="J141" s="25">
        <v>2</v>
      </c>
      <c r="K141" s="25"/>
      <c r="L141" s="25">
        <v>2</v>
      </c>
      <c r="M141" s="25">
        <v>10</v>
      </c>
      <c r="N141" s="25">
        <v>14</v>
      </c>
      <c r="O141" s="90">
        <v>40</v>
      </c>
      <c r="P141" s="70">
        <f t="shared" si="3"/>
        <v>43</v>
      </c>
    </row>
    <row r="142" spans="1:16" s="14" customFormat="1" ht="15.75">
      <c r="A142" s="41" t="s">
        <v>309</v>
      </c>
      <c r="B142" s="42" t="s">
        <v>310</v>
      </c>
      <c r="C142" s="25"/>
      <c r="D142" s="25">
        <v>5</v>
      </c>
      <c r="E142" s="25">
        <v>4</v>
      </c>
      <c r="F142" s="25">
        <v>3</v>
      </c>
      <c r="G142" s="25">
        <v>5</v>
      </c>
      <c r="H142" s="25"/>
      <c r="I142" s="25">
        <v>3</v>
      </c>
      <c r="J142" s="25"/>
      <c r="K142" s="25">
        <v>6</v>
      </c>
      <c r="L142" s="25">
        <v>7</v>
      </c>
      <c r="M142" s="25">
        <v>8</v>
      </c>
      <c r="N142" s="25">
        <v>14</v>
      </c>
      <c r="O142" s="90">
        <v>40</v>
      </c>
      <c r="P142" s="70">
        <f t="shared" si="3"/>
        <v>55</v>
      </c>
    </row>
    <row r="143" spans="1:16" s="14" customFormat="1" ht="15.75">
      <c r="A143" s="41" t="s">
        <v>311</v>
      </c>
      <c r="B143" s="42" t="s">
        <v>312</v>
      </c>
      <c r="C143" s="25"/>
      <c r="D143" s="25">
        <v>5</v>
      </c>
      <c r="E143" s="25">
        <v>3</v>
      </c>
      <c r="F143" s="25">
        <v>3</v>
      </c>
      <c r="G143" s="25"/>
      <c r="H143" s="25"/>
      <c r="I143" s="25">
        <v>2</v>
      </c>
      <c r="J143" s="25"/>
      <c r="K143" s="25"/>
      <c r="L143" s="25">
        <v>6</v>
      </c>
      <c r="M143" s="25">
        <v>6</v>
      </c>
      <c r="N143" s="25">
        <v>10</v>
      </c>
      <c r="O143" s="90">
        <v>39</v>
      </c>
      <c r="P143" s="71">
        <f>SUM(D143:O143)</f>
        <v>74</v>
      </c>
    </row>
    <row r="144" spans="1:16" s="14" customFormat="1" ht="15.75">
      <c r="A144" s="41" t="s">
        <v>313</v>
      </c>
      <c r="B144" s="42" t="s">
        <v>314</v>
      </c>
      <c r="C144" s="25"/>
      <c r="D144" s="25">
        <v>5</v>
      </c>
      <c r="E144" s="25">
        <v>3</v>
      </c>
      <c r="F144" s="25">
        <v>3</v>
      </c>
      <c r="G144" s="25"/>
      <c r="H144" s="25"/>
      <c r="I144" s="25"/>
      <c r="J144" s="25"/>
      <c r="K144" s="25"/>
      <c r="L144" s="25"/>
      <c r="M144" s="25"/>
      <c r="N144" s="25">
        <v>7</v>
      </c>
      <c r="O144" s="90">
        <v>38</v>
      </c>
      <c r="P144" s="71">
        <f>SUM(D144:O144)</f>
        <v>56</v>
      </c>
    </row>
    <row r="145" spans="1:16" s="14" customFormat="1" ht="15.75">
      <c r="A145" s="41" t="s">
        <v>315</v>
      </c>
      <c r="B145" s="42" t="s">
        <v>316</v>
      </c>
      <c r="C145" s="25">
        <v>4</v>
      </c>
      <c r="D145" s="25">
        <v>5</v>
      </c>
      <c r="E145" s="25">
        <v>5</v>
      </c>
      <c r="F145" s="25"/>
      <c r="G145" s="25"/>
      <c r="H145" s="25"/>
      <c r="I145" s="25">
        <v>3</v>
      </c>
      <c r="J145" s="25"/>
      <c r="K145" s="25">
        <v>7</v>
      </c>
      <c r="L145" s="25">
        <v>8</v>
      </c>
      <c r="M145" s="25">
        <v>10</v>
      </c>
      <c r="N145" s="25">
        <v>12</v>
      </c>
      <c r="O145" s="90">
        <v>40</v>
      </c>
      <c r="P145" s="71">
        <f t="shared" ref="P145:P186" si="4">SUM(D145:O145)</f>
        <v>90</v>
      </c>
    </row>
    <row r="146" spans="1:16" s="14" customFormat="1" ht="15.75">
      <c r="A146" s="41" t="s">
        <v>317</v>
      </c>
      <c r="B146" s="42" t="s">
        <v>318</v>
      </c>
      <c r="C146" s="25">
        <v>4</v>
      </c>
      <c r="D146" s="25">
        <v>5</v>
      </c>
      <c r="E146" s="25">
        <v>5</v>
      </c>
      <c r="F146" s="25">
        <v>5</v>
      </c>
      <c r="G146" s="25"/>
      <c r="H146" s="25"/>
      <c r="I146" s="25">
        <v>5</v>
      </c>
      <c r="J146" s="25">
        <v>8</v>
      </c>
      <c r="K146" s="25">
        <v>8</v>
      </c>
      <c r="L146" s="25">
        <v>10</v>
      </c>
      <c r="M146" s="25"/>
      <c r="N146" s="25">
        <v>15</v>
      </c>
      <c r="O146" s="90">
        <v>44</v>
      </c>
      <c r="P146" s="71">
        <f t="shared" si="4"/>
        <v>105</v>
      </c>
    </row>
    <row r="147" spans="1:16" s="14" customFormat="1" ht="15.75">
      <c r="A147" s="41" t="s">
        <v>319</v>
      </c>
      <c r="B147" s="42" t="s">
        <v>320</v>
      </c>
      <c r="C147" s="25"/>
      <c r="D147" s="25">
        <v>3</v>
      </c>
      <c r="E147" s="25">
        <v>3</v>
      </c>
      <c r="F147" s="25">
        <v>5</v>
      </c>
      <c r="G147" s="25">
        <v>5</v>
      </c>
      <c r="H147" s="25">
        <v>4</v>
      </c>
      <c r="I147" s="25"/>
      <c r="J147" s="25">
        <v>8</v>
      </c>
      <c r="K147" s="25"/>
      <c r="L147" s="25">
        <v>10</v>
      </c>
      <c r="M147" s="25">
        <v>5</v>
      </c>
      <c r="N147" s="25">
        <v>15</v>
      </c>
      <c r="O147" s="90">
        <v>43</v>
      </c>
      <c r="P147" s="71">
        <f t="shared" si="4"/>
        <v>101</v>
      </c>
    </row>
    <row r="148" spans="1:16" s="14" customFormat="1" ht="15.75">
      <c r="A148" s="41" t="s">
        <v>321</v>
      </c>
      <c r="B148" s="42" t="s">
        <v>322</v>
      </c>
      <c r="C148" s="25">
        <v>2</v>
      </c>
      <c r="D148" s="25">
        <v>5</v>
      </c>
      <c r="E148" s="25">
        <v>5</v>
      </c>
      <c r="F148" s="25">
        <v>4</v>
      </c>
      <c r="G148" s="25"/>
      <c r="H148" s="25"/>
      <c r="I148" s="25">
        <v>5</v>
      </c>
      <c r="J148" s="25">
        <v>4</v>
      </c>
      <c r="K148" s="25">
        <v>7</v>
      </c>
      <c r="L148" s="25"/>
      <c r="M148" s="25"/>
      <c r="N148" s="25">
        <v>13</v>
      </c>
      <c r="O148" s="90">
        <v>42</v>
      </c>
      <c r="P148" s="71">
        <f t="shared" si="4"/>
        <v>85</v>
      </c>
    </row>
    <row r="149" spans="1:16" s="14" customFormat="1" ht="15.75">
      <c r="A149" s="41" t="s">
        <v>323</v>
      </c>
      <c r="B149" s="42" t="s">
        <v>324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104">
        <v>0</v>
      </c>
      <c r="P149" s="71">
        <f t="shared" si="4"/>
        <v>0</v>
      </c>
    </row>
    <row r="150" spans="1:16" s="14" customFormat="1" ht="15.75">
      <c r="A150" s="41" t="s">
        <v>325</v>
      </c>
      <c r="B150" s="42" t="s">
        <v>326</v>
      </c>
      <c r="C150" s="25"/>
      <c r="D150" s="25">
        <v>5</v>
      </c>
      <c r="E150" s="25"/>
      <c r="F150" s="25">
        <v>5</v>
      </c>
      <c r="G150" s="25">
        <v>5</v>
      </c>
      <c r="H150" s="25"/>
      <c r="I150" s="25">
        <v>2</v>
      </c>
      <c r="J150" s="25">
        <v>3</v>
      </c>
      <c r="K150" s="25"/>
      <c r="L150" s="25">
        <v>8</v>
      </c>
      <c r="M150" s="25">
        <v>10</v>
      </c>
      <c r="N150" s="25">
        <v>12</v>
      </c>
      <c r="O150" s="90">
        <v>42</v>
      </c>
      <c r="P150" s="71">
        <f t="shared" si="4"/>
        <v>92</v>
      </c>
    </row>
    <row r="151" spans="1:16" s="14" customFormat="1" ht="15.75">
      <c r="A151" s="41" t="s">
        <v>327</v>
      </c>
      <c r="B151" s="42" t="s">
        <v>328</v>
      </c>
      <c r="C151" s="25"/>
      <c r="D151" s="25">
        <v>3</v>
      </c>
      <c r="E151" s="25"/>
      <c r="F151" s="25">
        <v>3</v>
      </c>
      <c r="G151" s="25"/>
      <c r="H151" s="25"/>
      <c r="I151" s="25"/>
      <c r="J151" s="25">
        <v>1</v>
      </c>
      <c r="K151" s="25">
        <v>8</v>
      </c>
      <c r="L151" s="25">
        <v>4</v>
      </c>
      <c r="M151" s="25"/>
      <c r="N151" s="25">
        <v>15</v>
      </c>
      <c r="O151" s="90">
        <v>41</v>
      </c>
      <c r="P151" s="71">
        <f t="shared" si="4"/>
        <v>75</v>
      </c>
    </row>
    <row r="152" spans="1:16" s="14" customFormat="1" ht="15.75">
      <c r="A152" s="41" t="s">
        <v>329</v>
      </c>
      <c r="B152" s="42" t="s">
        <v>330</v>
      </c>
      <c r="C152" s="25"/>
      <c r="D152" s="25">
        <v>3</v>
      </c>
      <c r="E152" s="25">
        <v>4</v>
      </c>
      <c r="F152" s="25">
        <v>4</v>
      </c>
      <c r="G152" s="25"/>
      <c r="H152" s="25"/>
      <c r="I152" s="25">
        <v>3</v>
      </c>
      <c r="J152" s="25">
        <v>5</v>
      </c>
      <c r="K152" s="25">
        <v>4</v>
      </c>
      <c r="L152" s="25">
        <v>2</v>
      </c>
      <c r="M152" s="25"/>
      <c r="N152" s="25">
        <v>12</v>
      </c>
      <c r="O152" s="90">
        <v>40</v>
      </c>
      <c r="P152" s="71">
        <f t="shared" si="4"/>
        <v>77</v>
      </c>
    </row>
    <row r="153" spans="1:16" s="14" customFormat="1" ht="15.75">
      <c r="A153" s="41" t="s">
        <v>331</v>
      </c>
      <c r="B153" s="42" t="s">
        <v>332</v>
      </c>
      <c r="C153" s="25">
        <v>4</v>
      </c>
      <c r="D153" s="25">
        <v>0</v>
      </c>
      <c r="E153" s="25">
        <v>3</v>
      </c>
      <c r="F153" s="25">
        <v>4</v>
      </c>
      <c r="G153" s="25"/>
      <c r="H153" s="25"/>
      <c r="I153" s="25">
        <v>3</v>
      </c>
      <c r="J153" s="25"/>
      <c r="K153" s="25">
        <v>2</v>
      </c>
      <c r="L153" s="25">
        <v>4</v>
      </c>
      <c r="M153" s="25">
        <v>1</v>
      </c>
      <c r="N153" s="25">
        <v>14</v>
      </c>
      <c r="O153" s="90">
        <v>39</v>
      </c>
      <c r="P153" s="71">
        <f t="shared" si="4"/>
        <v>70</v>
      </c>
    </row>
    <row r="154" spans="1:16" s="14" customFormat="1" ht="15.75">
      <c r="A154" s="41" t="s">
        <v>333</v>
      </c>
      <c r="B154" s="42" t="s">
        <v>334</v>
      </c>
      <c r="C154" s="25"/>
      <c r="D154" s="25">
        <v>0</v>
      </c>
      <c r="E154" s="25">
        <v>3</v>
      </c>
      <c r="F154" s="25">
        <v>3</v>
      </c>
      <c r="G154" s="25"/>
      <c r="H154" s="25">
        <v>3</v>
      </c>
      <c r="I154" s="25">
        <v>0</v>
      </c>
      <c r="J154" s="25">
        <v>1</v>
      </c>
      <c r="K154" s="25">
        <v>2</v>
      </c>
      <c r="L154" s="25"/>
      <c r="M154" s="25"/>
      <c r="N154" s="25">
        <v>10</v>
      </c>
      <c r="O154" s="90">
        <v>42</v>
      </c>
      <c r="P154" s="71">
        <f t="shared" si="4"/>
        <v>64</v>
      </c>
    </row>
    <row r="155" spans="1:16" s="14" customFormat="1" ht="15.75">
      <c r="A155" s="41" t="s">
        <v>335</v>
      </c>
      <c r="B155" s="42" t="s">
        <v>336</v>
      </c>
      <c r="C155" s="25">
        <v>5</v>
      </c>
      <c r="D155" s="25">
        <v>5</v>
      </c>
      <c r="E155" s="25">
        <v>5</v>
      </c>
      <c r="F155" s="25">
        <v>4</v>
      </c>
      <c r="G155" s="25"/>
      <c r="H155" s="25"/>
      <c r="I155" s="25">
        <v>5</v>
      </c>
      <c r="J155" s="25">
        <v>8</v>
      </c>
      <c r="K155" s="25"/>
      <c r="L155" s="25">
        <v>8</v>
      </c>
      <c r="M155" s="25">
        <v>4</v>
      </c>
      <c r="N155" s="25">
        <v>14</v>
      </c>
      <c r="O155" s="90">
        <v>40</v>
      </c>
      <c r="P155" s="71">
        <f t="shared" si="4"/>
        <v>93</v>
      </c>
    </row>
    <row r="156" spans="1:16" s="14" customFormat="1" ht="15.75">
      <c r="A156" s="41" t="s">
        <v>337</v>
      </c>
      <c r="B156" s="42" t="s">
        <v>338</v>
      </c>
      <c r="C156" s="25"/>
      <c r="D156" s="25">
        <v>3</v>
      </c>
      <c r="E156" s="25">
        <v>5</v>
      </c>
      <c r="F156" s="25">
        <v>3</v>
      </c>
      <c r="G156" s="25"/>
      <c r="H156" s="25">
        <v>2</v>
      </c>
      <c r="I156" s="25"/>
      <c r="J156" s="25">
        <v>8</v>
      </c>
      <c r="K156" s="25">
        <v>8</v>
      </c>
      <c r="L156" s="25">
        <v>8</v>
      </c>
      <c r="M156" s="25"/>
      <c r="N156" s="25">
        <v>13</v>
      </c>
      <c r="O156" s="90">
        <v>40</v>
      </c>
      <c r="P156" s="71">
        <f t="shared" si="4"/>
        <v>90</v>
      </c>
    </row>
    <row r="157" spans="1:16" s="14" customFormat="1" ht="15.75">
      <c r="A157" s="41" t="s">
        <v>339</v>
      </c>
      <c r="B157" s="42" t="s">
        <v>340</v>
      </c>
      <c r="C157" s="25"/>
      <c r="D157" s="25">
        <v>5</v>
      </c>
      <c r="E157" s="25">
        <v>5</v>
      </c>
      <c r="F157" s="25">
        <v>5</v>
      </c>
      <c r="G157" s="25">
        <v>4</v>
      </c>
      <c r="H157" s="25"/>
      <c r="I157" s="25">
        <v>8</v>
      </c>
      <c r="J157" s="25">
        <v>8</v>
      </c>
      <c r="K157" s="25">
        <v>4</v>
      </c>
      <c r="L157" s="25"/>
      <c r="M157" s="25">
        <v>10</v>
      </c>
      <c r="N157" s="25">
        <v>15</v>
      </c>
      <c r="O157" s="90">
        <v>39</v>
      </c>
      <c r="P157" s="71">
        <f t="shared" si="4"/>
        <v>103</v>
      </c>
    </row>
    <row r="158" spans="1:16" s="14" customFormat="1" ht="15.75">
      <c r="A158" s="41" t="s">
        <v>341</v>
      </c>
      <c r="B158" s="42" t="s">
        <v>342</v>
      </c>
      <c r="C158" s="25"/>
      <c r="D158" s="25">
        <v>5</v>
      </c>
      <c r="E158" s="25">
        <v>5</v>
      </c>
      <c r="F158" s="25">
        <v>5</v>
      </c>
      <c r="G158" s="25"/>
      <c r="H158" s="25">
        <v>5</v>
      </c>
      <c r="I158" s="25"/>
      <c r="J158" s="25"/>
      <c r="K158" s="25">
        <v>7</v>
      </c>
      <c r="L158" s="25">
        <v>8</v>
      </c>
      <c r="M158" s="25">
        <v>8</v>
      </c>
      <c r="N158" s="25">
        <v>13</v>
      </c>
      <c r="O158" s="90">
        <v>41</v>
      </c>
      <c r="P158" s="71">
        <f t="shared" si="4"/>
        <v>97</v>
      </c>
    </row>
    <row r="159" spans="1:16" s="14" customFormat="1" ht="15.75">
      <c r="A159" s="41" t="s">
        <v>343</v>
      </c>
      <c r="B159" s="42" t="s">
        <v>344</v>
      </c>
      <c r="C159" s="25"/>
      <c r="D159" s="25"/>
      <c r="E159" s="25">
        <v>5</v>
      </c>
      <c r="F159" s="25">
        <v>5</v>
      </c>
      <c r="G159" s="25"/>
      <c r="H159" s="25">
        <v>5</v>
      </c>
      <c r="I159" s="25">
        <v>4</v>
      </c>
      <c r="J159" s="25"/>
      <c r="K159" s="25">
        <v>8</v>
      </c>
      <c r="L159" s="25">
        <v>8</v>
      </c>
      <c r="M159" s="25"/>
      <c r="N159" s="25">
        <v>12</v>
      </c>
      <c r="O159" s="90">
        <v>40</v>
      </c>
      <c r="P159" s="71">
        <f t="shared" si="4"/>
        <v>87</v>
      </c>
    </row>
    <row r="160" spans="1:16" s="14" customFormat="1" ht="15.75">
      <c r="A160" s="41" t="s">
        <v>345</v>
      </c>
      <c r="B160" s="42" t="s">
        <v>346</v>
      </c>
      <c r="C160" s="25"/>
      <c r="D160" s="25">
        <v>5</v>
      </c>
      <c r="E160" s="25">
        <v>5</v>
      </c>
      <c r="F160" s="25">
        <v>5</v>
      </c>
      <c r="G160" s="25"/>
      <c r="H160" s="25"/>
      <c r="I160" s="25">
        <v>5</v>
      </c>
      <c r="J160" s="25"/>
      <c r="K160" s="25"/>
      <c r="L160" s="25">
        <v>10</v>
      </c>
      <c r="M160" s="25">
        <v>10</v>
      </c>
      <c r="N160" s="25">
        <v>15</v>
      </c>
      <c r="O160" s="90">
        <v>41</v>
      </c>
      <c r="P160" s="71">
        <f t="shared" si="4"/>
        <v>96</v>
      </c>
    </row>
    <row r="161" spans="1:16" s="14" customFormat="1" ht="15.75">
      <c r="A161" s="41" t="s">
        <v>347</v>
      </c>
      <c r="B161" s="42" t="s">
        <v>348</v>
      </c>
      <c r="C161" s="25">
        <v>3</v>
      </c>
      <c r="D161" s="25">
        <v>2</v>
      </c>
      <c r="E161" s="25">
        <v>5</v>
      </c>
      <c r="F161" s="25">
        <v>5</v>
      </c>
      <c r="G161" s="25">
        <v>4</v>
      </c>
      <c r="H161" s="25"/>
      <c r="I161" s="25"/>
      <c r="J161" s="25">
        <v>6</v>
      </c>
      <c r="K161" s="25"/>
      <c r="L161" s="25">
        <v>6</v>
      </c>
      <c r="M161" s="25"/>
      <c r="N161" s="25">
        <v>5</v>
      </c>
      <c r="O161" s="90">
        <v>43</v>
      </c>
      <c r="P161" s="71">
        <f t="shared" si="4"/>
        <v>76</v>
      </c>
    </row>
    <row r="162" spans="1:16" s="14" customFormat="1" ht="15.75">
      <c r="A162" s="41" t="s">
        <v>349</v>
      </c>
      <c r="B162" s="42" t="s">
        <v>350</v>
      </c>
      <c r="C162" s="25"/>
      <c r="D162" s="25"/>
      <c r="E162" s="25">
        <v>5</v>
      </c>
      <c r="F162" s="25">
        <v>5</v>
      </c>
      <c r="G162" s="25"/>
      <c r="H162" s="25">
        <v>4</v>
      </c>
      <c r="I162" s="25"/>
      <c r="J162" s="25"/>
      <c r="K162" s="25">
        <v>6</v>
      </c>
      <c r="L162" s="25">
        <v>6</v>
      </c>
      <c r="M162" s="25"/>
      <c r="N162" s="25">
        <v>12</v>
      </c>
      <c r="O162" s="90">
        <v>36</v>
      </c>
      <c r="P162" s="71">
        <f t="shared" si="4"/>
        <v>74</v>
      </c>
    </row>
    <row r="163" spans="1:16" s="14" customFormat="1" ht="15.75">
      <c r="A163" s="41" t="s">
        <v>351</v>
      </c>
      <c r="B163" s="42" t="s">
        <v>352</v>
      </c>
      <c r="C163" s="25">
        <v>5</v>
      </c>
      <c r="D163" s="25">
        <v>5</v>
      </c>
      <c r="E163" s="25"/>
      <c r="F163" s="25"/>
      <c r="G163" s="25">
        <v>3</v>
      </c>
      <c r="H163" s="25">
        <v>4</v>
      </c>
      <c r="I163" s="25">
        <v>3</v>
      </c>
      <c r="J163" s="25">
        <v>8</v>
      </c>
      <c r="K163" s="25">
        <v>8</v>
      </c>
      <c r="L163" s="25"/>
      <c r="M163" s="25">
        <v>8</v>
      </c>
      <c r="N163" s="25">
        <v>12</v>
      </c>
      <c r="O163" s="90">
        <v>40</v>
      </c>
      <c r="P163" s="71">
        <f t="shared" si="4"/>
        <v>91</v>
      </c>
    </row>
    <row r="164" spans="1:16" s="14" customFormat="1" ht="15.75">
      <c r="A164" s="41" t="s">
        <v>353</v>
      </c>
      <c r="B164" s="42" t="s">
        <v>354</v>
      </c>
      <c r="C164" s="25">
        <v>3</v>
      </c>
      <c r="D164" s="25">
        <v>3</v>
      </c>
      <c r="E164" s="25"/>
      <c r="F164" s="25">
        <v>3</v>
      </c>
      <c r="G164" s="25"/>
      <c r="H164" s="25"/>
      <c r="I164" s="25">
        <v>3</v>
      </c>
      <c r="J164" s="25">
        <v>5</v>
      </c>
      <c r="K164" s="25">
        <v>6</v>
      </c>
      <c r="L164" s="25"/>
      <c r="M164" s="25">
        <v>8</v>
      </c>
      <c r="N164" s="25">
        <v>14</v>
      </c>
      <c r="O164" s="90">
        <v>40</v>
      </c>
      <c r="P164" s="71">
        <f t="shared" si="4"/>
        <v>82</v>
      </c>
    </row>
    <row r="165" spans="1:16" s="14" customFormat="1" ht="15.75">
      <c r="A165" s="41" t="s">
        <v>355</v>
      </c>
      <c r="B165" s="42" t="s">
        <v>356</v>
      </c>
      <c r="C165" s="25"/>
      <c r="D165" s="25"/>
      <c r="E165" s="25">
        <v>5</v>
      </c>
      <c r="F165" s="25">
        <v>5</v>
      </c>
      <c r="G165" s="25"/>
      <c r="H165" s="25"/>
      <c r="I165" s="25"/>
      <c r="J165" s="25"/>
      <c r="K165" s="25">
        <v>8</v>
      </c>
      <c r="L165" s="25"/>
      <c r="M165" s="25"/>
      <c r="N165" s="25">
        <v>9</v>
      </c>
      <c r="O165" s="90">
        <v>43</v>
      </c>
      <c r="P165" s="71">
        <f t="shared" si="4"/>
        <v>70</v>
      </c>
    </row>
    <row r="166" spans="1:16" s="14" customFormat="1" ht="15.75">
      <c r="A166" s="41" t="s">
        <v>357</v>
      </c>
      <c r="B166" s="42" t="s">
        <v>358</v>
      </c>
      <c r="C166" s="25">
        <v>3</v>
      </c>
      <c r="D166" s="25">
        <v>5</v>
      </c>
      <c r="E166" s="25">
        <v>5</v>
      </c>
      <c r="F166" s="25">
        <v>5</v>
      </c>
      <c r="G166" s="25">
        <v>4</v>
      </c>
      <c r="H166" s="25"/>
      <c r="I166" s="25"/>
      <c r="J166" s="25"/>
      <c r="K166" s="25">
        <v>6</v>
      </c>
      <c r="L166" s="25">
        <v>6</v>
      </c>
      <c r="M166" s="25">
        <v>10</v>
      </c>
      <c r="N166" s="25">
        <v>12</v>
      </c>
      <c r="O166" s="90">
        <v>45</v>
      </c>
      <c r="P166" s="71">
        <f t="shared" si="4"/>
        <v>98</v>
      </c>
    </row>
    <row r="167" spans="1:16" s="14" customFormat="1" ht="15.75">
      <c r="A167" s="41" t="s">
        <v>359</v>
      </c>
      <c r="B167" s="42" t="s">
        <v>360</v>
      </c>
      <c r="C167" s="25"/>
      <c r="D167" s="25">
        <v>5</v>
      </c>
      <c r="E167" s="25">
        <v>4</v>
      </c>
      <c r="F167" s="25"/>
      <c r="G167" s="25"/>
      <c r="H167" s="25"/>
      <c r="I167" s="25"/>
      <c r="J167" s="25">
        <v>5</v>
      </c>
      <c r="K167" s="25"/>
      <c r="L167" s="25"/>
      <c r="M167" s="25">
        <v>8</v>
      </c>
      <c r="N167" s="25">
        <v>12</v>
      </c>
      <c r="O167" s="90">
        <v>45</v>
      </c>
      <c r="P167" s="71">
        <f t="shared" si="4"/>
        <v>79</v>
      </c>
    </row>
    <row r="168" spans="1:16" s="14" customFormat="1" ht="15.75">
      <c r="A168" s="41" t="s">
        <v>361</v>
      </c>
      <c r="B168" s="42" t="s">
        <v>362</v>
      </c>
      <c r="C168" s="25"/>
      <c r="D168" s="25">
        <v>3</v>
      </c>
      <c r="E168" s="25">
        <v>4</v>
      </c>
      <c r="F168" s="25">
        <v>3</v>
      </c>
      <c r="G168" s="25"/>
      <c r="H168" s="25">
        <v>5</v>
      </c>
      <c r="I168" s="25"/>
      <c r="J168" s="25">
        <v>3</v>
      </c>
      <c r="K168" s="25"/>
      <c r="L168" s="25">
        <v>3</v>
      </c>
      <c r="M168" s="25">
        <v>7</v>
      </c>
      <c r="N168" s="25">
        <v>12</v>
      </c>
      <c r="O168" s="90">
        <v>42</v>
      </c>
      <c r="P168" s="71">
        <f t="shared" si="4"/>
        <v>82</v>
      </c>
    </row>
    <row r="169" spans="1:16" s="14" customFormat="1" ht="15.75">
      <c r="A169" s="41" t="s">
        <v>363</v>
      </c>
      <c r="B169" s="42" t="s">
        <v>364</v>
      </c>
      <c r="C169" s="25"/>
      <c r="D169" s="25">
        <v>1</v>
      </c>
      <c r="E169" s="25"/>
      <c r="F169" s="25"/>
      <c r="G169" s="25"/>
      <c r="H169" s="25"/>
      <c r="I169" s="25"/>
      <c r="J169" s="25"/>
      <c r="K169" s="25"/>
      <c r="L169" s="25"/>
      <c r="M169" s="25"/>
      <c r="N169" s="25">
        <v>12</v>
      </c>
      <c r="O169" s="90">
        <v>43</v>
      </c>
      <c r="P169" s="71">
        <f t="shared" si="4"/>
        <v>56</v>
      </c>
    </row>
    <row r="170" spans="1:16" s="14" customFormat="1" ht="15.75">
      <c r="A170" s="41" t="s">
        <v>365</v>
      </c>
      <c r="B170" s="42" t="s">
        <v>366</v>
      </c>
      <c r="C170" s="25">
        <v>5</v>
      </c>
      <c r="D170" s="25">
        <v>5</v>
      </c>
      <c r="E170" s="25">
        <v>5</v>
      </c>
      <c r="F170" s="25"/>
      <c r="G170" s="25">
        <v>5</v>
      </c>
      <c r="H170" s="25"/>
      <c r="I170" s="25">
        <v>4</v>
      </c>
      <c r="J170" s="25"/>
      <c r="K170" s="25">
        <v>8</v>
      </c>
      <c r="L170" s="25">
        <v>6</v>
      </c>
      <c r="M170" s="25">
        <v>8</v>
      </c>
      <c r="N170" s="25">
        <v>12</v>
      </c>
      <c r="O170" s="90">
        <v>47</v>
      </c>
      <c r="P170" s="71">
        <f t="shared" si="4"/>
        <v>100</v>
      </c>
    </row>
    <row r="171" spans="1:16" s="14" customFormat="1" ht="15.75">
      <c r="A171" s="41" t="s">
        <v>367</v>
      </c>
      <c r="B171" s="42" t="s">
        <v>368</v>
      </c>
      <c r="C171" s="25">
        <v>5</v>
      </c>
      <c r="D171" s="25">
        <v>5</v>
      </c>
      <c r="E171" s="25">
        <v>5</v>
      </c>
      <c r="F171" s="25">
        <v>5</v>
      </c>
      <c r="G171" s="25"/>
      <c r="H171" s="25">
        <v>5</v>
      </c>
      <c r="I171" s="25"/>
      <c r="J171" s="25"/>
      <c r="K171" s="25"/>
      <c r="L171" s="25">
        <v>8</v>
      </c>
      <c r="M171" s="25">
        <v>8</v>
      </c>
      <c r="N171" s="25">
        <v>12</v>
      </c>
      <c r="O171" s="90">
        <v>42</v>
      </c>
      <c r="P171" s="71">
        <f t="shared" si="4"/>
        <v>90</v>
      </c>
    </row>
    <row r="172" spans="1:16" s="14" customFormat="1" ht="15.75">
      <c r="A172" s="41" t="s">
        <v>369</v>
      </c>
      <c r="B172" s="42" t="s">
        <v>370</v>
      </c>
      <c r="C172" s="25">
        <v>5</v>
      </c>
      <c r="D172" s="25">
        <v>5</v>
      </c>
      <c r="E172" s="25">
        <v>5</v>
      </c>
      <c r="F172" s="25"/>
      <c r="G172" s="25"/>
      <c r="H172" s="25">
        <v>5</v>
      </c>
      <c r="I172" s="25">
        <v>5</v>
      </c>
      <c r="J172" s="25"/>
      <c r="K172" s="25">
        <v>6</v>
      </c>
      <c r="L172" s="25">
        <v>6</v>
      </c>
      <c r="M172" s="25">
        <v>8</v>
      </c>
      <c r="N172" s="25">
        <v>12</v>
      </c>
      <c r="O172" s="90">
        <v>43</v>
      </c>
      <c r="P172" s="71">
        <f t="shared" si="4"/>
        <v>95</v>
      </c>
    </row>
    <row r="173" spans="1:16" s="14" customFormat="1" ht="15.75">
      <c r="A173" s="41" t="s">
        <v>371</v>
      </c>
      <c r="B173" s="42" t="s">
        <v>372</v>
      </c>
      <c r="C173" s="25">
        <v>5</v>
      </c>
      <c r="D173" s="25">
        <v>5</v>
      </c>
      <c r="E173" s="25">
        <v>5</v>
      </c>
      <c r="F173" s="25">
        <v>5</v>
      </c>
      <c r="G173" s="25"/>
      <c r="H173" s="25"/>
      <c r="I173" s="25">
        <v>4</v>
      </c>
      <c r="J173" s="25"/>
      <c r="K173" s="25">
        <v>9</v>
      </c>
      <c r="L173" s="25">
        <v>10</v>
      </c>
      <c r="M173" s="25">
        <v>8</v>
      </c>
      <c r="N173" s="25">
        <v>15</v>
      </c>
      <c r="O173" s="90">
        <v>47</v>
      </c>
      <c r="P173" s="71">
        <f t="shared" si="4"/>
        <v>108</v>
      </c>
    </row>
    <row r="174" spans="1:16" s="14" customFormat="1" ht="15.75">
      <c r="A174" s="41" t="s">
        <v>373</v>
      </c>
      <c r="B174" s="42" t="s">
        <v>374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90">
        <v>41</v>
      </c>
      <c r="P174" s="71">
        <f t="shared" si="4"/>
        <v>41</v>
      </c>
    </row>
    <row r="175" spans="1:16" s="14" customFormat="1" ht="15.75">
      <c r="A175" s="41" t="s">
        <v>375</v>
      </c>
      <c r="B175" s="42" t="s">
        <v>376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90">
        <v>42</v>
      </c>
      <c r="P175" s="71">
        <f t="shared" si="4"/>
        <v>42</v>
      </c>
    </row>
    <row r="176" spans="1:16" s="14" customFormat="1" ht="15.75">
      <c r="A176" s="41" t="s">
        <v>377</v>
      </c>
      <c r="B176" s="42" t="s">
        <v>378</v>
      </c>
      <c r="C176" s="25"/>
      <c r="D176" s="25">
        <v>3</v>
      </c>
      <c r="E176" s="25">
        <v>5</v>
      </c>
      <c r="F176" s="25">
        <v>5</v>
      </c>
      <c r="G176" s="25">
        <v>5</v>
      </c>
      <c r="H176" s="25"/>
      <c r="I176" s="25">
        <v>5</v>
      </c>
      <c r="J176" s="25">
        <v>8</v>
      </c>
      <c r="K176" s="25"/>
      <c r="L176" s="25">
        <v>8</v>
      </c>
      <c r="M176" s="25">
        <v>10</v>
      </c>
      <c r="N176" s="25">
        <v>15</v>
      </c>
      <c r="O176" s="90">
        <v>46</v>
      </c>
      <c r="P176" s="71">
        <f>SUM(D176:O176)</f>
        <v>110</v>
      </c>
    </row>
    <row r="177" spans="1:16" s="14" customFormat="1" ht="15.75">
      <c r="A177" s="41" t="s">
        <v>379</v>
      </c>
      <c r="B177" s="42" t="s">
        <v>380</v>
      </c>
      <c r="C177" s="25"/>
      <c r="D177" s="25">
        <v>2</v>
      </c>
      <c r="E177" s="25">
        <v>4</v>
      </c>
      <c r="F177" s="25">
        <v>3</v>
      </c>
      <c r="G177" s="25"/>
      <c r="H177" s="25">
        <v>3</v>
      </c>
      <c r="I177" s="25">
        <v>3</v>
      </c>
      <c r="J177" s="25">
        <v>6</v>
      </c>
      <c r="K177" s="25"/>
      <c r="L177" s="25">
        <v>3</v>
      </c>
      <c r="M177" s="25">
        <v>8</v>
      </c>
      <c r="N177" s="25">
        <v>12</v>
      </c>
      <c r="O177" s="90">
        <v>43</v>
      </c>
      <c r="P177" s="71">
        <f t="shared" si="4"/>
        <v>87</v>
      </c>
    </row>
    <row r="178" spans="1:16" s="14" customFormat="1" ht="15.75">
      <c r="A178" s="41" t="s">
        <v>381</v>
      </c>
      <c r="B178" s="42" t="s">
        <v>382</v>
      </c>
      <c r="C178" s="25"/>
      <c r="D178" s="25">
        <v>5</v>
      </c>
      <c r="E178" s="25">
        <v>4</v>
      </c>
      <c r="F178" s="25">
        <v>4</v>
      </c>
      <c r="G178" s="25"/>
      <c r="H178" s="25"/>
      <c r="I178" s="25">
        <v>4</v>
      </c>
      <c r="J178" s="25">
        <v>8</v>
      </c>
      <c r="K178" s="25">
        <v>3</v>
      </c>
      <c r="L178" s="25"/>
      <c r="M178" s="25"/>
      <c r="N178" s="25">
        <v>12</v>
      </c>
      <c r="O178" s="90">
        <v>44</v>
      </c>
      <c r="P178" s="71">
        <f t="shared" si="4"/>
        <v>84</v>
      </c>
    </row>
    <row r="179" spans="1:16" s="14" customFormat="1" ht="15.75">
      <c r="A179" s="41" t="s">
        <v>383</v>
      </c>
      <c r="B179" s="42" t="s">
        <v>384</v>
      </c>
      <c r="C179" s="25"/>
      <c r="D179" s="25">
        <v>5</v>
      </c>
      <c r="E179" s="25">
        <v>5</v>
      </c>
      <c r="F179" s="25">
        <v>4</v>
      </c>
      <c r="G179" s="25">
        <v>3</v>
      </c>
      <c r="H179" s="25">
        <v>3</v>
      </c>
      <c r="I179" s="25"/>
      <c r="J179" s="25">
        <v>9</v>
      </c>
      <c r="K179" s="25"/>
      <c r="L179" s="25">
        <v>9</v>
      </c>
      <c r="M179" s="25">
        <v>7</v>
      </c>
      <c r="N179" s="25">
        <v>14</v>
      </c>
      <c r="O179" s="90">
        <v>45</v>
      </c>
      <c r="P179" s="71">
        <f t="shared" si="4"/>
        <v>104</v>
      </c>
    </row>
    <row r="180" spans="1:16" s="14" customFormat="1" ht="15.75">
      <c r="A180" s="41" t="s">
        <v>385</v>
      </c>
      <c r="B180" s="42" t="s">
        <v>386</v>
      </c>
      <c r="C180" s="25">
        <v>5</v>
      </c>
      <c r="D180" s="25">
        <v>5</v>
      </c>
      <c r="E180" s="25">
        <v>5</v>
      </c>
      <c r="F180" s="25">
        <v>4</v>
      </c>
      <c r="G180" s="25"/>
      <c r="H180" s="25">
        <v>5</v>
      </c>
      <c r="I180" s="25"/>
      <c r="J180" s="25">
        <v>9</v>
      </c>
      <c r="K180" s="25"/>
      <c r="L180" s="25">
        <v>8</v>
      </c>
      <c r="M180" s="25">
        <v>8</v>
      </c>
      <c r="N180" s="25">
        <v>13</v>
      </c>
      <c r="O180" s="90">
        <v>44</v>
      </c>
      <c r="P180" s="71">
        <f t="shared" si="4"/>
        <v>101</v>
      </c>
    </row>
    <row r="181" spans="1:16" s="14" customFormat="1" ht="15.75">
      <c r="A181" s="41" t="s">
        <v>387</v>
      </c>
      <c r="B181" s="42" t="s">
        <v>388</v>
      </c>
      <c r="C181" s="25"/>
      <c r="D181" s="25">
        <v>5</v>
      </c>
      <c r="E181" s="25">
        <v>5</v>
      </c>
      <c r="F181" s="25">
        <v>4</v>
      </c>
      <c r="G181" s="25"/>
      <c r="H181" s="25"/>
      <c r="I181" s="25"/>
      <c r="J181" s="25"/>
      <c r="K181" s="25">
        <v>5</v>
      </c>
      <c r="L181" s="25">
        <v>2</v>
      </c>
      <c r="M181" s="25"/>
      <c r="N181" s="25">
        <v>12</v>
      </c>
      <c r="O181" s="90">
        <v>42</v>
      </c>
      <c r="P181" s="71">
        <f t="shared" si="4"/>
        <v>75</v>
      </c>
    </row>
    <row r="182" spans="1:16" s="14" customFormat="1" ht="15.75">
      <c r="A182" s="41" t="s">
        <v>389</v>
      </c>
      <c r="B182" s="42" t="s">
        <v>390</v>
      </c>
      <c r="C182" s="25"/>
      <c r="D182" s="25">
        <v>5</v>
      </c>
      <c r="E182" s="25">
        <v>4</v>
      </c>
      <c r="F182" s="25">
        <v>3</v>
      </c>
      <c r="G182" s="25"/>
      <c r="H182" s="25"/>
      <c r="I182" s="25"/>
      <c r="J182" s="25">
        <v>8</v>
      </c>
      <c r="K182" s="25"/>
      <c r="L182" s="25">
        <v>7</v>
      </c>
      <c r="M182" s="25"/>
      <c r="N182" s="25">
        <v>14</v>
      </c>
      <c r="O182" s="90">
        <v>41</v>
      </c>
      <c r="P182" s="71">
        <f t="shared" si="4"/>
        <v>82</v>
      </c>
    </row>
    <row r="183" spans="1:16" s="14" customFormat="1" ht="15.75">
      <c r="A183" s="41" t="s">
        <v>391</v>
      </c>
      <c r="B183" s="42" t="s">
        <v>392</v>
      </c>
      <c r="C183" s="25">
        <v>4</v>
      </c>
      <c r="D183" s="25"/>
      <c r="E183" s="25">
        <v>4</v>
      </c>
      <c r="F183" s="25">
        <v>5</v>
      </c>
      <c r="G183" s="25"/>
      <c r="H183" s="25">
        <v>2</v>
      </c>
      <c r="I183" s="25"/>
      <c r="J183" s="25">
        <v>2</v>
      </c>
      <c r="K183" s="25"/>
      <c r="L183" s="25">
        <v>2</v>
      </c>
      <c r="M183" s="25">
        <v>10</v>
      </c>
      <c r="N183" s="25">
        <v>14</v>
      </c>
      <c r="O183" s="90">
        <v>39</v>
      </c>
      <c r="P183" s="71">
        <f t="shared" si="4"/>
        <v>78</v>
      </c>
    </row>
    <row r="184" spans="1:16" s="14" customFormat="1" ht="15.75">
      <c r="A184" s="41" t="s">
        <v>393</v>
      </c>
      <c r="B184" s="42" t="s">
        <v>394</v>
      </c>
      <c r="C184" s="25"/>
      <c r="D184" s="25">
        <v>5</v>
      </c>
      <c r="E184" s="25">
        <v>4</v>
      </c>
      <c r="F184" s="25">
        <v>3</v>
      </c>
      <c r="G184" s="25">
        <v>5</v>
      </c>
      <c r="H184" s="25"/>
      <c r="I184" s="25">
        <v>3</v>
      </c>
      <c r="J184" s="25"/>
      <c r="K184" s="25">
        <v>6</v>
      </c>
      <c r="L184" s="25">
        <v>7</v>
      </c>
      <c r="M184" s="25">
        <v>8</v>
      </c>
      <c r="N184" s="25">
        <v>14</v>
      </c>
      <c r="O184" s="90">
        <v>40</v>
      </c>
      <c r="P184" s="71">
        <f t="shared" si="4"/>
        <v>95</v>
      </c>
    </row>
    <row r="185" spans="1:16" s="14" customFormat="1" ht="15.75">
      <c r="A185" s="41" t="s">
        <v>395</v>
      </c>
      <c r="B185" s="42" t="s">
        <v>396</v>
      </c>
      <c r="C185" s="25"/>
      <c r="D185" s="25">
        <v>0</v>
      </c>
      <c r="E185" s="25">
        <v>3</v>
      </c>
      <c r="F185" s="25">
        <v>3</v>
      </c>
      <c r="G185" s="25"/>
      <c r="H185" s="25"/>
      <c r="I185" s="25">
        <v>3</v>
      </c>
      <c r="J185" s="25">
        <v>8</v>
      </c>
      <c r="K185" s="25"/>
      <c r="L185" s="25">
        <v>8</v>
      </c>
      <c r="M185" s="25">
        <v>6</v>
      </c>
      <c r="N185" s="25">
        <v>13</v>
      </c>
      <c r="O185" s="90">
        <v>43</v>
      </c>
      <c r="P185" s="71">
        <f t="shared" si="4"/>
        <v>87</v>
      </c>
    </row>
    <row r="186" spans="1:16" s="14" customFormat="1" ht="15.75">
      <c r="A186" s="41" t="s">
        <v>397</v>
      </c>
      <c r="B186" s="42" t="s">
        <v>398</v>
      </c>
      <c r="C186" s="25">
        <v>4</v>
      </c>
      <c r="D186" s="25">
        <v>5</v>
      </c>
      <c r="E186" s="25">
        <v>5</v>
      </c>
      <c r="F186" s="25"/>
      <c r="G186" s="25"/>
      <c r="H186" s="25"/>
      <c r="I186" s="25"/>
      <c r="J186" s="25">
        <v>8</v>
      </c>
      <c r="K186" s="25"/>
      <c r="L186" s="25">
        <v>8</v>
      </c>
      <c r="M186" s="25">
        <v>8</v>
      </c>
      <c r="N186" s="25">
        <v>14</v>
      </c>
      <c r="O186" s="90">
        <v>40</v>
      </c>
      <c r="P186" s="71">
        <f t="shared" si="4"/>
        <v>88</v>
      </c>
    </row>
    <row r="187" spans="1:16" s="14" customFormat="1" ht="15.75">
      <c r="A187" s="144" t="s">
        <v>49</v>
      </c>
      <c r="B187" s="145"/>
      <c r="C187" s="37">
        <f t="shared" ref="C187:N187" si="5">COUNTA(C15:C186)</f>
        <v>64</v>
      </c>
      <c r="D187" s="38">
        <f t="shared" si="5"/>
        <v>142</v>
      </c>
      <c r="E187" s="38">
        <f t="shared" si="5"/>
        <v>146</v>
      </c>
      <c r="F187" s="38">
        <f t="shared" si="5"/>
        <v>131</v>
      </c>
      <c r="G187" s="38">
        <f t="shared" si="5"/>
        <v>64</v>
      </c>
      <c r="H187" s="38">
        <f t="shared" si="5"/>
        <v>70</v>
      </c>
      <c r="I187" s="38">
        <f t="shared" si="5"/>
        <v>101</v>
      </c>
      <c r="J187" s="38">
        <f t="shared" si="5"/>
        <v>89</v>
      </c>
      <c r="K187" s="38">
        <f t="shared" si="5"/>
        <v>99</v>
      </c>
      <c r="L187" s="38">
        <f t="shared" si="5"/>
        <v>110</v>
      </c>
      <c r="M187" s="38">
        <f t="shared" si="5"/>
        <v>115</v>
      </c>
      <c r="N187" s="38">
        <f t="shared" si="5"/>
        <v>159</v>
      </c>
      <c r="O187" s="39">
        <f>COUNT(O15:O186)</f>
        <v>169</v>
      </c>
      <c r="P187" s="40"/>
    </row>
    <row r="188" spans="1:16" s="14" customFormat="1" ht="15.75">
      <c r="A188" s="144" t="s">
        <v>4</v>
      </c>
      <c r="B188" s="145"/>
      <c r="C188" s="56">
        <f t="shared" ref="C188:O188" si="6">COUNTIF(C15:C186,"&gt;"&amp;C14)</f>
        <v>36</v>
      </c>
      <c r="D188" s="57">
        <f t="shared" si="6"/>
        <v>95</v>
      </c>
      <c r="E188" s="57">
        <f t="shared" si="6"/>
        <v>98</v>
      </c>
      <c r="F188" s="57">
        <f t="shared" si="6"/>
        <v>75</v>
      </c>
      <c r="G188" s="57">
        <f t="shared" si="6"/>
        <v>49</v>
      </c>
      <c r="H188" s="57">
        <f t="shared" si="6"/>
        <v>34</v>
      </c>
      <c r="I188" s="57">
        <f t="shared" si="6"/>
        <v>44</v>
      </c>
      <c r="J188" s="57">
        <f t="shared" si="6"/>
        <v>43</v>
      </c>
      <c r="K188" s="57">
        <f t="shared" si="6"/>
        <v>44</v>
      </c>
      <c r="L188" s="57">
        <f t="shared" si="6"/>
        <v>54</v>
      </c>
      <c r="M188" s="57">
        <f t="shared" si="6"/>
        <v>79</v>
      </c>
      <c r="N188" s="57">
        <f t="shared" si="6"/>
        <v>111</v>
      </c>
      <c r="O188" s="30">
        <f t="shared" si="6"/>
        <v>167</v>
      </c>
      <c r="P188" s="52"/>
    </row>
    <row r="189" spans="1:16" s="14" customFormat="1" ht="15.75">
      <c r="A189" s="144" t="s">
        <v>54</v>
      </c>
      <c r="B189" s="145"/>
      <c r="C189" s="56">
        <f t="shared" ref="C189:N189" si="7">ROUND(C188*100/C187,0)</f>
        <v>56</v>
      </c>
      <c r="D189" s="56">
        <f t="shared" si="7"/>
        <v>67</v>
      </c>
      <c r="E189" s="57">
        <f t="shared" si="7"/>
        <v>67</v>
      </c>
      <c r="F189" s="57">
        <f t="shared" si="7"/>
        <v>57</v>
      </c>
      <c r="G189" s="57">
        <f t="shared" si="7"/>
        <v>77</v>
      </c>
      <c r="H189" s="57">
        <f t="shared" si="7"/>
        <v>49</v>
      </c>
      <c r="I189" s="57">
        <f t="shared" si="7"/>
        <v>44</v>
      </c>
      <c r="J189" s="57">
        <f t="shared" si="7"/>
        <v>48</v>
      </c>
      <c r="K189" s="57">
        <f t="shared" si="7"/>
        <v>44</v>
      </c>
      <c r="L189" s="57">
        <f t="shared" si="7"/>
        <v>49</v>
      </c>
      <c r="M189" s="57">
        <f t="shared" si="7"/>
        <v>69</v>
      </c>
      <c r="N189" s="57">
        <f t="shared" si="7"/>
        <v>70</v>
      </c>
      <c r="O189" s="30">
        <f>ROUND(O188*100/O187,0)</f>
        <v>99</v>
      </c>
      <c r="P189" s="52"/>
    </row>
    <row r="190" spans="1:16" s="14" customFormat="1">
      <c r="A190" s="148" t="s">
        <v>14</v>
      </c>
      <c r="B190" s="149"/>
      <c r="C190" s="56" t="str">
        <f>IF(C189&gt;=80,"3",IF(C189&gt;=70,"2",IF(C189&gt;=60,"1","-")))</f>
        <v>-</v>
      </c>
      <c r="D190" s="57" t="str">
        <f t="shared" ref="D190:O190" si="8">IF(D189&gt;=80,"3",IF(D189&gt;=70,"2",IF(D189&gt;=60,"1","-")))</f>
        <v>1</v>
      </c>
      <c r="E190" s="57" t="str">
        <f t="shared" si="8"/>
        <v>1</v>
      </c>
      <c r="F190" s="57" t="str">
        <f t="shared" si="8"/>
        <v>-</v>
      </c>
      <c r="G190" s="57" t="str">
        <f t="shared" si="8"/>
        <v>2</v>
      </c>
      <c r="H190" s="57" t="str">
        <f t="shared" si="8"/>
        <v>-</v>
      </c>
      <c r="I190" s="57" t="str">
        <f t="shared" si="8"/>
        <v>-</v>
      </c>
      <c r="J190" s="57" t="str">
        <f t="shared" si="8"/>
        <v>-</v>
      </c>
      <c r="K190" s="57" t="str">
        <f t="shared" si="8"/>
        <v>-</v>
      </c>
      <c r="L190" s="57" t="str">
        <f t="shared" si="8"/>
        <v>-</v>
      </c>
      <c r="M190" s="57" t="str">
        <f t="shared" si="8"/>
        <v>1</v>
      </c>
      <c r="N190" s="57" t="str">
        <f t="shared" si="8"/>
        <v>2</v>
      </c>
      <c r="O190" s="30" t="str">
        <f t="shared" si="8"/>
        <v>3</v>
      </c>
      <c r="P190" s="52"/>
    </row>
    <row r="191" spans="1:16" s="14" customFormat="1">
      <c r="A191" s="10"/>
      <c r="B191" s="10"/>
      <c r="C191" s="11"/>
      <c r="D191" s="11"/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P191" s="11"/>
    </row>
    <row r="192" spans="1:16" s="14" customFormat="1" ht="18.75">
      <c r="A192" s="10"/>
      <c r="B192" s="10"/>
      <c r="C192" s="11"/>
      <c r="D192" s="11"/>
      <c r="E192" s="12"/>
      <c r="F192" s="150"/>
      <c r="G192" s="151"/>
      <c r="H192" s="137" t="s">
        <v>15</v>
      </c>
      <c r="I192" s="138"/>
      <c r="J192" s="15" t="s">
        <v>18</v>
      </c>
      <c r="K192" s="15"/>
      <c r="L192" s="16"/>
      <c r="M192" s="16"/>
      <c r="N192" s="17"/>
      <c r="P192" s="11"/>
    </row>
    <row r="193" spans="1:16" s="14" customFormat="1" ht="20.25">
      <c r="A193" s="10"/>
      <c r="B193" s="10"/>
      <c r="C193" s="18"/>
      <c r="D193" s="19"/>
      <c r="E193" s="13"/>
      <c r="F193" s="135" t="s">
        <v>16</v>
      </c>
      <c r="G193" s="136"/>
      <c r="H193" s="20" t="s">
        <v>35</v>
      </c>
      <c r="I193" s="20" t="s">
        <v>14</v>
      </c>
      <c r="J193" s="20" t="s">
        <v>35</v>
      </c>
      <c r="K193" s="20" t="s">
        <v>14</v>
      </c>
      <c r="L193" s="21"/>
      <c r="M193" s="21"/>
      <c r="N193" s="18"/>
      <c r="P193" s="11"/>
    </row>
    <row r="194" spans="1:16" s="14" customFormat="1" ht="20.25">
      <c r="A194" s="10"/>
      <c r="B194" s="10"/>
      <c r="C194" s="18"/>
      <c r="D194" s="18"/>
      <c r="E194" s="13"/>
      <c r="F194" s="135" t="s">
        <v>31</v>
      </c>
      <c r="G194" s="136"/>
      <c r="H194" s="24">
        <f>AVERAGE(C189,G189,H189,I189,J189)</f>
        <v>54.8</v>
      </c>
      <c r="I194" s="57" t="str">
        <f>IF(H194&gt;=80,"3",IF(H194&gt;=70,"2",IF(H194&gt;=60,"1",IF(H194&lt;=59,"-"))))</f>
        <v>-</v>
      </c>
      <c r="J194" s="57">
        <f>(H194*0.3)+($O$189*0.7)</f>
        <v>85.74</v>
      </c>
      <c r="K194" s="57" t="str">
        <f>IF(J194&gt;=80,"3",IF(J194&gt;=70,"2",IF(J194&gt;=60,"1",IF(J194&lt;59,"-"))))</f>
        <v>3</v>
      </c>
      <c r="L194" s="22"/>
      <c r="M194" s="22"/>
      <c r="N194" s="18"/>
      <c r="P194" s="11"/>
    </row>
    <row r="195" spans="1:16" s="14" customFormat="1" ht="20.25">
      <c r="A195" s="10"/>
      <c r="B195" s="10"/>
      <c r="C195" s="11"/>
      <c r="D195" s="11"/>
      <c r="E195" s="12"/>
      <c r="F195" s="135" t="s">
        <v>32</v>
      </c>
      <c r="G195" s="136"/>
      <c r="H195" s="49">
        <f>AVERAGE(M189)</f>
        <v>69</v>
      </c>
      <c r="I195" s="57" t="str">
        <f>IF(H195&gt;=80,"3",IF(H195&gt;=70,"2",IF(H195&gt;=60,"1",IF(H195&lt;=59,"-"))))</f>
        <v>1</v>
      </c>
      <c r="J195" s="57">
        <f t="shared" ref="J195:J197" si="9">(H195*0.3)+($O$189*0.7)</f>
        <v>90</v>
      </c>
      <c r="K195" s="57" t="str">
        <f>IF(J195&gt;=80,"3",IF(J195&gt;=70,"2",IF(J195&gt;=60,"1",IF(J195&lt;59,"-"))))</f>
        <v>3</v>
      </c>
      <c r="L195" s="22"/>
      <c r="M195" s="22"/>
      <c r="N195" s="18"/>
      <c r="P195" s="11"/>
    </row>
    <row r="196" spans="1:16" s="14" customFormat="1" ht="20.25">
      <c r="A196" s="10"/>
      <c r="B196" s="10"/>
      <c r="C196" s="11"/>
      <c r="D196" s="11"/>
      <c r="E196" s="12"/>
      <c r="F196" s="135" t="s">
        <v>33</v>
      </c>
      <c r="G196" s="136"/>
      <c r="H196" s="24">
        <f>AVERAGE(D189,E189,K189)</f>
        <v>59.333333333333336</v>
      </c>
      <c r="I196" s="57" t="str">
        <f>IF(H196&gt;=80,"3",IF(H196&gt;=70,"2",IF(H196&gt;=60,"1",IF(H196&gt;=59,"-"))))</f>
        <v>-</v>
      </c>
      <c r="J196" s="57">
        <f t="shared" si="9"/>
        <v>87.1</v>
      </c>
      <c r="K196" s="57" t="str">
        <f>IF(J196&gt;=80,"3",IF(J196&gt;=70,"2",IF(J196&gt;=60,"1",IF(J196&lt;59,"-"))))</f>
        <v>3</v>
      </c>
      <c r="L196" s="22"/>
      <c r="M196" s="22"/>
      <c r="N196" s="18"/>
      <c r="P196" s="11"/>
    </row>
    <row r="197" spans="1:16" s="14" customFormat="1" ht="20.25">
      <c r="A197" s="10"/>
      <c r="B197" s="10"/>
      <c r="C197" s="11"/>
      <c r="D197" s="11"/>
      <c r="E197" s="12"/>
      <c r="F197" s="135" t="s">
        <v>34</v>
      </c>
      <c r="G197" s="136"/>
      <c r="H197" s="24">
        <f>AVERAGE(F189,L189,N189)</f>
        <v>58.666666666666664</v>
      </c>
      <c r="I197" s="57" t="str">
        <f t="shared" ref="I197" si="10">IF(H197&gt;=80,"3",IF(H197&gt;=70,"2",IF(H197&gt;=60,"1",IF(H197&lt;=59,"-"))))</f>
        <v>-</v>
      </c>
      <c r="J197" s="57">
        <f t="shared" si="9"/>
        <v>86.899999999999991</v>
      </c>
      <c r="K197" s="57" t="str">
        <f>IF(J197&gt;=80,"3",IF(J197&gt;=70,"2",IF(J197&gt;=60,"1",IF(J197&lt;59,"-"))))</f>
        <v>3</v>
      </c>
      <c r="L197" s="22"/>
      <c r="M197" s="22"/>
      <c r="N197" s="18"/>
      <c r="P197" s="11"/>
    </row>
  </sheetData>
  <mergeCells count="31">
    <mergeCell ref="M6:P6"/>
    <mergeCell ref="C8:N8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B6:J6"/>
    <mergeCell ref="K6:L6"/>
    <mergeCell ref="F197:G197"/>
    <mergeCell ref="F192:G192"/>
    <mergeCell ref="H192:I192"/>
    <mergeCell ref="A10:B10"/>
    <mergeCell ref="C10:I10"/>
    <mergeCell ref="A11:B11"/>
    <mergeCell ref="A12:B12"/>
    <mergeCell ref="A13:B13"/>
    <mergeCell ref="A187:B187"/>
    <mergeCell ref="A188:B188"/>
    <mergeCell ref="A189:B189"/>
    <mergeCell ref="A190:B190"/>
    <mergeCell ref="C9:N9"/>
    <mergeCell ref="F193:G193"/>
    <mergeCell ref="F194:G194"/>
    <mergeCell ref="F195:G195"/>
    <mergeCell ref="F196:G196"/>
    <mergeCell ref="J10:M10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A20" sqref="A20:A24"/>
    </sheetView>
  </sheetViews>
  <sheetFormatPr defaultRowHeight="1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2" ht="28.5" customHeight="1">
      <c r="A1" s="47" t="s">
        <v>407</v>
      </c>
      <c r="B1" s="47"/>
      <c r="C1" s="47"/>
      <c r="D1" s="47"/>
      <c r="E1" s="47"/>
      <c r="F1" s="47"/>
      <c r="G1" s="47"/>
      <c r="H1" s="47"/>
      <c r="I1" s="47"/>
      <c r="J1" s="47"/>
      <c r="K1" s="9"/>
      <c r="L1" s="9"/>
    </row>
    <row r="3" spans="1:12">
      <c r="C3" s="100"/>
      <c r="D3" s="100" t="s">
        <v>15</v>
      </c>
      <c r="E3" s="100"/>
      <c r="F3" s="100" t="s">
        <v>18</v>
      </c>
      <c r="G3" s="100"/>
    </row>
    <row r="4" spans="1:12">
      <c r="C4" s="101" t="s">
        <v>16</v>
      </c>
      <c r="D4" s="100" t="s">
        <v>17</v>
      </c>
      <c r="E4" s="100" t="s">
        <v>14</v>
      </c>
      <c r="F4" s="100" t="s">
        <v>17</v>
      </c>
      <c r="G4" s="100" t="s">
        <v>14</v>
      </c>
    </row>
    <row r="5" spans="1:12">
      <c r="C5" s="101" t="s">
        <v>0</v>
      </c>
      <c r="D5" s="32">
        <f>'2.2'!H194</f>
        <v>54.8</v>
      </c>
      <c r="E5" s="32" t="str">
        <f>'2.2'!I194</f>
        <v>-</v>
      </c>
      <c r="F5" s="32">
        <f>'2.2'!J194</f>
        <v>85.74</v>
      </c>
      <c r="G5" s="32" t="str">
        <f>'2.2'!K194</f>
        <v>3</v>
      </c>
    </row>
    <row r="6" spans="1:12">
      <c r="C6" s="101" t="s">
        <v>1</v>
      </c>
      <c r="D6" s="32">
        <f>'2.2'!H195</f>
        <v>69</v>
      </c>
      <c r="E6" s="32" t="str">
        <f>'2.2'!I195</f>
        <v>1</v>
      </c>
      <c r="F6" s="32">
        <f>'2.2'!J195</f>
        <v>90</v>
      </c>
      <c r="G6" s="32" t="str">
        <f>'2.2'!K195</f>
        <v>3</v>
      </c>
    </row>
    <row r="7" spans="1:12">
      <c r="C7" s="101" t="s">
        <v>2</v>
      </c>
      <c r="D7" s="32">
        <f>'2.2'!H196</f>
        <v>59.333333333333336</v>
      </c>
      <c r="E7" s="32" t="str">
        <f>'2.2'!I196</f>
        <v>-</v>
      </c>
      <c r="F7" s="32">
        <f>'2.2'!J196</f>
        <v>87.1</v>
      </c>
      <c r="G7" s="32" t="str">
        <f>'2.2'!K196</f>
        <v>3</v>
      </c>
    </row>
    <row r="8" spans="1:12">
      <c r="C8" s="101" t="s">
        <v>3</v>
      </c>
      <c r="D8" s="32">
        <f>'2.2'!H197</f>
        <v>58.666666666666664</v>
      </c>
      <c r="E8" s="32" t="str">
        <f>'2.2'!I197</f>
        <v>-</v>
      </c>
      <c r="F8" s="32">
        <f>'2.2'!J197</f>
        <v>86.899999999999991</v>
      </c>
      <c r="G8" s="32" t="str">
        <f>'2.2'!K197</f>
        <v>3</v>
      </c>
    </row>
    <row r="11" spans="1:12" ht="15.75" thickBot="1">
      <c r="B11" s="102"/>
      <c r="C11" s="103" t="s">
        <v>6</v>
      </c>
      <c r="D11" s="103" t="s">
        <v>7</v>
      </c>
      <c r="E11" s="103" t="s">
        <v>5</v>
      </c>
      <c r="F11" s="103" t="s">
        <v>12</v>
      </c>
      <c r="G11" s="103" t="s">
        <v>13</v>
      </c>
      <c r="H11" s="103" t="s">
        <v>50</v>
      </c>
      <c r="I11" s="103" t="s">
        <v>51</v>
      </c>
      <c r="J11" s="103" t="s">
        <v>52</v>
      </c>
      <c r="K11" s="103" t="s">
        <v>53</v>
      </c>
    </row>
    <row r="12" spans="1:12" ht="16.5" thickBot="1">
      <c r="B12" s="103" t="s">
        <v>8</v>
      </c>
      <c r="C12" s="72">
        <v>1</v>
      </c>
      <c r="D12" s="73">
        <v>2</v>
      </c>
      <c r="E12" s="73">
        <v>2</v>
      </c>
      <c r="F12" s="73">
        <v>1</v>
      </c>
      <c r="G12" s="73">
        <v>2</v>
      </c>
      <c r="H12" s="73">
        <v>1</v>
      </c>
      <c r="I12" s="73">
        <v>1</v>
      </c>
      <c r="J12" s="73"/>
      <c r="K12" s="73"/>
    </row>
    <row r="13" spans="1:12" ht="16.5" thickBot="1">
      <c r="B13" s="103" t="s">
        <v>9</v>
      </c>
      <c r="C13" s="74">
        <v>3</v>
      </c>
      <c r="D13" s="75">
        <v>3</v>
      </c>
      <c r="E13" s="75">
        <v>2</v>
      </c>
      <c r="F13" s="75">
        <v>3</v>
      </c>
      <c r="G13" s="75">
        <v>1</v>
      </c>
      <c r="H13" s="75">
        <v>1</v>
      </c>
      <c r="I13" s="75"/>
      <c r="J13" s="75"/>
      <c r="K13" s="75">
        <v>2</v>
      </c>
    </row>
    <row r="14" spans="1:12" ht="16.5" thickBot="1">
      <c r="B14" s="103" t="s">
        <v>10</v>
      </c>
      <c r="C14" s="74">
        <v>3</v>
      </c>
      <c r="D14" s="75">
        <v>2</v>
      </c>
      <c r="E14" s="75">
        <v>3</v>
      </c>
      <c r="F14" s="75">
        <v>2</v>
      </c>
      <c r="G14" s="75">
        <v>1</v>
      </c>
      <c r="H14" s="75">
        <v>1</v>
      </c>
      <c r="I14" s="75">
        <v>1</v>
      </c>
      <c r="J14" s="75">
        <v>1</v>
      </c>
      <c r="K14" s="75">
        <v>2</v>
      </c>
    </row>
    <row r="15" spans="1:12" ht="16.5" thickBot="1">
      <c r="B15" s="103" t="s">
        <v>11</v>
      </c>
      <c r="C15" s="74">
        <v>3</v>
      </c>
      <c r="D15" s="75">
        <v>2</v>
      </c>
      <c r="E15" s="75">
        <v>2</v>
      </c>
      <c r="F15" s="75">
        <v>2</v>
      </c>
      <c r="G15" s="75">
        <v>2</v>
      </c>
      <c r="H15" s="75">
        <v>1</v>
      </c>
      <c r="I15" s="75">
        <v>1</v>
      </c>
      <c r="J15" s="75">
        <v>1</v>
      </c>
      <c r="K15" s="75"/>
    </row>
    <row r="16" spans="1:12">
      <c r="B16" s="50"/>
      <c r="C16" s="50"/>
      <c r="D16" s="50"/>
      <c r="E16" s="50"/>
      <c r="F16" s="50"/>
      <c r="G16" s="50"/>
    </row>
    <row r="17" spans="1:11">
      <c r="B17" s="50"/>
      <c r="C17" s="50"/>
      <c r="D17" s="50"/>
      <c r="E17" s="50"/>
      <c r="F17" s="50"/>
      <c r="G17" s="50"/>
    </row>
    <row r="18" spans="1:11">
      <c r="A18" s="159" t="s">
        <v>29</v>
      </c>
      <c r="B18" s="159"/>
      <c r="C18" s="156" t="s">
        <v>6</v>
      </c>
      <c r="D18" s="156" t="s">
        <v>7</v>
      </c>
      <c r="E18" s="156" t="s">
        <v>5</v>
      </c>
      <c r="F18" s="156" t="s">
        <v>12</v>
      </c>
      <c r="G18" s="156" t="s">
        <v>13</v>
      </c>
      <c r="H18" s="156" t="s">
        <v>50</v>
      </c>
      <c r="I18" s="156" t="s">
        <v>51</v>
      </c>
      <c r="J18" s="156" t="s">
        <v>52</v>
      </c>
      <c r="K18" s="156" t="s">
        <v>53</v>
      </c>
    </row>
    <row r="19" spans="1:11">
      <c r="A19" s="158" t="s">
        <v>28</v>
      </c>
      <c r="B19" s="158"/>
      <c r="C19" s="157"/>
      <c r="D19" s="157"/>
      <c r="E19" s="157"/>
      <c r="F19" s="157"/>
      <c r="G19" s="157"/>
      <c r="H19" s="157"/>
      <c r="I19" s="157"/>
      <c r="J19" s="157"/>
      <c r="K19" s="157"/>
    </row>
    <row r="20" spans="1:11">
      <c r="A20" s="103" t="s">
        <v>8</v>
      </c>
      <c r="B20" s="26">
        <f>F5</f>
        <v>85.74</v>
      </c>
      <c r="C20" s="58">
        <f t="shared" ref="C20:K20" si="0">C12*$B$20/3</f>
        <v>28.58</v>
      </c>
      <c r="D20" s="58">
        <f t="shared" si="0"/>
        <v>57.16</v>
      </c>
      <c r="E20" s="58">
        <f t="shared" si="0"/>
        <v>57.16</v>
      </c>
      <c r="F20" s="58">
        <f t="shared" si="0"/>
        <v>28.58</v>
      </c>
      <c r="G20" s="58">
        <f t="shared" si="0"/>
        <v>57.16</v>
      </c>
      <c r="H20" s="58">
        <f t="shared" si="0"/>
        <v>28.58</v>
      </c>
      <c r="I20" s="58">
        <f t="shared" si="0"/>
        <v>28.58</v>
      </c>
      <c r="J20" s="58">
        <f t="shared" si="0"/>
        <v>0</v>
      </c>
      <c r="K20" s="58">
        <f t="shared" si="0"/>
        <v>0</v>
      </c>
    </row>
    <row r="21" spans="1:11">
      <c r="A21" s="103" t="s">
        <v>9</v>
      </c>
      <c r="B21" s="26">
        <f>F6</f>
        <v>90</v>
      </c>
      <c r="C21" s="58">
        <f t="shared" ref="C21:K21" si="1">C13*$B$21/3</f>
        <v>90</v>
      </c>
      <c r="D21" s="58">
        <f t="shared" si="1"/>
        <v>90</v>
      </c>
      <c r="E21" s="58">
        <f t="shared" si="1"/>
        <v>60</v>
      </c>
      <c r="F21" s="58">
        <f t="shared" si="1"/>
        <v>90</v>
      </c>
      <c r="G21" s="58">
        <f t="shared" si="1"/>
        <v>30</v>
      </c>
      <c r="H21" s="58">
        <f t="shared" si="1"/>
        <v>30</v>
      </c>
      <c r="I21" s="58">
        <f t="shared" si="1"/>
        <v>0</v>
      </c>
      <c r="J21" s="58">
        <f t="shared" si="1"/>
        <v>0</v>
      </c>
      <c r="K21" s="58">
        <f t="shared" si="1"/>
        <v>60</v>
      </c>
    </row>
    <row r="22" spans="1:11">
      <c r="A22" s="103" t="s">
        <v>10</v>
      </c>
      <c r="B22" s="26">
        <f>F7</f>
        <v>87.1</v>
      </c>
      <c r="C22" s="58">
        <f t="shared" ref="C22:K22" si="2">C14*$B$22/3</f>
        <v>87.09999999999998</v>
      </c>
      <c r="D22" s="58">
        <f t="shared" si="2"/>
        <v>58.066666666666663</v>
      </c>
      <c r="E22" s="58">
        <f t="shared" si="2"/>
        <v>87.09999999999998</v>
      </c>
      <c r="F22" s="58">
        <f t="shared" si="2"/>
        <v>58.066666666666663</v>
      </c>
      <c r="G22" s="58">
        <f t="shared" si="2"/>
        <v>29.033333333333331</v>
      </c>
      <c r="H22" s="58">
        <f t="shared" si="2"/>
        <v>29.033333333333331</v>
      </c>
      <c r="I22" s="58">
        <f t="shared" si="2"/>
        <v>29.033333333333331</v>
      </c>
      <c r="J22" s="58">
        <f t="shared" si="2"/>
        <v>29.033333333333331</v>
      </c>
      <c r="K22" s="58">
        <f t="shared" si="2"/>
        <v>58.066666666666663</v>
      </c>
    </row>
    <row r="23" spans="1:11">
      <c r="A23" s="103" t="s">
        <v>11</v>
      </c>
      <c r="B23" s="26">
        <f>F8</f>
        <v>86.899999999999991</v>
      </c>
      <c r="C23" s="58">
        <f t="shared" ref="C23:K23" si="3">C15*$B$23/3</f>
        <v>86.899999999999991</v>
      </c>
      <c r="D23" s="58">
        <f t="shared" si="3"/>
        <v>57.93333333333333</v>
      </c>
      <c r="E23" s="58">
        <f t="shared" si="3"/>
        <v>57.93333333333333</v>
      </c>
      <c r="F23" s="58">
        <f t="shared" si="3"/>
        <v>57.93333333333333</v>
      </c>
      <c r="G23" s="58">
        <f t="shared" si="3"/>
        <v>57.93333333333333</v>
      </c>
      <c r="H23" s="58">
        <f t="shared" si="3"/>
        <v>28.966666666666665</v>
      </c>
      <c r="I23" s="58">
        <f t="shared" si="3"/>
        <v>28.966666666666665</v>
      </c>
      <c r="J23" s="58">
        <f t="shared" si="3"/>
        <v>28.966666666666665</v>
      </c>
      <c r="K23" s="58">
        <f t="shared" si="3"/>
        <v>0</v>
      </c>
    </row>
    <row r="24" spans="1:11">
      <c r="A24" s="103" t="s">
        <v>30</v>
      </c>
      <c r="B24" s="28"/>
      <c r="C24" s="57">
        <f t="shared" ref="C24:K24" si="4">AVERAGE(C20:C23)</f>
        <v>73.144999999999996</v>
      </c>
      <c r="D24" s="57">
        <f t="shared" si="4"/>
        <v>65.789999999999992</v>
      </c>
      <c r="E24" s="57">
        <f t="shared" si="4"/>
        <v>65.548333333333332</v>
      </c>
      <c r="F24" s="57">
        <f t="shared" si="4"/>
        <v>58.644999999999996</v>
      </c>
      <c r="G24" s="57">
        <f t="shared" si="4"/>
        <v>43.531666666666666</v>
      </c>
      <c r="H24" s="57">
        <f t="shared" si="4"/>
        <v>29.145</v>
      </c>
      <c r="I24" s="57">
        <f t="shared" si="4"/>
        <v>21.645</v>
      </c>
      <c r="J24" s="57">
        <f t="shared" si="4"/>
        <v>14.5</v>
      </c>
      <c r="K24" s="57">
        <f t="shared" si="4"/>
        <v>29.516666666666666</v>
      </c>
    </row>
    <row r="25" spans="1:11">
      <c r="B25" s="50"/>
      <c r="C25" s="50"/>
      <c r="D25" s="50"/>
      <c r="E25" s="50"/>
      <c r="F25" s="50"/>
      <c r="G25" s="50"/>
    </row>
    <row r="26" spans="1:11">
      <c r="D26" s="50"/>
      <c r="E26" s="6"/>
      <c r="F26" s="6"/>
      <c r="G26" s="6"/>
      <c r="H26" s="6"/>
      <c r="I26" s="6"/>
    </row>
    <row r="27" spans="1:11">
      <c r="D27" s="50"/>
      <c r="E27" s="50"/>
      <c r="F27" s="50"/>
      <c r="G27" s="50"/>
    </row>
  </sheetData>
  <mergeCells count="11">
    <mergeCell ref="H18:H19"/>
    <mergeCell ref="I18:I19"/>
    <mergeCell ref="J18:J19"/>
    <mergeCell ref="K18:K19"/>
    <mergeCell ref="A19:B19"/>
    <mergeCell ref="A18:B18"/>
    <mergeCell ref="C18:C19"/>
    <mergeCell ref="D18:D19"/>
    <mergeCell ref="E18:E19"/>
    <mergeCell ref="F18:F19"/>
    <mergeCell ref="G18:G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8"/>
  <sheetViews>
    <sheetView topLeftCell="A177" workbookViewId="0">
      <selection activeCell="A9" sqref="A9:P9"/>
    </sheetView>
  </sheetViews>
  <sheetFormatPr defaultRowHeight="15"/>
  <cols>
    <col min="1" max="1" width="17" style="1" bestFit="1" customWidth="1"/>
    <col min="2" max="2" width="41.140625" style="1" bestFit="1" customWidth="1"/>
    <col min="3" max="14" width="7.42578125" style="2" customWidth="1"/>
    <col min="15" max="15" width="15.7109375" style="51" bestFit="1" customWidth="1"/>
    <col min="16" max="16" width="24.42578125" style="2" bestFit="1" customWidth="1"/>
    <col min="17" max="16384" width="9.140625" style="51"/>
  </cols>
  <sheetData>
    <row r="1" spans="1:16" ht="18.7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5" customHeight="1">
      <c r="A2" s="153" t="s">
        <v>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5" customHeight="1">
      <c r="A3" s="153" t="s">
        <v>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" customHeight="1">
      <c r="A4" s="154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5" customHeight="1">
      <c r="A5" s="153" t="s">
        <v>44</v>
      </c>
      <c r="B5" s="153"/>
      <c r="C5" s="153" t="s">
        <v>45</v>
      </c>
      <c r="D5" s="153"/>
      <c r="E5" s="153"/>
      <c r="F5" s="153"/>
      <c r="G5" s="153"/>
      <c r="H5" s="96"/>
      <c r="I5" s="153" t="s">
        <v>48</v>
      </c>
      <c r="J5" s="153"/>
      <c r="K5" s="153"/>
      <c r="L5" s="153" t="s">
        <v>400</v>
      </c>
      <c r="M5" s="153"/>
      <c r="N5" s="153" t="s">
        <v>46</v>
      </c>
      <c r="O5" s="153"/>
      <c r="P5" s="96">
        <v>2.2999999999999998</v>
      </c>
    </row>
    <row r="6" spans="1:16" ht="18.75">
      <c r="A6" s="153" t="s">
        <v>57</v>
      </c>
      <c r="B6" s="153"/>
      <c r="C6" s="96" t="s">
        <v>412</v>
      </c>
      <c r="D6" s="96"/>
      <c r="E6" s="96"/>
      <c r="F6" s="96"/>
      <c r="G6" s="96"/>
      <c r="H6" s="98"/>
      <c r="I6" s="96"/>
      <c r="J6" s="96" t="s">
        <v>47</v>
      </c>
      <c r="K6" s="96"/>
      <c r="L6" s="96"/>
      <c r="M6" s="153" t="s">
        <v>410</v>
      </c>
      <c r="N6" s="153"/>
      <c r="O6" s="153"/>
      <c r="P6" s="153"/>
    </row>
    <row r="7" spans="1:16">
      <c r="A7" s="97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06"/>
      <c r="P7" s="98"/>
    </row>
    <row r="8" spans="1:16" ht="25.5" customHeight="1">
      <c r="A8" s="91"/>
      <c r="B8" s="91"/>
      <c r="C8" s="155" t="s">
        <v>411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07"/>
      <c r="P8" s="93"/>
    </row>
    <row r="9" spans="1:16" ht="18.75">
      <c r="A9" s="94"/>
      <c r="B9" s="94"/>
      <c r="C9" s="152" t="s">
        <v>434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92"/>
      <c r="P9" s="93"/>
    </row>
    <row r="10" spans="1:16" ht="18.75">
      <c r="A10" s="139"/>
      <c r="B10" s="140"/>
      <c r="C10" s="141" t="s">
        <v>37</v>
      </c>
      <c r="D10" s="142"/>
      <c r="E10" s="142"/>
      <c r="F10" s="142"/>
      <c r="G10" s="142"/>
      <c r="H10" s="142"/>
      <c r="I10" s="143"/>
      <c r="J10" s="141" t="s">
        <v>38</v>
      </c>
      <c r="K10" s="142"/>
      <c r="L10" s="142"/>
      <c r="M10" s="143"/>
      <c r="N10" s="95" t="s">
        <v>39</v>
      </c>
      <c r="O10" s="107"/>
      <c r="P10" s="93"/>
    </row>
    <row r="11" spans="1:16" s="14" customFormat="1" ht="15.75">
      <c r="A11" s="144" t="s">
        <v>20</v>
      </c>
      <c r="B11" s="145"/>
      <c r="C11" s="57">
        <v>1</v>
      </c>
      <c r="D11" s="57">
        <v>2</v>
      </c>
      <c r="E11" s="57">
        <v>3</v>
      </c>
      <c r="F11" s="57">
        <v>4</v>
      </c>
      <c r="G11" s="57">
        <v>5</v>
      </c>
      <c r="H11" s="57">
        <v>6</v>
      </c>
      <c r="I11" s="57">
        <v>7</v>
      </c>
      <c r="J11" s="57">
        <v>8</v>
      </c>
      <c r="K11" s="57">
        <v>9</v>
      </c>
      <c r="L11" s="57">
        <v>10</v>
      </c>
      <c r="M11" s="57">
        <v>11</v>
      </c>
      <c r="N11" s="57">
        <v>12</v>
      </c>
      <c r="O11" s="57" t="s">
        <v>40</v>
      </c>
      <c r="P11" s="57" t="s">
        <v>36</v>
      </c>
    </row>
    <row r="12" spans="1:16" s="14" customFormat="1" ht="15.75">
      <c r="A12" s="146" t="s">
        <v>21</v>
      </c>
      <c r="B12" s="147"/>
      <c r="C12" s="24" t="s">
        <v>0</v>
      </c>
      <c r="D12" s="24" t="s">
        <v>1</v>
      </c>
      <c r="E12" s="24" t="s">
        <v>2</v>
      </c>
      <c r="F12" s="24" t="s">
        <v>3</v>
      </c>
      <c r="G12" s="24" t="s">
        <v>419</v>
      </c>
      <c r="H12" s="24" t="s">
        <v>0</v>
      </c>
      <c r="I12" s="24" t="s">
        <v>1</v>
      </c>
      <c r="J12" s="24" t="s">
        <v>2</v>
      </c>
      <c r="K12" s="24" t="s">
        <v>3</v>
      </c>
      <c r="L12" s="24" t="s">
        <v>419</v>
      </c>
      <c r="M12" s="24" t="s">
        <v>0</v>
      </c>
      <c r="N12" s="24" t="s">
        <v>1</v>
      </c>
      <c r="O12" s="57" t="s">
        <v>19</v>
      </c>
      <c r="P12" s="57" t="s">
        <v>19</v>
      </c>
    </row>
    <row r="13" spans="1:16" s="14" customFormat="1" ht="15.75">
      <c r="A13" s="144" t="s">
        <v>22</v>
      </c>
      <c r="B13" s="145"/>
      <c r="C13" s="57">
        <v>5</v>
      </c>
      <c r="D13" s="57">
        <v>5</v>
      </c>
      <c r="E13" s="57">
        <v>5</v>
      </c>
      <c r="F13" s="57">
        <v>5</v>
      </c>
      <c r="G13" s="57">
        <v>5</v>
      </c>
      <c r="H13" s="57">
        <v>5</v>
      </c>
      <c r="I13" s="57">
        <v>5</v>
      </c>
      <c r="J13" s="57">
        <v>10</v>
      </c>
      <c r="K13" s="57">
        <v>10</v>
      </c>
      <c r="L13" s="57">
        <v>10</v>
      </c>
      <c r="M13" s="57">
        <v>10</v>
      </c>
      <c r="N13" s="57">
        <v>15</v>
      </c>
      <c r="O13" s="57">
        <v>70</v>
      </c>
      <c r="P13" s="57">
        <v>70</v>
      </c>
    </row>
    <row r="14" spans="1:16" s="14" customFormat="1" ht="22.5" customHeight="1">
      <c r="A14" s="33" t="s">
        <v>55</v>
      </c>
      <c r="B14" s="33" t="s">
        <v>56</v>
      </c>
      <c r="C14" s="34">
        <f>C13*0.64</f>
        <v>3.2</v>
      </c>
      <c r="D14" s="34">
        <f t="shared" ref="D14:N14" si="0">D13*0.64</f>
        <v>3.2</v>
      </c>
      <c r="E14" s="34">
        <f t="shared" si="0"/>
        <v>3.2</v>
      </c>
      <c r="F14" s="34">
        <f t="shared" si="0"/>
        <v>3.2</v>
      </c>
      <c r="G14" s="34">
        <f t="shared" si="0"/>
        <v>3.2</v>
      </c>
      <c r="H14" s="34">
        <f t="shared" si="0"/>
        <v>3.2</v>
      </c>
      <c r="I14" s="34">
        <f t="shared" si="0"/>
        <v>3.2</v>
      </c>
      <c r="J14" s="34">
        <f t="shared" si="0"/>
        <v>6.4</v>
      </c>
      <c r="K14" s="34">
        <f t="shared" si="0"/>
        <v>6.4</v>
      </c>
      <c r="L14" s="34">
        <f t="shared" si="0"/>
        <v>6.4</v>
      </c>
      <c r="M14" s="34">
        <f t="shared" si="0"/>
        <v>6.4</v>
      </c>
      <c r="N14" s="34">
        <f t="shared" si="0"/>
        <v>9.6</v>
      </c>
      <c r="O14" s="35">
        <f>O13*0.357142</f>
        <v>24.999940000000002</v>
      </c>
      <c r="P14" s="36"/>
    </row>
    <row r="15" spans="1:16" s="14" customFormat="1" ht="15.75">
      <c r="A15" s="41" t="s">
        <v>59</v>
      </c>
      <c r="B15" s="42" t="s">
        <v>60</v>
      </c>
      <c r="C15" s="25">
        <v>4</v>
      </c>
      <c r="D15" s="25">
        <v>4</v>
      </c>
      <c r="E15" s="25">
        <v>6</v>
      </c>
      <c r="F15" s="25"/>
      <c r="G15" s="25"/>
      <c r="H15" s="25"/>
      <c r="I15" s="25">
        <v>5</v>
      </c>
      <c r="J15" s="25"/>
      <c r="K15" s="25"/>
      <c r="L15" s="25">
        <v>8</v>
      </c>
      <c r="M15" s="25">
        <v>7</v>
      </c>
      <c r="N15" s="25">
        <v>7</v>
      </c>
      <c r="O15" s="90">
        <v>35</v>
      </c>
      <c r="P15" s="29">
        <f>SUM(C15:N15)</f>
        <v>41</v>
      </c>
    </row>
    <row r="16" spans="1:16" s="14" customFormat="1" ht="15.75">
      <c r="A16" s="41" t="s">
        <v>61</v>
      </c>
      <c r="B16" s="42" t="s">
        <v>62</v>
      </c>
      <c r="C16" s="25">
        <v>5</v>
      </c>
      <c r="D16" s="25">
        <v>3</v>
      </c>
      <c r="E16" s="25">
        <v>2</v>
      </c>
      <c r="F16" s="25">
        <v>3</v>
      </c>
      <c r="G16" s="25"/>
      <c r="H16" s="25">
        <v>2</v>
      </c>
      <c r="I16" s="25"/>
      <c r="J16" s="25"/>
      <c r="K16" s="25"/>
      <c r="L16" s="25"/>
      <c r="M16" s="25">
        <v>8</v>
      </c>
      <c r="N16" s="25">
        <v>4</v>
      </c>
      <c r="O16" s="90">
        <v>39</v>
      </c>
      <c r="P16" s="29">
        <f t="shared" ref="P16:P79" si="1">SUM(C16:N16)</f>
        <v>27</v>
      </c>
    </row>
    <row r="17" spans="1:16" s="14" customFormat="1" ht="15.75">
      <c r="A17" s="41" t="s">
        <v>63</v>
      </c>
      <c r="B17" s="42" t="s">
        <v>64</v>
      </c>
      <c r="C17" s="25">
        <v>4</v>
      </c>
      <c r="D17" s="25">
        <v>3</v>
      </c>
      <c r="E17" s="25" t="s">
        <v>428</v>
      </c>
      <c r="F17" s="25"/>
      <c r="G17" s="25">
        <v>2</v>
      </c>
      <c r="H17" s="25">
        <v>3</v>
      </c>
      <c r="I17" s="25">
        <v>3</v>
      </c>
      <c r="J17" s="25">
        <v>7</v>
      </c>
      <c r="K17" s="25">
        <v>8</v>
      </c>
      <c r="L17" s="25"/>
      <c r="M17" s="25">
        <v>7</v>
      </c>
      <c r="N17" s="25">
        <v>8</v>
      </c>
      <c r="O17" s="90">
        <v>42</v>
      </c>
      <c r="P17" s="29">
        <f t="shared" si="1"/>
        <v>45</v>
      </c>
    </row>
    <row r="18" spans="1:16" s="14" customFormat="1" ht="15.75">
      <c r="A18" s="41" t="s">
        <v>65</v>
      </c>
      <c r="B18" s="42" t="s">
        <v>66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90">
        <v>41</v>
      </c>
      <c r="P18" s="29">
        <f t="shared" si="1"/>
        <v>0</v>
      </c>
    </row>
    <row r="19" spans="1:16" s="14" customFormat="1" ht="15.75">
      <c r="A19" s="41" t="s">
        <v>67</v>
      </c>
      <c r="B19" s="42" t="s">
        <v>68</v>
      </c>
      <c r="C19" s="25">
        <v>2</v>
      </c>
      <c r="D19" s="25">
        <v>3</v>
      </c>
      <c r="E19" s="25"/>
      <c r="F19" s="25"/>
      <c r="G19" s="25"/>
      <c r="H19" s="25">
        <v>2</v>
      </c>
      <c r="I19" s="25">
        <v>3</v>
      </c>
      <c r="J19" s="25">
        <v>4</v>
      </c>
      <c r="K19" s="25">
        <v>5</v>
      </c>
      <c r="L19" s="25">
        <v>5</v>
      </c>
      <c r="M19" s="25"/>
      <c r="N19" s="25">
        <v>5</v>
      </c>
      <c r="O19" s="90">
        <v>38</v>
      </c>
      <c r="P19" s="29">
        <f t="shared" si="1"/>
        <v>29</v>
      </c>
    </row>
    <row r="20" spans="1:16" s="14" customFormat="1" ht="15.75">
      <c r="A20" s="41" t="s">
        <v>69</v>
      </c>
      <c r="B20" s="42" t="s">
        <v>70</v>
      </c>
      <c r="C20" s="25">
        <v>3</v>
      </c>
      <c r="D20" s="25">
        <v>4</v>
      </c>
      <c r="E20" s="25">
        <v>4</v>
      </c>
      <c r="F20" s="25"/>
      <c r="G20" s="25">
        <v>4</v>
      </c>
      <c r="H20" s="25">
        <v>4</v>
      </c>
      <c r="I20" s="25">
        <v>3</v>
      </c>
      <c r="J20" s="25">
        <v>7</v>
      </c>
      <c r="K20" s="25"/>
      <c r="L20" s="25"/>
      <c r="M20" s="25">
        <v>9</v>
      </c>
      <c r="N20" s="25">
        <v>16</v>
      </c>
      <c r="O20" s="90">
        <v>41</v>
      </c>
      <c r="P20" s="29">
        <f t="shared" si="1"/>
        <v>54</v>
      </c>
    </row>
    <row r="21" spans="1:16" s="14" customFormat="1" ht="15.75">
      <c r="A21" s="41" t="s">
        <v>71</v>
      </c>
      <c r="B21" s="42" t="s">
        <v>72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90">
        <v>41</v>
      </c>
      <c r="P21" s="29">
        <f t="shared" si="1"/>
        <v>0</v>
      </c>
    </row>
    <row r="22" spans="1:16" s="14" customFormat="1" ht="15.75">
      <c r="A22" s="41" t="s">
        <v>73</v>
      </c>
      <c r="B22" s="42" t="s">
        <v>74</v>
      </c>
      <c r="C22" s="25">
        <v>3.5</v>
      </c>
      <c r="D22" s="25">
        <v>3</v>
      </c>
      <c r="E22" s="25"/>
      <c r="F22" s="25">
        <v>4</v>
      </c>
      <c r="G22" s="25">
        <v>4</v>
      </c>
      <c r="H22" s="25"/>
      <c r="I22" s="25">
        <v>7</v>
      </c>
      <c r="J22" s="25">
        <v>8</v>
      </c>
      <c r="K22" s="25"/>
      <c r="L22" s="25"/>
      <c r="M22" s="25"/>
      <c r="N22" s="25">
        <v>9</v>
      </c>
      <c r="O22" s="90">
        <v>41</v>
      </c>
      <c r="P22" s="29">
        <f t="shared" si="1"/>
        <v>38.5</v>
      </c>
    </row>
    <row r="23" spans="1:16" s="14" customFormat="1" ht="15.75">
      <c r="A23" s="41" t="s">
        <v>75</v>
      </c>
      <c r="B23" s="42" t="s">
        <v>76</v>
      </c>
      <c r="C23" s="25">
        <v>4</v>
      </c>
      <c r="D23" s="25">
        <v>4</v>
      </c>
      <c r="E23" s="25">
        <v>4.5</v>
      </c>
      <c r="F23" s="25"/>
      <c r="G23" s="25">
        <v>4</v>
      </c>
      <c r="H23" s="25"/>
      <c r="I23" s="25">
        <v>3.5</v>
      </c>
      <c r="J23" s="25">
        <v>9</v>
      </c>
      <c r="K23" s="25">
        <v>8</v>
      </c>
      <c r="L23" s="25"/>
      <c r="M23" s="25">
        <v>12</v>
      </c>
      <c r="N23" s="25">
        <v>12</v>
      </c>
      <c r="O23" s="90">
        <v>40</v>
      </c>
      <c r="P23" s="29">
        <f t="shared" si="1"/>
        <v>61</v>
      </c>
    </row>
    <row r="24" spans="1:16" s="14" customFormat="1" ht="15.75">
      <c r="A24" s="41" t="s">
        <v>77</v>
      </c>
      <c r="B24" s="42" t="s">
        <v>78</v>
      </c>
      <c r="C24" s="25">
        <v>4</v>
      </c>
      <c r="D24" s="25">
        <v>3</v>
      </c>
      <c r="E24" s="25"/>
      <c r="F24" s="25">
        <v>3.5</v>
      </c>
      <c r="G24" s="25"/>
      <c r="H24" s="25">
        <v>3.5</v>
      </c>
      <c r="I24" s="25">
        <v>4</v>
      </c>
      <c r="J24" s="25">
        <v>5</v>
      </c>
      <c r="K24" s="25">
        <v>6</v>
      </c>
      <c r="L24" s="25">
        <v>4</v>
      </c>
      <c r="M24" s="25"/>
      <c r="N24" s="25">
        <v>8</v>
      </c>
      <c r="O24" s="90">
        <v>42</v>
      </c>
      <c r="P24" s="29">
        <f t="shared" si="1"/>
        <v>41</v>
      </c>
    </row>
    <row r="25" spans="1:16" s="14" customFormat="1" ht="15.75">
      <c r="A25" s="41" t="s">
        <v>79</v>
      </c>
      <c r="B25" s="42" t="s">
        <v>80</v>
      </c>
      <c r="C25" s="25">
        <v>4</v>
      </c>
      <c r="D25" s="25">
        <v>4</v>
      </c>
      <c r="E25" s="25">
        <v>4</v>
      </c>
      <c r="F25" s="25"/>
      <c r="G25" s="25"/>
      <c r="H25" s="25"/>
      <c r="I25" s="25">
        <v>3</v>
      </c>
      <c r="J25" s="25">
        <v>4</v>
      </c>
      <c r="K25" s="25">
        <v>6</v>
      </c>
      <c r="L25" s="25"/>
      <c r="M25" s="25">
        <v>7</v>
      </c>
      <c r="N25" s="25">
        <v>8</v>
      </c>
      <c r="O25" s="90">
        <v>37</v>
      </c>
      <c r="P25" s="29">
        <f t="shared" si="1"/>
        <v>40</v>
      </c>
    </row>
    <row r="26" spans="1:16" s="14" customFormat="1" ht="15.75">
      <c r="A26" s="41" t="s">
        <v>81</v>
      </c>
      <c r="B26" s="42" t="s">
        <v>82</v>
      </c>
      <c r="C26" s="25">
        <v>3</v>
      </c>
      <c r="D26" s="25"/>
      <c r="E26" s="25">
        <v>4</v>
      </c>
      <c r="F26" s="25">
        <v>4</v>
      </c>
      <c r="G26" s="25"/>
      <c r="H26" s="25">
        <v>4</v>
      </c>
      <c r="I26" s="25"/>
      <c r="J26" s="25">
        <v>5</v>
      </c>
      <c r="K26" s="25">
        <v>8</v>
      </c>
      <c r="L26" s="25"/>
      <c r="M26" s="25"/>
      <c r="N26" s="25">
        <v>6</v>
      </c>
      <c r="O26" s="90">
        <v>40</v>
      </c>
      <c r="P26" s="29">
        <f t="shared" si="1"/>
        <v>34</v>
      </c>
    </row>
    <row r="27" spans="1:16" s="14" customFormat="1" ht="15.75">
      <c r="A27" s="41" t="s">
        <v>83</v>
      </c>
      <c r="B27" s="42" t="s">
        <v>84</v>
      </c>
      <c r="C27" s="25">
        <v>4</v>
      </c>
      <c r="D27" s="25"/>
      <c r="E27" s="25">
        <v>3</v>
      </c>
      <c r="F27" s="25">
        <v>4</v>
      </c>
      <c r="G27" s="25">
        <v>4</v>
      </c>
      <c r="H27" s="25"/>
      <c r="I27" s="25"/>
      <c r="J27" s="25"/>
      <c r="K27" s="25">
        <v>5</v>
      </c>
      <c r="L27" s="25"/>
      <c r="M27" s="25">
        <v>8</v>
      </c>
      <c r="N27" s="25">
        <v>5</v>
      </c>
      <c r="O27" s="90">
        <v>40</v>
      </c>
      <c r="P27" s="29">
        <f t="shared" si="1"/>
        <v>33</v>
      </c>
    </row>
    <row r="28" spans="1:16" s="14" customFormat="1" ht="15.75">
      <c r="A28" s="41" t="s">
        <v>85</v>
      </c>
      <c r="B28" s="42" t="s">
        <v>86</v>
      </c>
      <c r="C28" s="25">
        <v>4</v>
      </c>
      <c r="D28" s="25">
        <v>3</v>
      </c>
      <c r="E28" s="25"/>
      <c r="F28" s="25">
        <v>3.5</v>
      </c>
      <c r="G28" s="25">
        <v>3</v>
      </c>
      <c r="H28" s="25">
        <v>3.5</v>
      </c>
      <c r="I28" s="25"/>
      <c r="J28" s="25">
        <v>8</v>
      </c>
      <c r="K28" s="25">
        <v>9</v>
      </c>
      <c r="L28" s="25"/>
      <c r="M28" s="25">
        <v>7</v>
      </c>
      <c r="N28" s="25">
        <v>11</v>
      </c>
      <c r="O28" s="90">
        <v>43</v>
      </c>
      <c r="P28" s="29">
        <f t="shared" si="1"/>
        <v>52</v>
      </c>
    </row>
    <row r="29" spans="1:16" s="14" customFormat="1" ht="15.75">
      <c r="A29" s="41" t="s">
        <v>87</v>
      </c>
      <c r="B29" s="42" t="s">
        <v>88</v>
      </c>
      <c r="C29" s="25"/>
      <c r="D29" s="25">
        <v>4</v>
      </c>
      <c r="E29" s="25">
        <v>4</v>
      </c>
      <c r="F29" s="25"/>
      <c r="G29" s="25">
        <v>4</v>
      </c>
      <c r="H29" s="25"/>
      <c r="I29" s="25">
        <v>4</v>
      </c>
      <c r="J29" s="25">
        <v>6</v>
      </c>
      <c r="K29" s="25">
        <v>3</v>
      </c>
      <c r="L29" s="25">
        <v>7</v>
      </c>
      <c r="M29" s="25">
        <v>5</v>
      </c>
      <c r="N29" s="25">
        <v>11</v>
      </c>
      <c r="O29" s="90">
        <v>43</v>
      </c>
      <c r="P29" s="29">
        <f t="shared" si="1"/>
        <v>48</v>
      </c>
    </row>
    <row r="30" spans="1:16" s="14" customFormat="1" ht="15.75">
      <c r="A30" s="41" t="s">
        <v>89</v>
      </c>
      <c r="B30" s="42" t="s">
        <v>90</v>
      </c>
      <c r="C30" s="25">
        <v>3</v>
      </c>
      <c r="D30" s="25"/>
      <c r="E30" s="25">
        <v>3</v>
      </c>
      <c r="F30" s="25">
        <v>2</v>
      </c>
      <c r="G30" s="25"/>
      <c r="H30" s="25"/>
      <c r="I30" s="25"/>
      <c r="J30" s="25">
        <v>7</v>
      </c>
      <c r="K30" s="25">
        <v>7</v>
      </c>
      <c r="L30" s="25">
        <v>5</v>
      </c>
      <c r="M30" s="25"/>
      <c r="N30" s="25">
        <v>9</v>
      </c>
      <c r="O30" s="90">
        <v>40</v>
      </c>
      <c r="P30" s="29">
        <f t="shared" si="1"/>
        <v>36</v>
      </c>
    </row>
    <row r="31" spans="1:16" s="14" customFormat="1" ht="15.75">
      <c r="A31" s="41" t="s">
        <v>91</v>
      </c>
      <c r="B31" s="42" t="s">
        <v>92</v>
      </c>
      <c r="C31" s="25">
        <v>2</v>
      </c>
      <c r="D31" s="25">
        <v>3</v>
      </c>
      <c r="E31" s="25"/>
      <c r="F31" s="25">
        <v>3</v>
      </c>
      <c r="G31" s="25">
        <v>3</v>
      </c>
      <c r="H31" s="25"/>
      <c r="I31" s="25">
        <v>3</v>
      </c>
      <c r="J31" s="25">
        <v>3</v>
      </c>
      <c r="K31" s="25"/>
      <c r="L31" s="25">
        <v>5</v>
      </c>
      <c r="M31" s="25">
        <v>4</v>
      </c>
      <c r="N31" s="25">
        <v>7</v>
      </c>
      <c r="O31" s="90">
        <v>41</v>
      </c>
      <c r="P31" s="29">
        <f t="shared" si="1"/>
        <v>33</v>
      </c>
    </row>
    <row r="32" spans="1:16" s="14" customFormat="1" ht="15.75">
      <c r="A32" s="41" t="s">
        <v>93</v>
      </c>
      <c r="B32" s="42" t="s">
        <v>94</v>
      </c>
      <c r="C32" s="25">
        <v>4</v>
      </c>
      <c r="D32" s="25">
        <v>4</v>
      </c>
      <c r="E32" s="25"/>
      <c r="F32" s="25">
        <v>4</v>
      </c>
      <c r="G32" s="25"/>
      <c r="H32" s="25">
        <v>4</v>
      </c>
      <c r="I32" s="25"/>
      <c r="J32" s="25">
        <v>5</v>
      </c>
      <c r="K32" s="25">
        <v>7</v>
      </c>
      <c r="L32" s="25">
        <v>4</v>
      </c>
      <c r="M32" s="25">
        <v>7</v>
      </c>
      <c r="N32" s="25">
        <v>5</v>
      </c>
      <c r="O32" s="90">
        <v>43</v>
      </c>
      <c r="P32" s="29">
        <f t="shared" si="1"/>
        <v>44</v>
      </c>
    </row>
    <row r="33" spans="1:16" s="14" customFormat="1" ht="15.75">
      <c r="A33" s="41" t="s">
        <v>95</v>
      </c>
      <c r="B33" s="42" t="s">
        <v>96</v>
      </c>
      <c r="C33" s="25"/>
      <c r="D33" s="25">
        <v>4</v>
      </c>
      <c r="E33" s="25">
        <v>4</v>
      </c>
      <c r="F33" s="25">
        <v>4</v>
      </c>
      <c r="G33" s="25">
        <v>4</v>
      </c>
      <c r="H33" s="25"/>
      <c r="I33" s="25"/>
      <c r="J33" s="25">
        <v>8</v>
      </c>
      <c r="K33" s="25"/>
      <c r="L33" s="25">
        <v>9</v>
      </c>
      <c r="M33" s="25"/>
      <c r="N33" s="25">
        <v>9</v>
      </c>
      <c r="O33" s="90">
        <v>40</v>
      </c>
      <c r="P33" s="29">
        <f t="shared" si="1"/>
        <v>42</v>
      </c>
    </row>
    <row r="34" spans="1:16" s="14" customFormat="1" ht="15.75">
      <c r="A34" s="41" t="s">
        <v>97</v>
      </c>
      <c r="B34" s="42" t="s">
        <v>98</v>
      </c>
      <c r="C34" s="25">
        <v>4</v>
      </c>
      <c r="D34" s="25"/>
      <c r="E34" s="25">
        <v>4</v>
      </c>
      <c r="F34" s="25">
        <v>3</v>
      </c>
      <c r="G34" s="25">
        <v>4</v>
      </c>
      <c r="H34" s="25">
        <v>4</v>
      </c>
      <c r="I34" s="25"/>
      <c r="J34" s="25">
        <v>8</v>
      </c>
      <c r="K34" s="25"/>
      <c r="L34" s="25">
        <v>8</v>
      </c>
      <c r="M34" s="25">
        <v>8</v>
      </c>
      <c r="N34" s="25">
        <v>8</v>
      </c>
      <c r="O34" s="90">
        <v>40</v>
      </c>
      <c r="P34" s="29">
        <f t="shared" si="1"/>
        <v>51</v>
      </c>
    </row>
    <row r="35" spans="1:16" s="14" customFormat="1" ht="15.75">
      <c r="A35" s="41" t="s">
        <v>99</v>
      </c>
      <c r="B35" s="42" t="s">
        <v>100</v>
      </c>
      <c r="C35" s="25"/>
      <c r="D35" s="25">
        <v>3</v>
      </c>
      <c r="E35" s="25">
        <v>4</v>
      </c>
      <c r="F35" s="25"/>
      <c r="G35" s="25"/>
      <c r="H35" s="25"/>
      <c r="I35" s="25"/>
      <c r="J35" s="25">
        <v>8</v>
      </c>
      <c r="K35" s="25">
        <v>9</v>
      </c>
      <c r="L35" s="25"/>
      <c r="M35" s="25">
        <v>9</v>
      </c>
      <c r="N35" s="25">
        <v>12</v>
      </c>
      <c r="O35" s="90">
        <v>40</v>
      </c>
      <c r="P35" s="29">
        <f t="shared" si="1"/>
        <v>45</v>
      </c>
    </row>
    <row r="36" spans="1:16" s="14" customFormat="1" ht="15.75">
      <c r="A36" s="41" t="s">
        <v>101</v>
      </c>
      <c r="B36" s="42" t="s">
        <v>102</v>
      </c>
      <c r="C36" s="25">
        <v>3</v>
      </c>
      <c r="D36" s="25">
        <v>4</v>
      </c>
      <c r="E36" s="25">
        <v>4</v>
      </c>
      <c r="F36" s="25">
        <v>4</v>
      </c>
      <c r="G36" s="25"/>
      <c r="H36" s="25">
        <v>4</v>
      </c>
      <c r="I36" s="25"/>
      <c r="J36" s="25">
        <v>5</v>
      </c>
      <c r="K36" s="25">
        <v>9</v>
      </c>
      <c r="L36" s="25">
        <v>8</v>
      </c>
      <c r="M36" s="25">
        <v>7</v>
      </c>
      <c r="N36" s="25">
        <v>9</v>
      </c>
      <c r="O36" s="90">
        <v>39</v>
      </c>
      <c r="P36" s="29">
        <f t="shared" si="1"/>
        <v>57</v>
      </c>
    </row>
    <row r="37" spans="1:16" s="14" customFormat="1" ht="15.75">
      <c r="A37" s="41" t="s">
        <v>103</v>
      </c>
      <c r="B37" s="42" t="s">
        <v>104</v>
      </c>
      <c r="C37" s="25">
        <v>4</v>
      </c>
      <c r="D37" s="25"/>
      <c r="E37" s="25">
        <v>4</v>
      </c>
      <c r="F37" s="25">
        <v>4</v>
      </c>
      <c r="G37" s="25">
        <v>4</v>
      </c>
      <c r="H37" s="25"/>
      <c r="I37" s="25"/>
      <c r="J37" s="25"/>
      <c r="K37" s="25">
        <v>7</v>
      </c>
      <c r="L37" s="25">
        <v>7</v>
      </c>
      <c r="M37" s="25">
        <v>9</v>
      </c>
      <c r="N37" s="25">
        <v>12</v>
      </c>
      <c r="O37" s="90">
        <v>42</v>
      </c>
      <c r="P37" s="29">
        <f t="shared" si="1"/>
        <v>51</v>
      </c>
    </row>
    <row r="38" spans="1:16" s="14" customFormat="1" ht="15.75">
      <c r="A38" s="41" t="s">
        <v>105</v>
      </c>
      <c r="B38" s="42" t="s">
        <v>106</v>
      </c>
      <c r="C38" s="25">
        <v>4</v>
      </c>
      <c r="D38" s="25">
        <v>3</v>
      </c>
      <c r="E38" s="25"/>
      <c r="F38" s="25">
        <v>4</v>
      </c>
      <c r="G38" s="25">
        <v>3</v>
      </c>
      <c r="H38" s="25">
        <v>4</v>
      </c>
      <c r="I38" s="25"/>
      <c r="J38" s="25">
        <v>8</v>
      </c>
      <c r="K38" s="25">
        <v>9</v>
      </c>
      <c r="L38" s="25"/>
      <c r="M38" s="25">
        <v>7</v>
      </c>
      <c r="N38" s="25">
        <v>11</v>
      </c>
      <c r="O38" s="90">
        <v>41</v>
      </c>
      <c r="P38" s="29">
        <f t="shared" si="1"/>
        <v>53</v>
      </c>
    </row>
    <row r="39" spans="1:16" s="14" customFormat="1" ht="15.75">
      <c r="A39" s="41" t="s">
        <v>107</v>
      </c>
      <c r="B39" s="42" t="s">
        <v>108</v>
      </c>
      <c r="C39" s="25"/>
      <c r="D39" s="25">
        <v>4</v>
      </c>
      <c r="E39" s="25">
        <v>3</v>
      </c>
      <c r="F39" s="25"/>
      <c r="G39" s="25">
        <v>3</v>
      </c>
      <c r="H39" s="25"/>
      <c r="I39" s="25">
        <v>4</v>
      </c>
      <c r="J39" s="25">
        <v>4</v>
      </c>
      <c r="K39" s="25"/>
      <c r="L39" s="25"/>
      <c r="M39" s="25">
        <v>5</v>
      </c>
      <c r="N39" s="25">
        <v>6</v>
      </c>
      <c r="O39" s="90">
        <v>41</v>
      </c>
      <c r="P39" s="29">
        <f t="shared" si="1"/>
        <v>29</v>
      </c>
    </row>
    <row r="40" spans="1:16" s="14" customFormat="1" ht="15.75">
      <c r="A40" s="41" t="s">
        <v>109</v>
      </c>
      <c r="B40" s="42" t="s">
        <v>110</v>
      </c>
      <c r="C40" s="25"/>
      <c r="D40" s="25">
        <v>4</v>
      </c>
      <c r="E40" s="25">
        <v>4</v>
      </c>
      <c r="F40" s="25">
        <v>4</v>
      </c>
      <c r="G40" s="25"/>
      <c r="H40" s="25">
        <v>4</v>
      </c>
      <c r="I40" s="25">
        <v>4</v>
      </c>
      <c r="J40" s="25">
        <v>9</v>
      </c>
      <c r="K40" s="25">
        <v>7</v>
      </c>
      <c r="L40" s="25">
        <v>8</v>
      </c>
      <c r="M40" s="25"/>
      <c r="N40" s="25">
        <v>10</v>
      </c>
      <c r="O40" s="90">
        <v>39</v>
      </c>
      <c r="P40" s="29">
        <f t="shared" si="1"/>
        <v>54</v>
      </c>
    </row>
    <row r="41" spans="1:16" s="14" customFormat="1" ht="15.75">
      <c r="A41" s="41" t="s">
        <v>111</v>
      </c>
      <c r="B41" s="42" t="s">
        <v>112</v>
      </c>
      <c r="C41" s="25">
        <v>4</v>
      </c>
      <c r="D41" s="25"/>
      <c r="E41" s="25"/>
      <c r="F41" s="25">
        <v>4</v>
      </c>
      <c r="G41" s="25">
        <v>3</v>
      </c>
      <c r="H41" s="25"/>
      <c r="I41" s="25">
        <v>3</v>
      </c>
      <c r="J41" s="25">
        <v>5</v>
      </c>
      <c r="K41" s="25">
        <v>8</v>
      </c>
      <c r="L41" s="25">
        <v>7</v>
      </c>
      <c r="M41" s="25">
        <v>6</v>
      </c>
      <c r="N41" s="25">
        <v>9</v>
      </c>
      <c r="O41" s="90">
        <v>42</v>
      </c>
      <c r="P41" s="29">
        <f t="shared" si="1"/>
        <v>49</v>
      </c>
    </row>
    <row r="42" spans="1:16" s="14" customFormat="1" ht="15.75">
      <c r="A42" s="41" t="s">
        <v>113</v>
      </c>
      <c r="B42" s="42" t="s">
        <v>114</v>
      </c>
      <c r="C42" s="25"/>
      <c r="D42" s="25">
        <v>4</v>
      </c>
      <c r="E42" s="25">
        <v>2</v>
      </c>
      <c r="F42" s="25">
        <v>4</v>
      </c>
      <c r="G42" s="25"/>
      <c r="H42" s="25">
        <v>4</v>
      </c>
      <c r="I42" s="25"/>
      <c r="J42" s="25">
        <v>8</v>
      </c>
      <c r="K42" s="25">
        <v>9</v>
      </c>
      <c r="L42" s="25">
        <v>7</v>
      </c>
      <c r="M42" s="25">
        <v>7</v>
      </c>
      <c r="N42" s="25">
        <v>9</v>
      </c>
      <c r="O42" s="90">
        <v>40</v>
      </c>
      <c r="P42" s="29">
        <f t="shared" si="1"/>
        <v>54</v>
      </c>
    </row>
    <row r="43" spans="1:16" s="14" customFormat="1" ht="15.75">
      <c r="A43" s="41" t="s">
        <v>115</v>
      </c>
      <c r="B43" s="42" t="s">
        <v>116</v>
      </c>
      <c r="C43" s="25">
        <v>4</v>
      </c>
      <c r="D43" s="25">
        <v>4</v>
      </c>
      <c r="E43" s="25">
        <v>3</v>
      </c>
      <c r="F43" s="25">
        <v>4</v>
      </c>
      <c r="G43" s="25">
        <v>4</v>
      </c>
      <c r="H43" s="25"/>
      <c r="I43" s="25"/>
      <c r="J43" s="25">
        <v>8</v>
      </c>
      <c r="K43" s="25"/>
      <c r="L43" s="25">
        <v>8</v>
      </c>
      <c r="M43" s="25">
        <v>8</v>
      </c>
      <c r="N43" s="25">
        <v>10</v>
      </c>
      <c r="O43" s="90">
        <v>38</v>
      </c>
      <c r="P43" s="29">
        <f t="shared" si="1"/>
        <v>53</v>
      </c>
    </row>
    <row r="44" spans="1:16" s="14" customFormat="1" ht="15.75">
      <c r="A44" s="41" t="s">
        <v>117</v>
      </c>
      <c r="B44" s="42" t="s">
        <v>118</v>
      </c>
      <c r="C44" s="25"/>
      <c r="D44" s="25"/>
      <c r="E44" s="25">
        <v>4</v>
      </c>
      <c r="F44" s="25">
        <v>3</v>
      </c>
      <c r="G44" s="25">
        <v>3</v>
      </c>
      <c r="H44" s="25"/>
      <c r="I44" s="25">
        <v>3</v>
      </c>
      <c r="J44" s="25">
        <v>7</v>
      </c>
      <c r="K44" s="25"/>
      <c r="L44" s="25">
        <v>5</v>
      </c>
      <c r="M44" s="25">
        <v>7</v>
      </c>
      <c r="N44" s="25">
        <v>8</v>
      </c>
      <c r="O44" s="90">
        <v>39</v>
      </c>
      <c r="P44" s="29">
        <f t="shared" si="1"/>
        <v>40</v>
      </c>
    </row>
    <row r="45" spans="1:16" s="14" customFormat="1" ht="15.75">
      <c r="A45" s="41" t="s">
        <v>119</v>
      </c>
      <c r="B45" s="42" t="s">
        <v>120</v>
      </c>
      <c r="C45" s="25"/>
      <c r="D45" s="25">
        <v>3</v>
      </c>
      <c r="E45" s="25">
        <v>4</v>
      </c>
      <c r="F45" s="25">
        <v>4</v>
      </c>
      <c r="G45" s="25"/>
      <c r="H45" s="25"/>
      <c r="I45" s="25"/>
      <c r="J45" s="25">
        <v>8</v>
      </c>
      <c r="K45" s="25">
        <v>7</v>
      </c>
      <c r="L45" s="25"/>
      <c r="M45" s="25">
        <v>8</v>
      </c>
      <c r="N45" s="25">
        <v>6</v>
      </c>
      <c r="O45" s="90">
        <v>39</v>
      </c>
      <c r="P45" s="29">
        <f t="shared" si="1"/>
        <v>40</v>
      </c>
    </row>
    <row r="46" spans="1:16" s="14" customFormat="1" ht="15.75">
      <c r="A46" s="41" t="s">
        <v>121</v>
      </c>
      <c r="B46" s="42" t="s">
        <v>122</v>
      </c>
      <c r="C46" s="25">
        <v>2</v>
      </c>
      <c r="D46" s="25">
        <v>3</v>
      </c>
      <c r="E46" s="25">
        <v>3</v>
      </c>
      <c r="F46" s="25"/>
      <c r="G46" s="25">
        <v>4</v>
      </c>
      <c r="H46" s="25">
        <v>4</v>
      </c>
      <c r="I46" s="25"/>
      <c r="J46" s="25">
        <v>6</v>
      </c>
      <c r="K46" s="25"/>
      <c r="L46" s="25">
        <v>6</v>
      </c>
      <c r="M46" s="25">
        <v>7</v>
      </c>
      <c r="N46" s="25">
        <v>7</v>
      </c>
      <c r="O46" s="90">
        <v>42</v>
      </c>
      <c r="P46" s="29">
        <f t="shared" si="1"/>
        <v>42</v>
      </c>
    </row>
    <row r="47" spans="1:16" s="14" customFormat="1" ht="15.75">
      <c r="A47" s="41" t="s">
        <v>123</v>
      </c>
      <c r="B47" s="42" t="s">
        <v>124</v>
      </c>
      <c r="C47" s="25"/>
      <c r="D47" s="25">
        <v>4</v>
      </c>
      <c r="E47" s="25">
        <v>4</v>
      </c>
      <c r="F47" s="25">
        <v>4</v>
      </c>
      <c r="G47" s="25"/>
      <c r="H47" s="25">
        <v>4</v>
      </c>
      <c r="I47" s="25">
        <v>4</v>
      </c>
      <c r="J47" s="25"/>
      <c r="K47" s="25">
        <v>9</v>
      </c>
      <c r="L47" s="25">
        <v>9</v>
      </c>
      <c r="M47" s="25">
        <v>9</v>
      </c>
      <c r="N47" s="25">
        <v>10</v>
      </c>
      <c r="O47" s="90">
        <v>42</v>
      </c>
      <c r="P47" s="29">
        <f t="shared" si="1"/>
        <v>57</v>
      </c>
    </row>
    <row r="48" spans="1:16" s="14" customFormat="1" ht="15.75">
      <c r="A48" s="41" t="s">
        <v>125</v>
      </c>
      <c r="B48" s="42" t="s">
        <v>126</v>
      </c>
      <c r="C48" s="25">
        <v>3</v>
      </c>
      <c r="D48" s="25">
        <v>3</v>
      </c>
      <c r="E48" s="25">
        <v>3</v>
      </c>
      <c r="F48" s="25"/>
      <c r="G48" s="25"/>
      <c r="H48" s="25">
        <v>4</v>
      </c>
      <c r="I48" s="25">
        <v>4</v>
      </c>
      <c r="J48" s="25">
        <v>8</v>
      </c>
      <c r="K48" s="25"/>
      <c r="L48" s="25"/>
      <c r="M48" s="25">
        <v>7</v>
      </c>
      <c r="N48" s="25">
        <v>8</v>
      </c>
      <c r="O48" s="90">
        <v>40</v>
      </c>
      <c r="P48" s="29">
        <f t="shared" si="1"/>
        <v>40</v>
      </c>
    </row>
    <row r="49" spans="1:16" s="14" customFormat="1" ht="15.75">
      <c r="A49" s="41" t="s">
        <v>127</v>
      </c>
      <c r="B49" s="42" t="s">
        <v>128</v>
      </c>
      <c r="C49" s="25">
        <v>3</v>
      </c>
      <c r="D49" s="25">
        <v>3</v>
      </c>
      <c r="E49" s="25"/>
      <c r="F49" s="25"/>
      <c r="G49" s="25">
        <v>3</v>
      </c>
      <c r="H49" s="25"/>
      <c r="I49" s="25"/>
      <c r="J49" s="25">
        <v>3</v>
      </c>
      <c r="K49" s="25"/>
      <c r="L49" s="25">
        <v>5</v>
      </c>
      <c r="M49" s="25">
        <v>7</v>
      </c>
      <c r="N49" s="25">
        <v>5</v>
      </c>
      <c r="O49" s="90">
        <v>41</v>
      </c>
      <c r="P49" s="29">
        <f t="shared" si="1"/>
        <v>29</v>
      </c>
    </row>
    <row r="50" spans="1:16" s="14" customFormat="1" ht="15.75">
      <c r="A50" s="41" t="s">
        <v>129</v>
      </c>
      <c r="B50" s="42" t="s">
        <v>130</v>
      </c>
      <c r="C50" s="25">
        <v>2</v>
      </c>
      <c r="D50" s="25">
        <v>3</v>
      </c>
      <c r="E50" s="25">
        <v>4</v>
      </c>
      <c r="F50" s="25"/>
      <c r="G50" s="25">
        <v>3</v>
      </c>
      <c r="H50" s="25"/>
      <c r="I50" s="25"/>
      <c r="J50" s="25">
        <v>6</v>
      </c>
      <c r="K50" s="25">
        <v>7</v>
      </c>
      <c r="L50" s="25">
        <v>7</v>
      </c>
      <c r="M50" s="25">
        <v>8</v>
      </c>
      <c r="N50" s="25">
        <v>8</v>
      </c>
      <c r="O50" s="90">
        <v>40</v>
      </c>
      <c r="P50" s="29">
        <f t="shared" si="1"/>
        <v>48</v>
      </c>
    </row>
    <row r="51" spans="1:16" s="14" customFormat="1" ht="15.75">
      <c r="A51" s="41" t="s">
        <v>131</v>
      </c>
      <c r="B51" s="42" t="s">
        <v>132</v>
      </c>
      <c r="C51" s="25">
        <v>4</v>
      </c>
      <c r="D51" s="25">
        <v>4</v>
      </c>
      <c r="E51" s="25"/>
      <c r="F51" s="25">
        <v>4</v>
      </c>
      <c r="G51" s="25">
        <v>4</v>
      </c>
      <c r="H51" s="25">
        <v>5</v>
      </c>
      <c r="I51" s="25">
        <v>5</v>
      </c>
      <c r="J51" s="25">
        <v>9</v>
      </c>
      <c r="K51" s="25"/>
      <c r="L51" s="25">
        <v>6</v>
      </c>
      <c r="M51" s="25">
        <v>7</v>
      </c>
      <c r="N51" s="25">
        <v>8</v>
      </c>
      <c r="O51" s="90">
        <v>41</v>
      </c>
      <c r="P51" s="29">
        <f t="shared" si="1"/>
        <v>56</v>
      </c>
    </row>
    <row r="52" spans="1:16" s="14" customFormat="1" ht="15.75">
      <c r="A52" s="41" t="s">
        <v>133</v>
      </c>
      <c r="B52" s="42" t="s">
        <v>134</v>
      </c>
      <c r="C52" s="25">
        <v>4</v>
      </c>
      <c r="D52" s="25">
        <v>4</v>
      </c>
      <c r="E52" s="25">
        <v>4</v>
      </c>
      <c r="F52" s="25">
        <v>4</v>
      </c>
      <c r="G52" s="25">
        <v>4</v>
      </c>
      <c r="H52" s="25"/>
      <c r="I52" s="25"/>
      <c r="J52" s="25">
        <v>9</v>
      </c>
      <c r="K52" s="25">
        <v>9</v>
      </c>
      <c r="L52" s="25">
        <v>9</v>
      </c>
      <c r="M52" s="25"/>
      <c r="N52" s="25">
        <v>12</v>
      </c>
      <c r="O52" s="90">
        <v>43</v>
      </c>
      <c r="P52" s="29">
        <f t="shared" si="1"/>
        <v>59</v>
      </c>
    </row>
    <row r="53" spans="1:16" s="14" customFormat="1" ht="15.75">
      <c r="A53" s="41" t="s">
        <v>135</v>
      </c>
      <c r="B53" s="42" t="s">
        <v>136</v>
      </c>
      <c r="C53" s="25"/>
      <c r="D53" s="25">
        <v>3</v>
      </c>
      <c r="E53" s="25">
        <v>3</v>
      </c>
      <c r="F53" s="25"/>
      <c r="G53" s="25">
        <v>4</v>
      </c>
      <c r="H53" s="25"/>
      <c r="I53" s="25">
        <v>3</v>
      </c>
      <c r="J53" s="25"/>
      <c r="K53" s="25">
        <v>6</v>
      </c>
      <c r="L53" s="25">
        <v>8</v>
      </c>
      <c r="M53" s="25">
        <v>7</v>
      </c>
      <c r="N53" s="25">
        <v>9</v>
      </c>
      <c r="O53" s="90">
        <v>39</v>
      </c>
      <c r="P53" s="29">
        <f t="shared" si="1"/>
        <v>43</v>
      </c>
    </row>
    <row r="54" spans="1:16" s="14" customFormat="1" ht="15.75">
      <c r="A54" s="41" t="s">
        <v>137</v>
      </c>
      <c r="B54" s="42" t="s">
        <v>138</v>
      </c>
      <c r="C54" s="25">
        <v>4</v>
      </c>
      <c r="D54" s="25">
        <v>4</v>
      </c>
      <c r="E54" s="25">
        <v>4</v>
      </c>
      <c r="F54" s="25"/>
      <c r="G54" s="25">
        <v>5</v>
      </c>
      <c r="H54" s="25"/>
      <c r="I54" s="25">
        <v>4</v>
      </c>
      <c r="J54" s="25">
        <v>9</v>
      </c>
      <c r="K54" s="25">
        <v>9</v>
      </c>
      <c r="L54" s="25"/>
      <c r="M54" s="25">
        <v>9</v>
      </c>
      <c r="N54" s="25">
        <v>12</v>
      </c>
      <c r="O54" s="90">
        <v>40</v>
      </c>
      <c r="P54" s="29">
        <f t="shared" si="1"/>
        <v>60</v>
      </c>
    </row>
    <row r="55" spans="1:16" s="14" customFormat="1" ht="15.75">
      <c r="A55" s="41" t="s">
        <v>139</v>
      </c>
      <c r="B55" s="42" t="s">
        <v>140</v>
      </c>
      <c r="C55" s="25">
        <v>4</v>
      </c>
      <c r="D55" s="25">
        <v>3</v>
      </c>
      <c r="E55" s="25"/>
      <c r="F55" s="25">
        <v>3</v>
      </c>
      <c r="G55" s="25">
        <v>3</v>
      </c>
      <c r="H55" s="25">
        <v>4</v>
      </c>
      <c r="I55" s="25"/>
      <c r="J55" s="25">
        <v>8</v>
      </c>
      <c r="K55" s="25"/>
      <c r="L55" s="25">
        <v>8</v>
      </c>
      <c r="M55" s="25">
        <v>8</v>
      </c>
      <c r="N55" s="25">
        <v>8</v>
      </c>
      <c r="O55" s="90">
        <v>40</v>
      </c>
      <c r="P55" s="29">
        <f t="shared" si="1"/>
        <v>49</v>
      </c>
    </row>
    <row r="56" spans="1:16" s="14" customFormat="1" ht="15.75">
      <c r="A56" s="41" t="s">
        <v>141</v>
      </c>
      <c r="B56" s="42" t="s">
        <v>142</v>
      </c>
      <c r="C56" s="25">
        <v>4</v>
      </c>
      <c r="D56" s="25"/>
      <c r="E56" s="25">
        <v>4</v>
      </c>
      <c r="F56" s="25"/>
      <c r="G56" s="25">
        <v>4</v>
      </c>
      <c r="H56" s="25"/>
      <c r="I56" s="25"/>
      <c r="J56" s="25"/>
      <c r="K56" s="25"/>
      <c r="L56" s="25">
        <v>5</v>
      </c>
      <c r="M56" s="25">
        <v>8</v>
      </c>
      <c r="N56" s="25">
        <v>9</v>
      </c>
      <c r="O56" s="90">
        <v>36</v>
      </c>
      <c r="P56" s="29">
        <f t="shared" si="1"/>
        <v>34</v>
      </c>
    </row>
    <row r="57" spans="1:16" s="14" customFormat="1" ht="15.75">
      <c r="A57" s="41" t="s">
        <v>143</v>
      </c>
      <c r="B57" s="42" t="s">
        <v>144</v>
      </c>
      <c r="C57" s="25"/>
      <c r="D57" s="25">
        <v>4</v>
      </c>
      <c r="E57" s="25">
        <v>4</v>
      </c>
      <c r="F57" s="25">
        <v>4</v>
      </c>
      <c r="G57" s="25"/>
      <c r="H57" s="25">
        <v>4</v>
      </c>
      <c r="I57" s="25">
        <v>3</v>
      </c>
      <c r="J57" s="25">
        <v>9</v>
      </c>
      <c r="K57" s="25"/>
      <c r="L57" s="25">
        <v>9</v>
      </c>
      <c r="M57" s="25">
        <v>9</v>
      </c>
      <c r="N57" s="25">
        <v>10</v>
      </c>
      <c r="O57" s="90">
        <v>39</v>
      </c>
      <c r="P57" s="29">
        <f t="shared" si="1"/>
        <v>56</v>
      </c>
    </row>
    <row r="58" spans="1:16" s="14" customFormat="1" ht="15.75">
      <c r="A58" s="43" t="s">
        <v>145</v>
      </c>
      <c r="B58" s="42" t="s">
        <v>146</v>
      </c>
      <c r="C58" s="25">
        <v>4</v>
      </c>
      <c r="D58" s="25">
        <v>4</v>
      </c>
      <c r="E58" s="25">
        <v>4</v>
      </c>
      <c r="F58" s="25"/>
      <c r="G58" s="25">
        <v>4</v>
      </c>
      <c r="H58" s="25">
        <v>4</v>
      </c>
      <c r="I58" s="25"/>
      <c r="J58" s="25">
        <v>8</v>
      </c>
      <c r="K58" s="25"/>
      <c r="L58" s="25">
        <v>7</v>
      </c>
      <c r="M58" s="25">
        <v>8</v>
      </c>
      <c r="N58" s="25">
        <v>9</v>
      </c>
      <c r="O58" s="90">
        <v>40</v>
      </c>
      <c r="P58" s="29">
        <f t="shared" si="1"/>
        <v>52</v>
      </c>
    </row>
    <row r="59" spans="1:16" s="14" customFormat="1" ht="15.75">
      <c r="A59" s="43" t="s">
        <v>147</v>
      </c>
      <c r="B59" s="42" t="s">
        <v>148</v>
      </c>
      <c r="C59" s="25"/>
      <c r="D59" s="25">
        <v>4</v>
      </c>
      <c r="E59" s="25">
        <v>4</v>
      </c>
      <c r="F59" s="25">
        <v>4</v>
      </c>
      <c r="G59" s="25"/>
      <c r="H59" s="25">
        <v>4</v>
      </c>
      <c r="I59" s="25">
        <v>4</v>
      </c>
      <c r="J59" s="25"/>
      <c r="K59" s="25">
        <v>8</v>
      </c>
      <c r="L59" s="25">
        <v>8</v>
      </c>
      <c r="M59" s="25">
        <v>9</v>
      </c>
      <c r="N59" s="25">
        <v>8</v>
      </c>
      <c r="O59" s="90">
        <v>41</v>
      </c>
      <c r="P59" s="29">
        <f t="shared" si="1"/>
        <v>53</v>
      </c>
    </row>
    <row r="60" spans="1:16" s="14" customFormat="1" ht="15.75">
      <c r="A60" s="43" t="s">
        <v>149</v>
      </c>
      <c r="B60" s="42" t="s">
        <v>150</v>
      </c>
      <c r="C60" s="25">
        <v>4</v>
      </c>
      <c r="D60" s="25">
        <v>4</v>
      </c>
      <c r="E60" s="25">
        <v>3</v>
      </c>
      <c r="F60" s="25"/>
      <c r="G60" s="25"/>
      <c r="H60" s="25">
        <v>4</v>
      </c>
      <c r="I60" s="25">
        <v>4</v>
      </c>
      <c r="J60" s="25">
        <v>8</v>
      </c>
      <c r="K60" s="25">
        <v>9</v>
      </c>
      <c r="L60" s="25"/>
      <c r="M60" s="25">
        <v>9</v>
      </c>
      <c r="N60" s="25">
        <v>13</v>
      </c>
      <c r="O60" s="90">
        <v>43</v>
      </c>
      <c r="P60" s="29">
        <f t="shared" si="1"/>
        <v>58</v>
      </c>
    </row>
    <row r="61" spans="1:16" s="14" customFormat="1" ht="15.75">
      <c r="A61" s="43" t="s">
        <v>151</v>
      </c>
      <c r="B61" s="42" t="s">
        <v>152</v>
      </c>
      <c r="C61" s="25"/>
      <c r="D61" s="25">
        <v>4</v>
      </c>
      <c r="E61" s="25">
        <v>4</v>
      </c>
      <c r="F61" s="25"/>
      <c r="G61" s="25">
        <v>4</v>
      </c>
      <c r="H61" s="25">
        <v>4</v>
      </c>
      <c r="I61" s="25">
        <v>4</v>
      </c>
      <c r="J61" s="25">
        <v>4</v>
      </c>
      <c r="K61" s="25">
        <v>5</v>
      </c>
      <c r="L61" s="25">
        <v>7</v>
      </c>
      <c r="M61" s="25">
        <v>7</v>
      </c>
      <c r="N61" s="25">
        <v>8</v>
      </c>
      <c r="O61" s="90">
        <v>41</v>
      </c>
      <c r="P61" s="29">
        <f t="shared" si="1"/>
        <v>51</v>
      </c>
    </row>
    <row r="62" spans="1:16" s="14" customFormat="1" ht="15.75">
      <c r="A62" s="43" t="s">
        <v>153</v>
      </c>
      <c r="B62" s="42" t="s">
        <v>154</v>
      </c>
      <c r="C62" s="25">
        <v>4</v>
      </c>
      <c r="D62" s="25">
        <v>4</v>
      </c>
      <c r="E62" s="25">
        <v>4</v>
      </c>
      <c r="F62" s="25"/>
      <c r="G62" s="25">
        <v>4</v>
      </c>
      <c r="H62" s="25"/>
      <c r="I62" s="25"/>
      <c r="J62" s="25">
        <v>5</v>
      </c>
      <c r="K62" s="25">
        <v>7</v>
      </c>
      <c r="L62" s="25">
        <v>9</v>
      </c>
      <c r="M62" s="25">
        <v>9</v>
      </c>
      <c r="N62" s="25">
        <v>11</v>
      </c>
      <c r="O62" s="90">
        <v>40</v>
      </c>
      <c r="P62" s="29">
        <f t="shared" si="1"/>
        <v>57</v>
      </c>
    </row>
    <row r="63" spans="1:16" s="14" customFormat="1" ht="15.75">
      <c r="A63" s="43" t="s">
        <v>155</v>
      </c>
      <c r="B63" s="42" t="s">
        <v>156</v>
      </c>
      <c r="C63" s="25">
        <v>4</v>
      </c>
      <c r="D63" s="25"/>
      <c r="E63" s="25">
        <v>4</v>
      </c>
      <c r="F63" s="25">
        <v>4</v>
      </c>
      <c r="G63" s="25">
        <v>4</v>
      </c>
      <c r="H63" s="25">
        <v>5</v>
      </c>
      <c r="I63" s="25">
        <v>4</v>
      </c>
      <c r="J63" s="25">
        <v>9</v>
      </c>
      <c r="K63" s="25"/>
      <c r="L63" s="25">
        <v>8</v>
      </c>
      <c r="M63" s="25">
        <v>8</v>
      </c>
      <c r="N63" s="25">
        <v>10</v>
      </c>
      <c r="O63" s="90">
        <v>40</v>
      </c>
      <c r="P63" s="29">
        <f t="shared" si="1"/>
        <v>60</v>
      </c>
    </row>
    <row r="64" spans="1:16" s="14" customFormat="1" ht="15.75">
      <c r="A64" s="43" t="s">
        <v>157</v>
      </c>
      <c r="B64" s="42" t="s">
        <v>158</v>
      </c>
      <c r="C64" s="25">
        <v>4</v>
      </c>
      <c r="D64" s="25">
        <v>4</v>
      </c>
      <c r="E64" s="25">
        <v>4</v>
      </c>
      <c r="F64" s="25">
        <v>3</v>
      </c>
      <c r="G64" s="25">
        <v>4</v>
      </c>
      <c r="H64" s="25"/>
      <c r="I64" s="25"/>
      <c r="J64" s="25">
        <v>9</v>
      </c>
      <c r="K64" s="25">
        <v>8</v>
      </c>
      <c r="L64" s="25">
        <v>9</v>
      </c>
      <c r="M64" s="25"/>
      <c r="N64" s="25">
        <v>12</v>
      </c>
      <c r="O64" s="90">
        <v>41</v>
      </c>
      <c r="P64" s="29">
        <f t="shared" si="1"/>
        <v>57</v>
      </c>
    </row>
    <row r="65" spans="1:16" s="14" customFormat="1" ht="15.75">
      <c r="A65" s="43" t="s">
        <v>159</v>
      </c>
      <c r="B65" s="42" t="s">
        <v>160</v>
      </c>
      <c r="C65" s="25">
        <v>4</v>
      </c>
      <c r="D65" s="25"/>
      <c r="E65" s="25">
        <v>4</v>
      </c>
      <c r="F65" s="25"/>
      <c r="G65" s="25">
        <v>4</v>
      </c>
      <c r="H65" s="25">
        <v>4</v>
      </c>
      <c r="I65" s="25">
        <v>4.5</v>
      </c>
      <c r="J65" s="25">
        <v>8</v>
      </c>
      <c r="K65" s="25"/>
      <c r="L65" s="25">
        <v>9</v>
      </c>
      <c r="M65" s="25">
        <v>8</v>
      </c>
      <c r="N65" s="25">
        <v>11</v>
      </c>
      <c r="O65" s="90">
        <v>41</v>
      </c>
      <c r="P65" s="29">
        <f t="shared" si="1"/>
        <v>56.5</v>
      </c>
    </row>
    <row r="66" spans="1:16" s="14" customFormat="1" ht="15.75">
      <c r="A66" s="43" t="s">
        <v>161</v>
      </c>
      <c r="B66" s="42" t="s">
        <v>162</v>
      </c>
      <c r="C66" s="25">
        <v>4</v>
      </c>
      <c r="D66" s="25"/>
      <c r="E66" s="25">
        <v>4</v>
      </c>
      <c r="F66" s="25"/>
      <c r="G66" s="25">
        <v>5</v>
      </c>
      <c r="H66" s="25"/>
      <c r="I66" s="25">
        <v>4</v>
      </c>
      <c r="J66" s="25">
        <v>4</v>
      </c>
      <c r="K66" s="25">
        <v>8</v>
      </c>
      <c r="L66" s="25">
        <v>7</v>
      </c>
      <c r="M66" s="25">
        <v>9</v>
      </c>
      <c r="N66" s="25">
        <v>10</v>
      </c>
      <c r="O66" s="90">
        <v>40</v>
      </c>
      <c r="P66" s="29">
        <f t="shared" si="1"/>
        <v>55</v>
      </c>
    </row>
    <row r="67" spans="1:16" s="14" customFormat="1" ht="15.75">
      <c r="A67" s="43" t="s">
        <v>163</v>
      </c>
      <c r="B67" s="42" t="s">
        <v>164</v>
      </c>
      <c r="C67" s="25">
        <v>3</v>
      </c>
      <c r="D67" s="25">
        <v>3</v>
      </c>
      <c r="E67" s="25">
        <v>4</v>
      </c>
      <c r="F67" s="25">
        <v>4</v>
      </c>
      <c r="G67" s="25"/>
      <c r="H67" s="25">
        <v>3</v>
      </c>
      <c r="I67" s="25"/>
      <c r="J67" s="25">
        <v>8</v>
      </c>
      <c r="K67" s="25">
        <v>5</v>
      </c>
      <c r="L67" s="25"/>
      <c r="M67" s="25">
        <v>6</v>
      </c>
      <c r="N67" s="25">
        <v>6</v>
      </c>
      <c r="O67" s="90">
        <v>40</v>
      </c>
      <c r="P67" s="29">
        <f t="shared" si="1"/>
        <v>42</v>
      </c>
    </row>
    <row r="68" spans="1:16" s="14" customFormat="1" ht="15.75">
      <c r="A68" s="43" t="s">
        <v>165</v>
      </c>
      <c r="B68" s="42" t="s">
        <v>166</v>
      </c>
      <c r="C68" s="25">
        <v>4</v>
      </c>
      <c r="D68" s="25">
        <v>4</v>
      </c>
      <c r="E68" s="25">
        <v>4</v>
      </c>
      <c r="F68" s="25"/>
      <c r="G68" s="25">
        <v>4</v>
      </c>
      <c r="H68" s="25">
        <v>4</v>
      </c>
      <c r="I68" s="25">
        <v>4</v>
      </c>
      <c r="J68" s="25">
        <v>7</v>
      </c>
      <c r="K68" s="25">
        <v>8</v>
      </c>
      <c r="L68" s="25"/>
      <c r="M68" s="25">
        <v>7</v>
      </c>
      <c r="N68" s="25">
        <v>8</v>
      </c>
      <c r="O68" s="90">
        <v>41</v>
      </c>
      <c r="P68" s="29">
        <f t="shared" si="1"/>
        <v>54</v>
      </c>
    </row>
    <row r="69" spans="1:16" s="14" customFormat="1" ht="15.75">
      <c r="A69" s="43" t="s">
        <v>167</v>
      </c>
      <c r="B69" s="42" t="s">
        <v>168</v>
      </c>
      <c r="C69" s="25">
        <v>3</v>
      </c>
      <c r="D69" s="25">
        <v>3</v>
      </c>
      <c r="E69" s="25">
        <v>3</v>
      </c>
      <c r="F69" s="25"/>
      <c r="G69" s="25"/>
      <c r="H69" s="25">
        <v>3</v>
      </c>
      <c r="I69" s="25">
        <v>4</v>
      </c>
      <c r="J69" s="25">
        <v>8</v>
      </c>
      <c r="K69" s="25">
        <v>7</v>
      </c>
      <c r="L69" s="25">
        <v>7</v>
      </c>
      <c r="M69" s="25"/>
      <c r="N69" s="25">
        <v>9</v>
      </c>
      <c r="O69" s="90">
        <v>41</v>
      </c>
      <c r="P69" s="29">
        <f t="shared" si="1"/>
        <v>47</v>
      </c>
    </row>
    <row r="70" spans="1:16" s="14" customFormat="1" ht="15.75">
      <c r="A70" s="43" t="s">
        <v>169</v>
      </c>
      <c r="B70" s="42" t="s">
        <v>170</v>
      </c>
      <c r="C70" s="25">
        <v>4</v>
      </c>
      <c r="D70" s="25">
        <v>4</v>
      </c>
      <c r="E70" s="25"/>
      <c r="F70" s="25">
        <v>4</v>
      </c>
      <c r="G70" s="25">
        <v>4</v>
      </c>
      <c r="H70" s="25">
        <v>4</v>
      </c>
      <c r="I70" s="25"/>
      <c r="J70" s="25">
        <v>7</v>
      </c>
      <c r="K70" s="25">
        <v>8</v>
      </c>
      <c r="L70" s="25"/>
      <c r="M70" s="25">
        <v>6</v>
      </c>
      <c r="N70" s="25">
        <v>9</v>
      </c>
      <c r="O70" s="90">
        <v>41</v>
      </c>
      <c r="P70" s="29">
        <f t="shared" si="1"/>
        <v>50</v>
      </c>
    </row>
    <row r="71" spans="1:16" s="14" customFormat="1" ht="15.75">
      <c r="A71" s="43" t="s">
        <v>171</v>
      </c>
      <c r="B71" s="42" t="s">
        <v>172</v>
      </c>
      <c r="C71" s="25">
        <v>4</v>
      </c>
      <c r="D71" s="25">
        <v>4</v>
      </c>
      <c r="E71" s="25">
        <v>4.5</v>
      </c>
      <c r="F71" s="25"/>
      <c r="G71" s="25">
        <v>4.5</v>
      </c>
      <c r="H71" s="25"/>
      <c r="I71" s="25">
        <v>4.5</v>
      </c>
      <c r="J71" s="25"/>
      <c r="K71" s="25">
        <v>8</v>
      </c>
      <c r="L71" s="25">
        <v>9</v>
      </c>
      <c r="M71" s="25">
        <v>9</v>
      </c>
      <c r="N71" s="25">
        <v>12</v>
      </c>
      <c r="O71" s="90">
        <v>43</v>
      </c>
      <c r="P71" s="29">
        <f t="shared" si="1"/>
        <v>59.5</v>
      </c>
    </row>
    <row r="72" spans="1:16" s="14" customFormat="1" ht="15.75">
      <c r="A72" s="43" t="s">
        <v>173</v>
      </c>
      <c r="B72" s="42" t="s">
        <v>174</v>
      </c>
      <c r="C72" s="25">
        <v>3</v>
      </c>
      <c r="D72" s="25">
        <v>3</v>
      </c>
      <c r="E72" s="25"/>
      <c r="F72" s="25">
        <v>4</v>
      </c>
      <c r="G72" s="25">
        <v>4</v>
      </c>
      <c r="H72" s="25"/>
      <c r="I72" s="25">
        <v>4</v>
      </c>
      <c r="J72" s="25">
        <v>7</v>
      </c>
      <c r="K72" s="25">
        <v>8</v>
      </c>
      <c r="L72" s="25"/>
      <c r="M72" s="25">
        <v>8</v>
      </c>
      <c r="N72" s="25">
        <v>9</v>
      </c>
      <c r="O72" s="90">
        <v>40</v>
      </c>
      <c r="P72" s="29">
        <f t="shared" si="1"/>
        <v>50</v>
      </c>
    </row>
    <row r="73" spans="1:16" s="14" customFormat="1" ht="15.75">
      <c r="A73" s="43" t="s">
        <v>175</v>
      </c>
      <c r="B73" s="42" t="s">
        <v>176</v>
      </c>
      <c r="C73" s="25">
        <v>3</v>
      </c>
      <c r="D73" s="25"/>
      <c r="E73" s="25">
        <v>4</v>
      </c>
      <c r="F73" s="25"/>
      <c r="G73" s="25">
        <v>4</v>
      </c>
      <c r="H73" s="25">
        <v>4</v>
      </c>
      <c r="I73" s="25">
        <v>4</v>
      </c>
      <c r="J73" s="25">
        <v>7</v>
      </c>
      <c r="K73" s="25">
        <v>8</v>
      </c>
      <c r="L73" s="25"/>
      <c r="M73" s="25">
        <v>9</v>
      </c>
      <c r="N73" s="25">
        <v>9</v>
      </c>
      <c r="O73" s="90">
        <v>38</v>
      </c>
      <c r="P73" s="29">
        <f t="shared" si="1"/>
        <v>52</v>
      </c>
    </row>
    <row r="74" spans="1:16" s="14" customFormat="1" ht="15.75">
      <c r="A74" s="43" t="s">
        <v>177</v>
      </c>
      <c r="B74" s="42" t="s">
        <v>178</v>
      </c>
      <c r="C74" s="25">
        <v>4</v>
      </c>
      <c r="D74" s="25">
        <v>4</v>
      </c>
      <c r="E74" s="25">
        <v>4</v>
      </c>
      <c r="F74" s="25"/>
      <c r="G74" s="25">
        <v>4.5</v>
      </c>
      <c r="H74" s="25"/>
      <c r="I74" s="25">
        <v>4</v>
      </c>
      <c r="J74" s="25">
        <v>7.5</v>
      </c>
      <c r="K74" s="25">
        <v>8</v>
      </c>
      <c r="L74" s="25"/>
      <c r="M74" s="25">
        <v>10</v>
      </c>
      <c r="N74" s="25">
        <v>12</v>
      </c>
      <c r="O74" s="90">
        <v>40</v>
      </c>
      <c r="P74" s="29">
        <f t="shared" si="1"/>
        <v>58</v>
      </c>
    </row>
    <row r="75" spans="1:16" s="14" customFormat="1" ht="15.75">
      <c r="A75" s="43" t="s">
        <v>179</v>
      </c>
      <c r="B75" s="42" t="s">
        <v>180</v>
      </c>
      <c r="C75" s="25">
        <v>3</v>
      </c>
      <c r="D75" s="25">
        <v>4</v>
      </c>
      <c r="E75" s="25"/>
      <c r="F75" s="25">
        <v>4</v>
      </c>
      <c r="G75" s="25"/>
      <c r="H75" s="25">
        <v>4</v>
      </c>
      <c r="I75" s="25">
        <v>5</v>
      </c>
      <c r="J75" s="25">
        <v>9</v>
      </c>
      <c r="K75" s="25">
        <v>8</v>
      </c>
      <c r="L75" s="25">
        <v>9</v>
      </c>
      <c r="M75" s="25"/>
      <c r="N75" s="25">
        <v>10</v>
      </c>
      <c r="O75" s="90">
        <v>40</v>
      </c>
      <c r="P75" s="29">
        <f t="shared" si="1"/>
        <v>56</v>
      </c>
    </row>
    <row r="76" spans="1:16" s="14" customFormat="1" ht="15.75">
      <c r="A76" s="43" t="s">
        <v>181</v>
      </c>
      <c r="B76" s="42" t="s">
        <v>182</v>
      </c>
      <c r="C76" s="25">
        <v>3</v>
      </c>
      <c r="D76" s="25">
        <v>3</v>
      </c>
      <c r="E76" s="25">
        <v>3</v>
      </c>
      <c r="F76" s="25"/>
      <c r="G76" s="25"/>
      <c r="H76" s="25"/>
      <c r="I76" s="25">
        <v>4</v>
      </c>
      <c r="J76" s="25">
        <v>4</v>
      </c>
      <c r="K76" s="25">
        <v>6</v>
      </c>
      <c r="L76" s="25">
        <v>6</v>
      </c>
      <c r="M76" s="25">
        <v>8</v>
      </c>
      <c r="N76" s="25">
        <v>8</v>
      </c>
      <c r="O76" s="90">
        <v>41</v>
      </c>
      <c r="P76" s="29">
        <f t="shared" si="1"/>
        <v>45</v>
      </c>
    </row>
    <row r="77" spans="1:16" s="14" customFormat="1" ht="15.75">
      <c r="A77" s="43" t="s">
        <v>183</v>
      </c>
      <c r="B77" s="42" t="s">
        <v>184</v>
      </c>
      <c r="C77" s="25">
        <v>4</v>
      </c>
      <c r="D77" s="25">
        <v>4</v>
      </c>
      <c r="E77" s="25"/>
      <c r="F77" s="25">
        <v>4</v>
      </c>
      <c r="G77" s="25">
        <v>4</v>
      </c>
      <c r="H77" s="25">
        <v>4</v>
      </c>
      <c r="I77" s="25"/>
      <c r="J77" s="25">
        <v>8</v>
      </c>
      <c r="K77" s="25">
        <v>9</v>
      </c>
      <c r="L77" s="25">
        <v>7</v>
      </c>
      <c r="M77" s="25"/>
      <c r="N77" s="25">
        <v>10</v>
      </c>
      <c r="O77" s="90">
        <v>40</v>
      </c>
      <c r="P77" s="29">
        <f t="shared" si="1"/>
        <v>54</v>
      </c>
    </row>
    <row r="78" spans="1:16" s="14" customFormat="1" ht="15.75">
      <c r="A78" s="43" t="s">
        <v>185</v>
      </c>
      <c r="B78" s="42" t="s">
        <v>186</v>
      </c>
      <c r="C78" s="25">
        <v>4</v>
      </c>
      <c r="D78" s="25"/>
      <c r="E78" s="25">
        <v>4</v>
      </c>
      <c r="F78" s="25">
        <v>4</v>
      </c>
      <c r="G78" s="25"/>
      <c r="H78" s="25">
        <v>4</v>
      </c>
      <c r="I78" s="25">
        <v>4</v>
      </c>
      <c r="J78" s="25">
        <v>8</v>
      </c>
      <c r="K78" s="25">
        <v>7</v>
      </c>
      <c r="L78" s="25">
        <v>9</v>
      </c>
      <c r="M78" s="25"/>
      <c r="N78" s="25">
        <v>10</v>
      </c>
      <c r="O78" s="90">
        <v>41</v>
      </c>
      <c r="P78" s="29">
        <f t="shared" si="1"/>
        <v>54</v>
      </c>
    </row>
    <row r="79" spans="1:16" s="14" customFormat="1" ht="15.75">
      <c r="A79" s="43" t="s">
        <v>187</v>
      </c>
      <c r="B79" s="42" t="s">
        <v>188</v>
      </c>
      <c r="C79" s="25">
        <v>4</v>
      </c>
      <c r="D79" s="25">
        <v>3</v>
      </c>
      <c r="E79" s="25">
        <v>3</v>
      </c>
      <c r="F79" s="25"/>
      <c r="G79" s="25"/>
      <c r="H79" s="25">
        <v>4</v>
      </c>
      <c r="I79" s="25"/>
      <c r="J79" s="25">
        <v>8</v>
      </c>
      <c r="K79" s="25">
        <v>8</v>
      </c>
      <c r="L79" s="25"/>
      <c r="M79" s="25">
        <v>7</v>
      </c>
      <c r="N79" s="25">
        <v>8</v>
      </c>
      <c r="O79" s="90">
        <v>39</v>
      </c>
      <c r="P79" s="29">
        <f t="shared" si="1"/>
        <v>45</v>
      </c>
    </row>
    <row r="80" spans="1:16" s="14" customFormat="1" ht="15.75">
      <c r="A80" s="43" t="s">
        <v>189</v>
      </c>
      <c r="B80" s="42" t="s">
        <v>190</v>
      </c>
      <c r="C80" s="25"/>
      <c r="D80" s="25">
        <v>4</v>
      </c>
      <c r="E80" s="25">
        <v>4</v>
      </c>
      <c r="F80" s="25">
        <v>4</v>
      </c>
      <c r="G80" s="25">
        <v>4</v>
      </c>
      <c r="H80" s="25"/>
      <c r="I80" s="25">
        <v>4</v>
      </c>
      <c r="J80" s="25">
        <v>9</v>
      </c>
      <c r="K80" s="25"/>
      <c r="L80" s="25">
        <v>9</v>
      </c>
      <c r="M80" s="25">
        <v>8</v>
      </c>
      <c r="N80" s="25">
        <v>10</v>
      </c>
      <c r="O80" s="90">
        <v>41</v>
      </c>
      <c r="P80" s="29">
        <f t="shared" ref="P80:P145" si="2">SUM(C80:N80)</f>
        <v>56</v>
      </c>
    </row>
    <row r="81" spans="1:16" s="14" customFormat="1" ht="15.75">
      <c r="A81" s="43" t="s">
        <v>191</v>
      </c>
      <c r="B81" s="42" t="s">
        <v>192</v>
      </c>
      <c r="C81" s="25">
        <v>4</v>
      </c>
      <c r="D81" s="25"/>
      <c r="E81" s="25">
        <v>4</v>
      </c>
      <c r="F81" s="25">
        <v>3</v>
      </c>
      <c r="G81" s="25">
        <v>4</v>
      </c>
      <c r="H81" s="25">
        <v>4</v>
      </c>
      <c r="I81" s="25"/>
      <c r="J81" s="25">
        <v>8</v>
      </c>
      <c r="K81" s="25"/>
      <c r="L81" s="25">
        <v>8</v>
      </c>
      <c r="M81" s="25">
        <v>8</v>
      </c>
      <c r="N81" s="25">
        <v>8</v>
      </c>
      <c r="O81" s="90">
        <v>41</v>
      </c>
      <c r="P81" s="29">
        <f t="shared" si="2"/>
        <v>51</v>
      </c>
    </row>
    <row r="82" spans="1:16" s="14" customFormat="1" ht="15.75">
      <c r="A82" s="43" t="s">
        <v>193</v>
      </c>
      <c r="B82" s="42" t="s">
        <v>194</v>
      </c>
      <c r="C82" s="25">
        <v>4</v>
      </c>
      <c r="D82" s="25">
        <v>3</v>
      </c>
      <c r="E82" s="25">
        <v>4</v>
      </c>
      <c r="F82" s="25"/>
      <c r="G82" s="25">
        <v>4</v>
      </c>
      <c r="H82" s="25"/>
      <c r="I82" s="25">
        <v>4</v>
      </c>
      <c r="J82" s="25">
        <v>6</v>
      </c>
      <c r="K82" s="25"/>
      <c r="L82" s="25">
        <v>7</v>
      </c>
      <c r="M82" s="25">
        <v>9</v>
      </c>
      <c r="N82" s="25">
        <v>8</v>
      </c>
      <c r="O82" s="90">
        <v>42</v>
      </c>
      <c r="P82" s="29">
        <f t="shared" si="2"/>
        <v>49</v>
      </c>
    </row>
    <row r="83" spans="1:16" s="14" customFormat="1" ht="15.75">
      <c r="A83" s="43" t="s">
        <v>195</v>
      </c>
      <c r="B83" s="44" t="s">
        <v>196</v>
      </c>
      <c r="C83" s="25">
        <v>2</v>
      </c>
      <c r="D83" s="25">
        <v>3</v>
      </c>
      <c r="E83" s="25">
        <v>3</v>
      </c>
      <c r="F83" s="25">
        <v>3</v>
      </c>
      <c r="G83" s="25"/>
      <c r="H83" s="25">
        <v>3</v>
      </c>
      <c r="I83" s="25"/>
      <c r="J83" s="25">
        <v>5</v>
      </c>
      <c r="K83" s="25">
        <v>6</v>
      </c>
      <c r="L83" s="25"/>
      <c r="M83" s="25">
        <v>7</v>
      </c>
      <c r="N83" s="25">
        <v>6</v>
      </c>
      <c r="O83" s="90">
        <v>39</v>
      </c>
      <c r="P83" s="29">
        <f t="shared" si="2"/>
        <v>38</v>
      </c>
    </row>
    <row r="84" spans="1:16" s="14" customFormat="1">
      <c r="A84" s="41" t="s">
        <v>197</v>
      </c>
      <c r="B84" s="45" t="s">
        <v>198</v>
      </c>
      <c r="C84" s="25">
        <v>3</v>
      </c>
      <c r="D84" s="25"/>
      <c r="E84" s="25">
        <v>4</v>
      </c>
      <c r="F84" s="25">
        <v>4</v>
      </c>
      <c r="G84" s="25">
        <v>4</v>
      </c>
      <c r="H84" s="25"/>
      <c r="I84" s="25"/>
      <c r="J84" s="25"/>
      <c r="K84" s="25">
        <v>7</v>
      </c>
      <c r="L84" s="25">
        <v>7</v>
      </c>
      <c r="M84" s="25">
        <v>9</v>
      </c>
      <c r="N84" s="25">
        <v>12</v>
      </c>
      <c r="O84" s="90">
        <v>41</v>
      </c>
      <c r="P84" s="29">
        <f t="shared" si="2"/>
        <v>50</v>
      </c>
    </row>
    <row r="85" spans="1:16" s="14" customFormat="1" ht="15.75">
      <c r="A85" s="41" t="s">
        <v>199</v>
      </c>
      <c r="B85" s="42" t="s">
        <v>200</v>
      </c>
      <c r="C85" s="25">
        <v>4</v>
      </c>
      <c r="D85" s="25">
        <v>4</v>
      </c>
      <c r="E85" s="25"/>
      <c r="F85" s="25">
        <v>4</v>
      </c>
      <c r="G85" s="25">
        <v>4</v>
      </c>
      <c r="H85" s="25">
        <v>4</v>
      </c>
      <c r="I85" s="25"/>
      <c r="J85" s="25">
        <v>9</v>
      </c>
      <c r="K85" s="25">
        <v>9</v>
      </c>
      <c r="L85" s="25"/>
      <c r="M85" s="25">
        <v>8</v>
      </c>
      <c r="N85" s="25">
        <v>9</v>
      </c>
      <c r="O85" s="90">
        <v>39</v>
      </c>
      <c r="P85" s="29">
        <f t="shared" si="2"/>
        <v>55</v>
      </c>
    </row>
    <row r="86" spans="1:16" s="14" customFormat="1" ht="15.75">
      <c r="A86" s="41" t="s">
        <v>201</v>
      </c>
      <c r="B86" s="42" t="s">
        <v>202</v>
      </c>
      <c r="C86" s="25"/>
      <c r="D86" s="25">
        <v>4</v>
      </c>
      <c r="E86" s="25">
        <v>4</v>
      </c>
      <c r="F86" s="25"/>
      <c r="G86" s="25">
        <v>4</v>
      </c>
      <c r="H86" s="25"/>
      <c r="I86" s="25">
        <v>4</v>
      </c>
      <c r="J86" s="25">
        <v>8</v>
      </c>
      <c r="K86" s="25">
        <v>8</v>
      </c>
      <c r="L86" s="25"/>
      <c r="M86" s="25">
        <v>8</v>
      </c>
      <c r="N86" s="25">
        <v>6</v>
      </c>
      <c r="O86" s="90">
        <v>41</v>
      </c>
      <c r="P86" s="29">
        <f t="shared" si="2"/>
        <v>46</v>
      </c>
    </row>
    <row r="87" spans="1:16" s="14" customFormat="1" ht="15.75">
      <c r="A87" s="41" t="s">
        <v>203</v>
      </c>
      <c r="B87" s="42" t="s">
        <v>204</v>
      </c>
      <c r="C87" s="25"/>
      <c r="D87" s="25">
        <v>2</v>
      </c>
      <c r="E87" s="25">
        <v>3</v>
      </c>
      <c r="F87" s="25">
        <v>3</v>
      </c>
      <c r="G87" s="25"/>
      <c r="H87" s="25"/>
      <c r="I87" s="25"/>
      <c r="J87" s="25">
        <v>6</v>
      </c>
      <c r="K87" s="25">
        <v>5</v>
      </c>
      <c r="L87" s="25">
        <v>6</v>
      </c>
      <c r="M87" s="25"/>
      <c r="N87" s="25">
        <v>5</v>
      </c>
      <c r="O87" s="90">
        <v>40</v>
      </c>
      <c r="P87" s="29">
        <f t="shared" si="2"/>
        <v>30</v>
      </c>
    </row>
    <row r="88" spans="1:16" s="14" customFormat="1" ht="15.75">
      <c r="A88" s="41" t="s">
        <v>205</v>
      </c>
      <c r="B88" s="42" t="s">
        <v>206</v>
      </c>
      <c r="C88" s="25"/>
      <c r="D88" s="25"/>
      <c r="E88" s="25"/>
      <c r="F88" s="25">
        <v>4</v>
      </c>
      <c r="G88" s="25">
        <v>3</v>
      </c>
      <c r="H88" s="25"/>
      <c r="I88" s="25">
        <v>3</v>
      </c>
      <c r="J88" s="25">
        <v>5</v>
      </c>
      <c r="K88" s="25"/>
      <c r="L88" s="25">
        <v>7</v>
      </c>
      <c r="M88" s="25">
        <v>6</v>
      </c>
      <c r="N88" s="25">
        <v>9</v>
      </c>
      <c r="O88" s="90">
        <v>32</v>
      </c>
      <c r="P88" s="29">
        <f t="shared" si="2"/>
        <v>37</v>
      </c>
    </row>
    <row r="89" spans="1:16" s="14" customFormat="1" ht="15.75">
      <c r="A89" s="41" t="s">
        <v>207</v>
      </c>
      <c r="B89" s="42" t="s">
        <v>208</v>
      </c>
      <c r="C89" s="25"/>
      <c r="D89" s="25">
        <v>4</v>
      </c>
      <c r="E89" s="25">
        <v>2</v>
      </c>
      <c r="F89" s="25">
        <v>4</v>
      </c>
      <c r="G89" s="25"/>
      <c r="H89" s="25">
        <v>4</v>
      </c>
      <c r="I89" s="25"/>
      <c r="J89" s="25">
        <v>8</v>
      </c>
      <c r="K89" s="25">
        <v>9</v>
      </c>
      <c r="L89" s="25">
        <v>7</v>
      </c>
      <c r="M89" s="25">
        <v>7</v>
      </c>
      <c r="N89" s="25">
        <v>9</v>
      </c>
      <c r="O89" s="90">
        <v>39</v>
      </c>
      <c r="P89" s="29">
        <f t="shared" si="2"/>
        <v>54</v>
      </c>
    </row>
    <row r="90" spans="1:16" s="14" customFormat="1" ht="15.75">
      <c r="A90" s="41" t="s">
        <v>209</v>
      </c>
      <c r="B90" s="42" t="s">
        <v>210</v>
      </c>
      <c r="C90" s="25">
        <v>4</v>
      </c>
      <c r="D90" s="25">
        <v>4</v>
      </c>
      <c r="E90" s="25">
        <v>4</v>
      </c>
      <c r="F90" s="25">
        <v>5</v>
      </c>
      <c r="G90" s="25">
        <v>5</v>
      </c>
      <c r="H90" s="25"/>
      <c r="I90" s="25"/>
      <c r="J90" s="25">
        <v>9</v>
      </c>
      <c r="K90" s="25"/>
      <c r="L90" s="25">
        <v>9</v>
      </c>
      <c r="M90" s="25">
        <v>9</v>
      </c>
      <c r="N90" s="25">
        <v>13</v>
      </c>
      <c r="O90" s="90">
        <v>39</v>
      </c>
      <c r="P90" s="29">
        <f t="shared" si="2"/>
        <v>62</v>
      </c>
    </row>
    <row r="91" spans="1:16" s="14" customFormat="1" ht="15.75">
      <c r="A91" s="41" t="s">
        <v>211</v>
      </c>
      <c r="B91" s="42" t="s">
        <v>212</v>
      </c>
      <c r="C91" s="25"/>
      <c r="D91" s="25">
        <v>4</v>
      </c>
      <c r="E91" s="25">
        <v>4</v>
      </c>
      <c r="F91" s="25">
        <v>4</v>
      </c>
      <c r="G91" s="25">
        <v>4</v>
      </c>
      <c r="H91" s="25"/>
      <c r="I91" s="25">
        <v>4</v>
      </c>
      <c r="J91" s="25">
        <v>7</v>
      </c>
      <c r="K91" s="25"/>
      <c r="L91" s="25">
        <v>8</v>
      </c>
      <c r="M91" s="25">
        <v>8</v>
      </c>
      <c r="N91" s="25">
        <v>8</v>
      </c>
      <c r="O91" s="90">
        <v>39</v>
      </c>
      <c r="P91" s="29">
        <f t="shared" si="2"/>
        <v>51</v>
      </c>
    </row>
    <row r="92" spans="1:16" s="14" customFormat="1" ht="15.75">
      <c r="A92" s="41" t="s">
        <v>213</v>
      </c>
      <c r="B92" s="42" t="s">
        <v>214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90"/>
      <c r="P92" s="29">
        <f t="shared" si="2"/>
        <v>0</v>
      </c>
    </row>
    <row r="93" spans="1:16" s="14" customFormat="1" ht="15.75">
      <c r="A93" s="41" t="s">
        <v>215</v>
      </c>
      <c r="B93" s="42" t="s">
        <v>216</v>
      </c>
      <c r="C93" s="25">
        <v>4</v>
      </c>
      <c r="D93" s="25">
        <v>4</v>
      </c>
      <c r="E93" s="25">
        <v>4</v>
      </c>
      <c r="F93" s="25"/>
      <c r="G93" s="25">
        <v>4</v>
      </c>
      <c r="H93" s="25">
        <v>4</v>
      </c>
      <c r="I93" s="25"/>
      <c r="J93" s="25">
        <v>8</v>
      </c>
      <c r="K93" s="25"/>
      <c r="L93" s="25">
        <v>7</v>
      </c>
      <c r="M93" s="25">
        <v>8</v>
      </c>
      <c r="N93" s="25">
        <v>9</v>
      </c>
      <c r="O93" s="90">
        <v>40</v>
      </c>
      <c r="P93" s="29">
        <f t="shared" si="2"/>
        <v>52</v>
      </c>
    </row>
    <row r="94" spans="1:16" s="14" customFormat="1" ht="15.75">
      <c r="A94" s="41" t="s">
        <v>217</v>
      </c>
      <c r="B94" s="42" t="s">
        <v>218</v>
      </c>
      <c r="C94" s="25"/>
      <c r="D94" s="25">
        <v>4</v>
      </c>
      <c r="E94" s="25">
        <v>4</v>
      </c>
      <c r="F94" s="25">
        <v>4</v>
      </c>
      <c r="G94" s="25"/>
      <c r="H94" s="25">
        <v>4</v>
      </c>
      <c r="I94" s="25">
        <v>4</v>
      </c>
      <c r="J94" s="25"/>
      <c r="K94" s="25">
        <v>7</v>
      </c>
      <c r="L94" s="25">
        <v>8</v>
      </c>
      <c r="M94" s="25">
        <v>9</v>
      </c>
      <c r="N94" s="25">
        <v>10</v>
      </c>
      <c r="O94" s="90">
        <v>41</v>
      </c>
      <c r="P94" s="29">
        <f t="shared" si="2"/>
        <v>54</v>
      </c>
    </row>
    <row r="95" spans="1:16" s="14" customFormat="1" ht="15.75">
      <c r="A95" s="41" t="s">
        <v>219</v>
      </c>
      <c r="B95" s="42" t="s">
        <v>220</v>
      </c>
      <c r="C95" s="25">
        <v>4</v>
      </c>
      <c r="D95" s="25">
        <v>4</v>
      </c>
      <c r="E95" s="25">
        <v>4</v>
      </c>
      <c r="F95" s="25"/>
      <c r="G95" s="25"/>
      <c r="H95" s="25">
        <v>4</v>
      </c>
      <c r="I95" s="25">
        <v>4</v>
      </c>
      <c r="J95" s="25">
        <v>9</v>
      </c>
      <c r="K95" s="25"/>
      <c r="L95" s="25">
        <v>9</v>
      </c>
      <c r="M95" s="25">
        <v>8</v>
      </c>
      <c r="N95" s="25">
        <v>12</v>
      </c>
      <c r="O95" s="90">
        <v>39</v>
      </c>
      <c r="P95" s="29">
        <f t="shared" si="2"/>
        <v>58</v>
      </c>
    </row>
    <row r="96" spans="1:16" s="14" customFormat="1" ht="15.75">
      <c r="A96" s="41" t="s">
        <v>221</v>
      </c>
      <c r="B96" s="42" t="s">
        <v>222</v>
      </c>
      <c r="C96" s="25">
        <v>4</v>
      </c>
      <c r="D96" s="25">
        <v>4.5</v>
      </c>
      <c r="E96" s="25">
        <v>4</v>
      </c>
      <c r="F96" s="25"/>
      <c r="G96" s="25">
        <v>4.5</v>
      </c>
      <c r="H96" s="25">
        <v>4</v>
      </c>
      <c r="I96" s="25"/>
      <c r="J96" s="25">
        <v>9</v>
      </c>
      <c r="K96" s="25"/>
      <c r="L96" s="25">
        <v>9</v>
      </c>
      <c r="M96" s="25">
        <v>9</v>
      </c>
      <c r="N96" s="25">
        <v>12</v>
      </c>
      <c r="O96" s="90">
        <v>39</v>
      </c>
      <c r="P96" s="29">
        <f t="shared" si="2"/>
        <v>60</v>
      </c>
    </row>
    <row r="97" spans="1:16" s="14" customFormat="1" ht="15.75">
      <c r="A97" s="41" t="s">
        <v>223</v>
      </c>
      <c r="B97" s="42" t="s">
        <v>224</v>
      </c>
      <c r="C97" s="25">
        <v>4</v>
      </c>
      <c r="D97" s="25">
        <v>4</v>
      </c>
      <c r="E97" s="25">
        <v>4</v>
      </c>
      <c r="F97" s="25"/>
      <c r="G97" s="25">
        <v>4</v>
      </c>
      <c r="H97" s="25">
        <v>4</v>
      </c>
      <c r="I97" s="25"/>
      <c r="J97" s="25">
        <v>8</v>
      </c>
      <c r="K97" s="25">
        <v>8</v>
      </c>
      <c r="L97" s="25"/>
      <c r="M97" s="25">
        <v>8</v>
      </c>
      <c r="N97" s="25">
        <v>8</v>
      </c>
      <c r="O97" s="90">
        <v>43</v>
      </c>
      <c r="P97" s="29">
        <f t="shared" si="2"/>
        <v>52</v>
      </c>
    </row>
    <row r="98" spans="1:16" s="14" customFormat="1" ht="15.75">
      <c r="A98" s="41" t="s">
        <v>225</v>
      </c>
      <c r="B98" s="42" t="s">
        <v>226</v>
      </c>
      <c r="C98" s="25">
        <v>3</v>
      </c>
      <c r="D98" s="25">
        <v>4</v>
      </c>
      <c r="E98" s="25"/>
      <c r="F98" s="25">
        <v>4</v>
      </c>
      <c r="G98" s="25">
        <v>4</v>
      </c>
      <c r="H98" s="25"/>
      <c r="I98" s="25">
        <v>4</v>
      </c>
      <c r="J98" s="25">
        <v>8</v>
      </c>
      <c r="K98" s="25">
        <v>8</v>
      </c>
      <c r="L98" s="25"/>
      <c r="M98" s="25">
        <v>8</v>
      </c>
      <c r="N98" s="25">
        <v>11</v>
      </c>
      <c r="O98" s="90">
        <v>40</v>
      </c>
      <c r="P98" s="29">
        <f t="shared" si="2"/>
        <v>54</v>
      </c>
    </row>
    <row r="99" spans="1:16" s="14" customFormat="1" ht="15.75">
      <c r="A99" s="41" t="s">
        <v>431</v>
      </c>
      <c r="B99" s="42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90"/>
      <c r="P99" s="29"/>
    </row>
    <row r="100" spans="1:16" s="14" customFormat="1" ht="15.75">
      <c r="A100" s="43" t="s">
        <v>227</v>
      </c>
      <c r="B100" s="42" t="s">
        <v>228</v>
      </c>
      <c r="C100" s="25">
        <v>3</v>
      </c>
      <c r="D100" s="25">
        <v>4</v>
      </c>
      <c r="E100" s="25">
        <v>3</v>
      </c>
      <c r="F100" s="25"/>
      <c r="G100" s="25">
        <v>4</v>
      </c>
      <c r="H100" s="25">
        <v>4</v>
      </c>
      <c r="I100" s="25"/>
      <c r="J100" s="25">
        <v>6</v>
      </c>
      <c r="K100" s="25"/>
      <c r="L100" s="25">
        <v>6</v>
      </c>
      <c r="M100" s="25">
        <v>7</v>
      </c>
      <c r="N100" s="25">
        <v>10</v>
      </c>
      <c r="O100" s="90">
        <v>38</v>
      </c>
      <c r="P100" s="29">
        <f t="shared" si="2"/>
        <v>47</v>
      </c>
    </row>
    <row r="101" spans="1:16" s="14" customFormat="1" ht="15.75">
      <c r="A101" s="43" t="s">
        <v>229</v>
      </c>
      <c r="B101" s="42" t="s">
        <v>230</v>
      </c>
      <c r="C101" s="25">
        <v>4</v>
      </c>
      <c r="D101" s="25">
        <v>4</v>
      </c>
      <c r="E101" s="25">
        <v>4</v>
      </c>
      <c r="F101" s="25"/>
      <c r="G101" s="25"/>
      <c r="H101" s="25">
        <v>4</v>
      </c>
      <c r="I101" s="25">
        <v>5</v>
      </c>
      <c r="J101" s="25"/>
      <c r="K101" s="25">
        <v>8</v>
      </c>
      <c r="L101" s="25">
        <v>9</v>
      </c>
      <c r="M101" s="25">
        <v>8</v>
      </c>
      <c r="N101" s="25">
        <v>12</v>
      </c>
      <c r="O101" s="90">
        <v>42</v>
      </c>
      <c r="P101" s="29">
        <f t="shared" si="2"/>
        <v>58</v>
      </c>
    </row>
    <row r="102" spans="1:16" s="14" customFormat="1" ht="15.75">
      <c r="A102" s="43" t="s">
        <v>231</v>
      </c>
      <c r="B102" s="42" t="s">
        <v>232</v>
      </c>
      <c r="C102" s="25">
        <v>3</v>
      </c>
      <c r="D102" s="25">
        <v>3</v>
      </c>
      <c r="E102" s="25">
        <v>3</v>
      </c>
      <c r="F102" s="25"/>
      <c r="G102" s="25"/>
      <c r="H102" s="25">
        <v>4</v>
      </c>
      <c r="I102" s="25">
        <v>4</v>
      </c>
      <c r="J102" s="25">
        <v>8</v>
      </c>
      <c r="K102" s="25">
        <v>9</v>
      </c>
      <c r="L102" s="25"/>
      <c r="M102" s="25">
        <v>9</v>
      </c>
      <c r="N102" s="25">
        <v>13</v>
      </c>
      <c r="O102" s="90">
        <v>42</v>
      </c>
      <c r="P102" s="29">
        <f t="shared" si="2"/>
        <v>56</v>
      </c>
    </row>
    <row r="103" spans="1:16" s="14" customFormat="1" ht="15.75">
      <c r="A103" s="43" t="s">
        <v>233</v>
      </c>
      <c r="B103" s="42" t="s">
        <v>234</v>
      </c>
      <c r="C103" s="25">
        <v>3</v>
      </c>
      <c r="D103" s="25">
        <v>3</v>
      </c>
      <c r="E103" s="25"/>
      <c r="F103" s="25"/>
      <c r="G103" s="25">
        <v>2</v>
      </c>
      <c r="H103" s="25">
        <v>3.5</v>
      </c>
      <c r="I103" s="25">
        <v>3.5</v>
      </c>
      <c r="J103" s="25">
        <v>3</v>
      </c>
      <c r="K103" s="25"/>
      <c r="L103" s="25">
        <v>4</v>
      </c>
      <c r="M103" s="25">
        <v>6</v>
      </c>
      <c r="N103" s="25">
        <v>7</v>
      </c>
      <c r="O103" s="90">
        <v>40</v>
      </c>
      <c r="P103" s="29">
        <f t="shared" si="2"/>
        <v>35</v>
      </c>
    </row>
    <row r="104" spans="1:16" s="14" customFormat="1" ht="15.75">
      <c r="A104" s="43" t="s">
        <v>235</v>
      </c>
      <c r="B104" s="42" t="s">
        <v>236</v>
      </c>
      <c r="C104" s="25">
        <v>3.5</v>
      </c>
      <c r="D104" s="25">
        <v>3</v>
      </c>
      <c r="E104" s="25">
        <v>3.5</v>
      </c>
      <c r="F104" s="25"/>
      <c r="G104" s="25">
        <v>3</v>
      </c>
      <c r="H104" s="25"/>
      <c r="I104" s="25"/>
      <c r="J104" s="25">
        <v>3</v>
      </c>
      <c r="K104" s="25">
        <v>4</v>
      </c>
      <c r="L104" s="25"/>
      <c r="M104" s="25">
        <v>8</v>
      </c>
      <c r="N104" s="25">
        <v>8</v>
      </c>
      <c r="O104" s="90">
        <v>40</v>
      </c>
      <c r="P104" s="29">
        <f t="shared" si="2"/>
        <v>36</v>
      </c>
    </row>
    <row r="105" spans="1:16" s="14" customFormat="1" ht="15.75">
      <c r="A105" s="43" t="s">
        <v>237</v>
      </c>
      <c r="B105" s="42" t="s">
        <v>238</v>
      </c>
      <c r="C105" s="25">
        <v>5</v>
      </c>
      <c r="D105" s="25"/>
      <c r="E105" s="25"/>
      <c r="F105" s="25">
        <v>4</v>
      </c>
      <c r="G105" s="25">
        <v>4</v>
      </c>
      <c r="H105" s="25">
        <v>5</v>
      </c>
      <c r="I105" s="25">
        <v>5</v>
      </c>
      <c r="J105" s="25">
        <v>9</v>
      </c>
      <c r="K105" s="25"/>
      <c r="L105" s="25">
        <v>7</v>
      </c>
      <c r="M105" s="25">
        <v>8</v>
      </c>
      <c r="N105" s="25">
        <v>13</v>
      </c>
      <c r="O105" s="90">
        <v>38</v>
      </c>
      <c r="P105" s="29">
        <f t="shared" si="2"/>
        <v>60</v>
      </c>
    </row>
    <row r="106" spans="1:16" s="14" customFormat="1" ht="15.75">
      <c r="A106" s="43" t="s">
        <v>239</v>
      </c>
      <c r="B106" s="42" t="s">
        <v>240</v>
      </c>
      <c r="C106" s="25">
        <v>3</v>
      </c>
      <c r="D106" s="25">
        <v>3</v>
      </c>
      <c r="E106" s="25">
        <v>2.5</v>
      </c>
      <c r="F106" s="25">
        <v>1</v>
      </c>
      <c r="G106" s="25">
        <v>2.5</v>
      </c>
      <c r="H106" s="25"/>
      <c r="I106" s="25"/>
      <c r="J106" s="25">
        <v>4</v>
      </c>
      <c r="K106" s="25">
        <v>4</v>
      </c>
      <c r="L106" s="25">
        <v>5</v>
      </c>
      <c r="M106" s="25"/>
      <c r="N106" s="25">
        <v>8</v>
      </c>
      <c r="O106" s="90">
        <v>41</v>
      </c>
      <c r="P106" s="29">
        <f t="shared" si="2"/>
        <v>33</v>
      </c>
    </row>
    <row r="107" spans="1:16" s="14" customFormat="1" ht="15.75">
      <c r="A107" s="43" t="s">
        <v>241</v>
      </c>
      <c r="B107" s="42" t="s">
        <v>242</v>
      </c>
      <c r="C107" s="25">
        <v>4</v>
      </c>
      <c r="D107" s="25"/>
      <c r="E107" s="25">
        <v>2</v>
      </c>
      <c r="F107" s="25"/>
      <c r="G107" s="25">
        <v>2</v>
      </c>
      <c r="H107" s="25"/>
      <c r="I107" s="25">
        <v>4.5</v>
      </c>
      <c r="J107" s="25"/>
      <c r="K107" s="25"/>
      <c r="L107" s="25"/>
      <c r="M107" s="25">
        <v>8</v>
      </c>
      <c r="N107" s="25"/>
      <c r="O107" s="90">
        <v>36</v>
      </c>
      <c r="P107" s="29">
        <f t="shared" si="2"/>
        <v>20.5</v>
      </c>
    </row>
    <row r="108" spans="1:16" s="14" customFormat="1" ht="15.75">
      <c r="A108" s="43" t="s">
        <v>243</v>
      </c>
      <c r="B108" s="42" t="s">
        <v>244</v>
      </c>
      <c r="C108" s="25">
        <v>5</v>
      </c>
      <c r="D108" s="25"/>
      <c r="E108" s="25">
        <v>4</v>
      </c>
      <c r="F108" s="25"/>
      <c r="G108" s="25">
        <v>5</v>
      </c>
      <c r="H108" s="25"/>
      <c r="I108" s="25">
        <v>2.5</v>
      </c>
      <c r="J108" s="25">
        <v>4</v>
      </c>
      <c r="K108" s="25">
        <v>8</v>
      </c>
      <c r="L108" s="25"/>
      <c r="M108" s="25">
        <v>7</v>
      </c>
      <c r="N108" s="25">
        <v>8</v>
      </c>
      <c r="O108" s="90">
        <v>41</v>
      </c>
      <c r="P108" s="29">
        <f t="shared" si="2"/>
        <v>43.5</v>
      </c>
    </row>
    <row r="109" spans="1:16" s="14" customFormat="1" ht="15.75">
      <c r="A109" s="43" t="s">
        <v>245</v>
      </c>
      <c r="B109" s="42" t="s">
        <v>246</v>
      </c>
      <c r="C109" s="25">
        <v>5</v>
      </c>
      <c r="D109" s="25">
        <v>3</v>
      </c>
      <c r="E109" s="25"/>
      <c r="F109" s="25"/>
      <c r="G109" s="25"/>
      <c r="H109" s="25"/>
      <c r="I109" s="25"/>
      <c r="J109" s="25"/>
      <c r="K109" s="25"/>
      <c r="L109" s="25"/>
      <c r="M109" s="25">
        <v>8</v>
      </c>
      <c r="N109" s="25">
        <v>4</v>
      </c>
      <c r="O109" s="90">
        <v>32</v>
      </c>
      <c r="P109" s="29">
        <f t="shared" si="2"/>
        <v>20</v>
      </c>
    </row>
    <row r="110" spans="1:16" s="14" customFormat="1" ht="15.75">
      <c r="A110" s="43" t="s">
        <v>247</v>
      </c>
      <c r="B110" s="42" t="s">
        <v>248</v>
      </c>
      <c r="C110" s="25">
        <v>4</v>
      </c>
      <c r="D110" s="25"/>
      <c r="E110" s="25">
        <v>25</v>
      </c>
      <c r="F110" s="25"/>
      <c r="G110" s="25">
        <v>3.5</v>
      </c>
      <c r="H110" s="25">
        <v>4</v>
      </c>
      <c r="I110" s="25">
        <v>4</v>
      </c>
      <c r="J110" s="25">
        <v>8</v>
      </c>
      <c r="K110" s="25">
        <v>9</v>
      </c>
      <c r="L110" s="25"/>
      <c r="M110" s="25">
        <v>7</v>
      </c>
      <c r="N110" s="25">
        <v>12</v>
      </c>
      <c r="O110" s="90">
        <v>40</v>
      </c>
      <c r="P110" s="29">
        <f t="shared" si="2"/>
        <v>76.5</v>
      </c>
    </row>
    <row r="111" spans="1:16" s="14" customFormat="1" ht="15.75">
      <c r="A111" s="43" t="s">
        <v>249</v>
      </c>
      <c r="B111" s="42" t="s">
        <v>250</v>
      </c>
      <c r="C111" s="25">
        <v>3.5</v>
      </c>
      <c r="D111" s="25">
        <v>3</v>
      </c>
      <c r="E111" s="25">
        <v>3</v>
      </c>
      <c r="F111" s="25"/>
      <c r="G111" s="25"/>
      <c r="H111" s="25">
        <v>3.5</v>
      </c>
      <c r="I111" s="25">
        <v>5</v>
      </c>
      <c r="J111" s="25">
        <v>8</v>
      </c>
      <c r="K111" s="25">
        <v>5</v>
      </c>
      <c r="L111" s="25">
        <v>7</v>
      </c>
      <c r="M111" s="25"/>
      <c r="N111" s="25">
        <v>12</v>
      </c>
      <c r="O111" s="90">
        <v>39</v>
      </c>
      <c r="P111" s="29">
        <f t="shared" si="2"/>
        <v>50</v>
      </c>
    </row>
    <row r="112" spans="1:16" s="14" customFormat="1" ht="30">
      <c r="A112" s="43" t="s">
        <v>251</v>
      </c>
      <c r="B112" s="42" t="s">
        <v>252</v>
      </c>
      <c r="C112" s="25">
        <v>5</v>
      </c>
      <c r="D112" s="25"/>
      <c r="E112" s="25"/>
      <c r="F112" s="25">
        <v>4</v>
      </c>
      <c r="G112" s="25"/>
      <c r="H112" s="25">
        <v>4.5</v>
      </c>
      <c r="I112" s="25">
        <v>5</v>
      </c>
      <c r="J112" s="25">
        <v>9</v>
      </c>
      <c r="K112" s="25">
        <v>10</v>
      </c>
      <c r="L112" s="25"/>
      <c r="M112" s="25">
        <v>6.5</v>
      </c>
      <c r="N112" s="25">
        <v>12</v>
      </c>
      <c r="O112" s="90">
        <v>42</v>
      </c>
      <c r="P112" s="29">
        <f t="shared" si="2"/>
        <v>56</v>
      </c>
    </row>
    <row r="113" spans="1:16" s="14" customFormat="1" ht="15.75">
      <c r="A113" s="43" t="s">
        <v>253</v>
      </c>
      <c r="B113" s="42" t="s">
        <v>254</v>
      </c>
      <c r="C113" s="25">
        <v>3</v>
      </c>
      <c r="D113" s="25">
        <v>2</v>
      </c>
      <c r="E113" s="25"/>
      <c r="F113" s="25"/>
      <c r="G113" s="25"/>
      <c r="H113" s="25"/>
      <c r="I113" s="25">
        <v>2</v>
      </c>
      <c r="J113" s="25"/>
      <c r="K113" s="25"/>
      <c r="L113" s="25"/>
      <c r="M113" s="25">
        <v>5</v>
      </c>
      <c r="N113" s="25"/>
      <c r="O113" s="90">
        <v>37</v>
      </c>
      <c r="P113" s="29">
        <f t="shared" si="2"/>
        <v>12</v>
      </c>
    </row>
    <row r="114" spans="1:16" s="14" customFormat="1" ht="15.75">
      <c r="A114" s="43" t="s">
        <v>255</v>
      </c>
      <c r="B114" s="42" t="s">
        <v>256</v>
      </c>
      <c r="C114" s="25">
        <v>4.5</v>
      </c>
      <c r="D114" s="25">
        <v>4</v>
      </c>
      <c r="E114" s="25"/>
      <c r="F114" s="25">
        <v>4.5</v>
      </c>
      <c r="G114" s="25">
        <v>4</v>
      </c>
      <c r="H114" s="25"/>
      <c r="I114" s="25">
        <v>5</v>
      </c>
      <c r="J114" s="25">
        <v>9</v>
      </c>
      <c r="K114" s="25">
        <v>10</v>
      </c>
      <c r="L114" s="25"/>
      <c r="M114" s="25">
        <v>8</v>
      </c>
      <c r="N114" s="25">
        <v>12</v>
      </c>
      <c r="O114" s="90">
        <v>45</v>
      </c>
      <c r="P114" s="29">
        <f t="shared" si="2"/>
        <v>61</v>
      </c>
    </row>
    <row r="115" spans="1:16" s="14" customFormat="1" ht="15.75">
      <c r="A115" s="43" t="s">
        <v>257</v>
      </c>
      <c r="B115" s="42" t="s">
        <v>258</v>
      </c>
      <c r="C115" s="25">
        <v>4.5</v>
      </c>
      <c r="D115" s="25"/>
      <c r="E115" s="25">
        <v>4</v>
      </c>
      <c r="F115" s="25"/>
      <c r="G115" s="25">
        <v>2</v>
      </c>
      <c r="H115" s="25">
        <v>4</v>
      </c>
      <c r="I115" s="25">
        <v>4</v>
      </c>
      <c r="J115" s="25">
        <v>7</v>
      </c>
      <c r="K115" s="25">
        <v>7.5</v>
      </c>
      <c r="L115" s="25"/>
      <c r="M115" s="25">
        <v>9</v>
      </c>
      <c r="N115" s="25">
        <v>13</v>
      </c>
      <c r="O115" s="90">
        <v>42</v>
      </c>
      <c r="P115" s="29">
        <f t="shared" si="2"/>
        <v>55</v>
      </c>
    </row>
    <row r="116" spans="1:16" s="14" customFormat="1" ht="15.75">
      <c r="A116" s="43" t="s">
        <v>259</v>
      </c>
      <c r="B116" s="42" t="s">
        <v>260</v>
      </c>
      <c r="C116" s="25">
        <v>5</v>
      </c>
      <c r="D116" s="25">
        <v>3.5</v>
      </c>
      <c r="E116" s="25">
        <v>4</v>
      </c>
      <c r="F116" s="25"/>
      <c r="G116" s="25">
        <v>4.5</v>
      </c>
      <c r="H116" s="25"/>
      <c r="I116" s="25">
        <v>4</v>
      </c>
      <c r="J116" s="25">
        <v>7.5</v>
      </c>
      <c r="K116" s="25">
        <v>8</v>
      </c>
      <c r="L116" s="25"/>
      <c r="M116" s="25">
        <v>10</v>
      </c>
      <c r="N116" s="25">
        <v>12</v>
      </c>
      <c r="O116" s="90">
        <v>43</v>
      </c>
      <c r="P116" s="29">
        <f t="shared" si="2"/>
        <v>58.5</v>
      </c>
    </row>
    <row r="117" spans="1:16" s="14" customFormat="1" ht="15.75">
      <c r="A117" s="43" t="s">
        <v>261</v>
      </c>
      <c r="B117" s="42" t="s">
        <v>262</v>
      </c>
      <c r="C117" s="25">
        <v>5</v>
      </c>
      <c r="D117" s="25">
        <v>4</v>
      </c>
      <c r="E117" s="25"/>
      <c r="F117" s="25">
        <v>4</v>
      </c>
      <c r="G117" s="25"/>
      <c r="H117" s="25">
        <v>3</v>
      </c>
      <c r="I117" s="25">
        <v>5</v>
      </c>
      <c r="J117" s="25">
        <v>9</v>
      </c>
      <c r="K117" s="25">
        <v>8</v>
      </c>
      <c r="L117" s="25">
        <v>9</v>
      </c>
      <c r="M117" s="25"/>
      <c r="N117" s="25">
        <v>12</v>
      </c>
      <c r="O117" s="90">
        <v>43</v>
      </c>
      <c r="P117" s="29">
        <f t="shared" si="2"/>
        <v>59</v>
      </c>
    </row>
    <row r="118" spans="1:16" s="14" customFormat="1" ht="15.75">
      <c r="A118" s="43" t="s">
        <v>263</v>
      </c>
      <c r="B118" s="42" t="s">
        <v>264</v>
      </c>
      <c r="C118" s="25"/>
      <c r="D118" s="25"/>
      <c r="E118" s="25"/>
      <c r="F118" s="25"/>
      <c r="G118" s="25"/>
      <c r="H118" s="25"/>
      <c r="I118" s="25">
        <v>4</v>
      </c>
      <c r="J118" s="25">
        <v>4</v>
      </c>
      <c r="K118" s="25"/>
      <c r="L118" s="25"/>
      <c r="M118" s="25">
        <v>7</v>
      </c>
      <c r="N118" s="25">
        <v>7</v>
      </c>
      <c r="O118" s="90">
        <v>39</v>
      </c>
      <c r="P118" s="29">
        <f t="shared" si="2"/>
        <v>22</v>
      </c>
    </row>
    <row r="119" spans="1:16" s="14" customFormat="1" ht="15.75">
      <c r="A119" s="43" t="s">
        <v>265</v>
      </c>
      <c r="B119" s="42" t="s">
        <v>266</v>
      </c>
      <c r="C119" s="25">
        <v>4</v>
      </c>
      <c r="D119" s="25"/>
      <c r="E119" s="25"/>
      <c r="F119" s="25"/>
      <c r="G119" s="25">
        <v>3.5</v>
      </c>
      <c r="H119" s="25">
        <v>4</v>
      </c>
      <c r="I119" s="25">
        <v>4</v>
      </c>
      <c r="J119" s="25">
        <v>7.5</v>
      </c>
      <c r="K119" s="25">
        <v>1</v>
      </c>
      <c r="L119" s="25"/>
      <c r="M119" s="25">
        <v>6</v>
      </c>
      <c r="N119" s="25">
        <v>6</v>
      </c>
      <c r="O119" s="90">
        <v>41</v>
      </c>
      <c r="P119" s="29">
        <f t="shared" si="2"/>
        <v>36</v>
      </c>
    </row>
    <row r="120" spans="1:16" s="14" customFormat="1" ht="15.75">
      <c r="A120" s="43" t="s">
        <v>267</v>
      </c>
      <c r="B120" s="42" t="s">
        <v>268</v>
      </c>
      <c r="C120" s="25">
        <v>4.5</v>
      </c>
      <c r="D120" s="25"/>
      <c r="E120" s="25">
        <v>3</v>
      </c>
      <c r="F120" s="25">
        <v>4</v>
      </c>
      <c r="G120" s="25"/>
      <c r="H120" s="25">
        <v>5</v>
      </c>
      <c r="I120" s="25">
        <v>4.5</v>
      </c>
      <c r="J120" s="25">
        <v>6</v>
      </c>
      <c r="K120" s="25">
        <v>7</v>
      </c>
      <c r="L120" s="25"/>
      <c r="M120" s="25">
        <v>7</v>
      </c>
      <c r="N120" s="25">
        <v>12</v>
      </c>
      <c r="O120" s="90">
        <v>43</v>
      </c>
      <c r="P120" s="29">
        <f t="shared" si="2"/>
        <v>53</v>
      </c>
    </row>
    <row r="121" spans="1:16" s="14" customFormat="1" ht="15.75">
      <c r="A121" s="43" t="s">
        <v>269</v>
      </c>
      <c r="B121" s="42" t="s">
        <v>270</v>
      </c>
      <c r="C121" s="25">
        <v>4</v>
      </c>
      <c r="D121" s="25"/>
      <c r="E121" s="25"/>
      <c r="F121" s="25"/>
      <c r="G121" s="25">
        <v>5</v>
      </c>
      <c r="H121" s="25">
        <v>4</v>
      </c>
      <c r="I121" s="25">
        <v>5</v>
      </c>
      <c r="J121" s="25">
        <v>4</v>
      </c>
      <c r="K121" s="25">
        <v>10</v>
      </c>
      <c r="L121" s="25"/>
      <c r="M121" s="25">
        <v>6</v>
      </c>
      <c r="N121" s="25">
        <v>7</v>
      </c>
      <c r="O121" s="90">
        <v>45</v>
      </c>
      <c r="P121" s="29">
        <f t="shared" si="2"/>
        <v>45</v>
      </c>
    </row>
    <row r="122" spans="1:16" s="14" customFormat="1" ht="15.75">
      <c r="A122" s="43" t="s">
        <v>271</v>
      </c>
      <c r="B122" s="42" t="s">
        <v>272</v>
      </c>
      <c r="C122" s="25">
        <v>4</v>
      </c>
      <c r="D122" s="25"/>
      <c r="E122" s="25">
        <v>4</v>
      </c>
      <c r="F122" s="25"/>
      <c r="G122" s="25"/>
      <c r="H122" s="25">
        <v>4</v>
      </c>
      <c r="I122" s="25">
        <v>3</v>
      </c>
      <c r="J122" s="25">
        <v>7</v>
      </c>
      <c r="K122" s="25"/>
      <c r="L122" s="25"/>
      <c r="M122" s="25">
        <v>8</v>
      </c>
      <c r="N122" s="25">
        <v>14</v>
      </c>
      <c r="O122" s="90">
        <v>41</v>
      </c>
      <c r="P122" s="29">
        <f t="shared" si="2"/>
        <v>44</v>
      </c>
    </row>
    <row r="123" spans="1:16" s="14" customFormat="1" ht="15.75">
      <c r="A123" s="43" t="s">
        <v>273</v>
      </c>
      <c r="B123" s="42" t="s">
        <v>274</v>
      </c>
      <c r="C123" s="25">
        <v>5</v>
      </c>
      <c r="D123" s="25">
        <v>4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90">
        <v>43</v>
      </c>
      <c r="P123" s="29">
        <f t="shared" si="2"/>
        <v>9</v>
      </c>
    </row>
    <row r="124" spans="1:16" s="14" customFormat="1">
      <c r="A124" s="46" t="s">
        <v>275</v>
      </c>
      <c r="B124" s="45" t="s">
        <v>276</v>
      </c>
      <c r="C124" s="25">
        <v>4</v>
      </c>
      <c r="D124" s="25"/>
      <c r="E124" s="25">
        <v>4</v>
      </c>
      <c r="F124" s="25"/>
      <c r="G124" s="25"/>
      <c r="H124" s="25"/>
      <c r="I124" s="25">
        <v>7</v>
      </c>
      <c r="J124" s="25">
        <v>9</v>
      </c>
      <c r="K124" s="25"/>
      <c r="L124" s="25"/>
      <c r="M124" s="25"/>
      <c r="N124" s="25">
        <v>12</v>
      </c>
      <c r="O124" s="90">
        <v>43</v>
      </c>
      <c r="P124" s="29">
        <f t="shared" si="2"/>
        <v>36</v>
      </c>
    </row>
    <row r="125" spans="1:16" s="14" customFormat="1" ht="15.75">
      <c r="A125" s="41" t="s">
        <v>277</v>
      </c>
      <c r="B125" s="42" t="s">
        <v>278</v>
      </c>
      <c r="C125" s="25">
        <v>5</v>
      </c>
      <c r="D125" s="25">
        <v>4</v>
      </c>
      <c r="E125" s="25">
        <v>3</v>
      </c>
      <c r="F125" s="25"/>
      <c r="G125" s="25"/>
      <c r="H125" s="25">
        <v>5</v>
      </c>
      <c r="I125" s="25">
        <v>5</v>
      </c>
      <c r="J125" s="25">
        <v>9</v>
      </c>
      <c r="K125" s="25">
        <v>9</v>
      </c>
      <c r="L125" s="25"/>
      <c r="M125" s="25">
        <v>8</v>
      </c>
      <c r="N125" s="25">
        <v>12</v>
      </c>
      <c r="O125" s="90">
        <v>43</v>
      </c>
      <c r="P125" s="29">
        <f t="shared" si="2"/>
        <v>60</v>
      </c>
    </row>
    <row r="126" spans="1:16" s="14" customFormat="1" ht="15.75">
      <c r="A126" s="41" t="s">
        <v>279</v>
      </c>
      <c r="B126" s="42" t="s">
        <v>280</v>
      </c>
      <c r="C126" s="25">
        <v>4.5</v>
      </c>
      <c r="D126" s="25"/>
      <c r="E126" s="25"/>
      <c r="F126" s="25">
        <v>4</v>
      </c>
      <c r="G126" s="25">
        <v>4.5</v>
      </c>
      <c r="H126" s="25">
        <v>5</v>
      </c>
      <c r="I126" s="25">
        <v>5</v>
      </c>
      <c r="J126" s="25">
        <v>7</v>
      </c>
      <c r="K126" s="25">
        <v>7</v>
      </c>
      <c r="L126" s="25"/>
      <c r="M126" s="25">
        <v>9</v>
      </c>
      <c r="N126" s="25">
        <v>13</v>
      </c>
      <c r="O126" s="90">
        <v>42</v>
      </c>
      <c r="P126" s="29">
        <f t="shared" si="2"/>
        <v>59</v>
      </c>
    </row>
    <row r="127" spans="1:16" s="14" customFormat="1" ht="15.75">
      <c r="A127" s="41" t="s">
        <v>281</v>
      </c>
      <c r="B127" s="42" t="s">
        <v>282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90">
        <v>40</v>
      </c>
      <c r="P127" s="29">
        <f t="shared" si="2"/>
        <v>0</v>
      </c>
    </row>
    <row r="128" spans="1:16" s="14" customFormat="1" ht="15.75">
      <c r="A128" s="41" t="s">
        <v>283</v>
      </c>
      <c r="B128" s="42" t="s">
        <v>284</v>
      </c>
      <c r="C128" s="25">
        <v>4.5</v>
      </c>
      <c r="D128" s="25">
        <v>4</v>
      </c>
      <c r="E128" s="25"/>
      <c r="F128" s="25">
        <v>5</v>
      </c>
      <c r="G128" s="25"/>
      <c r="H128" s="25">
        <v>5</v>
      </c>
      <c r="I128" s="25">
        <v>5</v>
      </c>
      <c r="J128" s="25">
        <v>10</v>
      </c>
      <c r="K128" s="25">
        <v>10</v>
      </c>
      <c r="L128" s="25"/>
      <c r="M128" s="25">
        <v>7</v>
      </c>
      <c r="N128" s="25">
        <v>13</v>
      </c>
      <c r="O128" s="90">
        <v>44</v>
      </c>
      <c r="P128" s="29">
        <f t="shared" si="2"/>
        <v>63.5</v>
      </c>
    </row>
    <row r="129" spans="1:16" s="14" customFormat="1" ht="15.75">
      <c r="A129" s="41" t="s">
        <v>285</v>
      </c>
      <c r="B129" s="42" t="s">
        <v>286</v>
      </c>
      <c r="C129" s="25">
        <v>5</v>
      </c>
      <c r="D129" s="25">
        <v>3</v>
      </c>
      <c r="E129" s="25"/>
      <c r="F129" s="25"/>
      <c r="G129" s="25"/>
      <c r="H129" s="25"/>
      <c r="I129" s="25">
        <v>4.5</v>
      </c>
      <c r="J129" s="25">
        <v>7</v>
      </c>
      <c r="K129" s="25"/>
      <c r="L129" s="25">
        <v>5.5</v>
      </c>
      <c r="M129" s="25">
        <v>8</v>
      </c>
      <c r="N129" s="25">
        <v>14</v>
      </c>
      <c r="O129" s="90">
        <v>42</v>
      </c>
      <c r="P129" s="29">
        <f t="shared" si="2"/>
        <v>47</v>
      </c>
    </row>
    <row r="130" spans="1:16" s="14" customFormat="1" ht="15.75">
      <c r="A130" s="41" t="s">
        <v>287</v>
      </c>
      <c r="B130" s="42" t="s">
        <v>288</v>
      </c>
      <c r="C130" s="25">
        <v>5</v>
      </c>
      <c r="D130" s="25"/>
      <c r="E130" s="25">
        <v>2</v>
      </c>
      <c r="F130" s="25"/>
      <c r="G130" s="25"/>
      <c r="H130" s="25">
        <v>5</v>
      </c>
      <c r="I130" s="25">
        <v>4.5</v>
      </c>
      <c r="J130" s="25">
        <v>6.5</v>
      </c>
      <c r="K130" s="25">
        <v>7</v>
      </c>
      <c r="L130" s="25"/>
      <c r="M130" s="25">
        <v>8</v>
      </c>
      <c r="N130" s="25">
        <v>7</v>
      </c>
      <c r="O130" s="90">
        <v>42</v>
      </c>
      <c r="P130" s="29">
        <f t="shared" si="2"/>
        <v>45</v>
      </c>
    </row>
    <row r="131" spans="1:16" s="14" customFormat="1" ht="15.75">
      <c r="A131" s="41" t="s">
        <v>289</v>
      </c>
      <c r="B131" s="42" t="s">
        <v>290</v>
      </c>
      <c r="C131" s="25">
        <v>5</v>
      </c>
      <c r="D131" s="25">
        <v>4.5</v>
      </c>
      <c r="E131" s="25">
        <v>5</v>
      </c>
      <c r="F131" s="25"/>
      <c r="G131" s="25">
        <v>5</v>
      </c>
      <c r="H131" s="25"/>
      <c r="I131" s="25">
        <v>5</v>
      </c>
      <c r="J131" s="25">
        <v>7</v>
      </c>
      <c r="K131" s="25">
        <v>10</v>
      </c>
      <c r="L131" s="25"/>
      <c r="M131" s="25">
        <v>10</v>
      </c>
      <c r="N131" s="25">
        <v>13</v>
      </c>
      <c r="O131" s="90">
        <v>43</v>
      </c>
      <c r="P131" s="29">
        <f t="shared" si="2"/>
        <v>64.5</v>
      </c>
    </row>
    <row r="132" spans="1:16" s="14" customFormat="1" ht="15.75">
      <c r="A132" s="41" t="s">
        <v>430</v>
      </c>
      <c r="B132" s="4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90"/>
      <c r="P132" s="29"/>
    </row>
    <row r="133" spans="1:16" s="14" customFormat="1" ht="15.75">
      <c r="A133" s="41" t="s">
        <v>291</v>
      </c>
      <c r="B133" s="42" t="s">
        <v>292</v>
      </c>
      <c r="C133" s="25">
        <v>5</v>
      </c>
      <c r="D133" s="25">
        <v>3</v>
      </c>
      <c r="E133" s="25"/>
      <c r="F133" s="25"/>
      <c r="G133" s="25"/>
      <c r="H133" s="25"/>
      <c r="I133" s="25">
        <v>4.5</v>
      </c>
      <c r="J133" s="25">
        <v>8</v>
      </c>
      <c r="K133" s="25">
        <v>8</v>
      </c>
      <c r="L133" s="25"/>
      <c r="M133" s="25">
        <v>6</v>
      </c>
      <c r="N133" s="25">
        <v>12</v>
      </c>
      <c r="O133" s="90">
        <v>38</v>
      </c>
      <c r="P133" s="29">
        <f t="shared" si="2"/>
        <v>46.5</v>
      </c>
    </row>
    <row r="134" spans="1:16" s="14" customFormat="1" ht="15.75">
      <c r="A134" s="41" t="s">
        <v>293</v>
      </c>
      <c r="B134" s="42" t="s">
        <v>294</v>
      </c>
      <c r="C134" s="25">
        <v>5</v>
      </c>
      <c r="D134" s="25"/>
      <c r="E134" s="25">
        <v>3</v>
      </c>
      <c r="F134" s="25"/>
      <c r="G134" s="25">
        <v>4.5</v>
      </c>
      <c r="H134" s="25">
        <v>4</v>
      </c>
      <c r="I134" s="25">
        <v>4.5</v>
      </c>
      <c r="J134" s="25">
        <v>9</v>
      </c>
      <c r="K134" s="25">
        <v>9</v>
      </c>
      <c r="L134" s="25"/>
      <c r="M134" s="25">
        <v>9</v>
      </c>
      <c r="N134" s="25">
        <v>14</v>
      </c>
      <c r="O134" s="90">
        <v>43</v>
      </c>
      <c r="P134" s="29">
        <f t="shared" si="2"/>
        <v>62</v>
      </c>
    </row>
    <row r="135" spans="1:16" s="14" customFormat="1" ht="15.75">
      <c r="A135" s="41" t="s">
        <v>295</v>
      </c>
      <c r="B135" s="42" t="s">
        <v>296</v>
      </c>
      <c r="C135" s="25">
        <v>4.5</v>
      </c>
      <c r="D135" s="25">
        <v>4</v>
      </c>
      <c r="E135" s="25">
        <v>4</v>
      </c>
      <c r="F135" s="25"/>
      <c r="G135" s="25"/>
      <c r="H135" s="25">
        <v>4.5</v>
      </c>
      <c r="I135" s="25">
        <v>2</v>
      </c>
      <c r="J135" s="25">
        <v>9</v>
      </c>
      <c r="K135" s="25"/>
      <c r="L135" s="25">
        <v>10</v>
      </c>
      <c r="M135" s="25">
        <v>9</v>
      </c>
      <c r="N135" s="25">
        <v>12</v>
      </c>
      <c r="O135" s="90">
        <v>40</v>
      </c>
      <c r="P135" s="29">
        <f t="shared" si="2"/>
        <v>59</v>
      </c>
    </row>
    <row r="136" spans="1:16" s="14" customFormat="1" ht="15.75">
      <c r="A136" s="41" t="s">
        <v>297</v>
      </c>
      <c r="B136" s="42" t="s">
        <v>298</v>
      </c>
      <c r="C136" s="25">
        <v>4</v>
      </c>
      <c r="D136" s="25">
        <v>4.5</v>
      </c>
      <c r="E136" s="25">
        <v>4</v>
      </c>
      <c r="F136" s="25"/>
      <c r="G136" s="25"/>
      <c r="H136" s="25">
        <v>4.5</v>
      </c>
      <c r="I136" s="25">
        <v>4</v>
      </c>
      <c r="J136" s="25">
        <v>8</v>
      </c>
      <c r="K136" s="25"/>
      <c r="L136" s="25"/>
      <c r="M136" s="25">
        <v>9</v>
      </c>
      <c r="N136" s="25">
        <v>13</v>
      </c>
      <c r="O136" s="90">
        <v>44</v>
      </c>
      <c r="P136" s="29">
        <f t="shared" si="2"/>
        <v>51</v>
      </c>
    </row>
    <row r="137" spans="1:16" s="14" customFormat="1" ht="15.75">
      <c r="A137" s="41" t="s">
        <v>299</v>
      </c>
      <c r="B137" s="42" t="s">
        <v>300</v>
      </c>
      <c r="C137" s="25">
        <v>5</v>
      </c>
      <c r="D137" s="25">
        <v>3</v>
      </c>
      <c r="E137" s="25">
        <v>3</v>
      </c>
      <c r="F137" s="25"/>
      <c r="G137" s="25"/>
      <c r="H137" s="25"/>
      <c r="I137" s="25"/>
      <c r="J137" s="25">
        <v>9</v>
      </c>
      <c r="K137" s="25"/>
      <c r="L137" s="25">
        <v>4</v>
      </c>
      <c r="M137" s="25">
        <v>7</v>
      </c>
      <c r="N137" s="25">
        <v>7</v>
      </c>
      <c r="O137" s="90">
        <v>44</v>
      </c>
      <c r="P137" s="29">
        <f t="shared" si="2"/>
        <v>38</v>
      </c>
    </row>
    <row r="138" spans="1:16" s="14" customFormat="1" ht="15.75">
      <c r="A138" s="41" t="s">
        <v>301</v>
      </c>
      <c r="B138" s="42" t="s">
        <v>302</v>
      </c>
      <c r="C138" s="25">
        <v>4.5</v>
      </c>
      <c r="D138" s="25">
        <v>4.5</v>
      </c>
      <c r="E138" s="25">
        <v>5</v>
      </c>
      <c r="F138" s="25"/>
      <c r="G138" s="25"/>
      <c r="H138" s="25">
        <v>5</v>
      </c>
      <c r="I138" s="25">
        <v>4</v>
      </c>
      <c r="J138" s="25">
        <v>7</v>
      </c>
      <c r="K138" s="25"/>
      <c r="L138" s="25">
        <v>7</v>
      </c>
      <c r="M138" s="25">
        <v>7</v>
      </c>
      <c r="N138" s="25">
        <v>8</v>
      </c>
      <c r="O138" s="90">
        <v>44</v>
      </c>
      <c r="P138" s="29">
        <f t="shared" si="2"/>
        <v>52</v>
      </c>
    </row>
    <row r="139" spans="1:16" s="14" customFormat="1" ht="15.75">
      <c r="A139" s="41" t="s">
        <v>303</v>
      </c>
      <c r="B139" s="42" t="s">
        <v>304</v>
      </c>
      <c r="C139" s="25">
        <v>3</v>
      </c>
      <c r="D139" s="25">
        <v>1</v>
      </c>
      <c r="E139" s="25">
        <v>2.5</v>
      </c>
      <c r="F139" s="25"/>
      <c r="G139" s="25"/>
      <c r="H139" s="25"/>
      <c r="I139" s="25">
        <v>4</v>
      </c>
      <c r="J139" s="25">
        <v>9</v>
      </c>
      <c r="K139" s="25"/>
      <c r="L139" s="25">
        <v>7.5</v>
      </c>
      <c r="M139" s="25">
        <v>9</v>
      </c>
      <c r="N139" s="25">
        <v>13</v>
      </c>
      <c r="O139" s="90">
        <v>38</v>
      </c>
      <c r="P139" s="29">
        <f t="shared" si="2"/>
        <v>49</v>
      </c>
    </row>
    <row r="140" spans="1:16" s="14" customFormat="1" ht="15.75">
      <c r="A140" s="41" t="s">
        <v>305</v>
      </c>
      <c r="B140" s="42" t="s">
        <v>306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90">
        <v>38</v>
      </c>
      <c r="P140" s="29">
        <f t="shared" si="2"/>
        <v>0</v>
      </c>
    </row>
    <row r="141" spans="1:16" s="14" customFormat="1" ht="15.75">
      <c r="A141" s="41" t="s">
        <v>307</v>
      </c>
      <c r="B141" s="42" t="s">
        <v>308</v>
      </c>
      <c r="C141" s="25"/>
      <c r="D141" s="25">
        <v>5</v>
      </c>
      <c r="E141" s="25"/>
      <c r="F141" s="25">
        <v>1.5</v>
      </c>
      <c r="G141" s="25"/>
      <c r="H141" s="25">
        <v>2.5</v>
      </c>
      <c r="I141" s="25">
        <v>4.5</v>
      </c>
      <c r="J141" s="25">
        <v>9</v>
      </c>
      <c r="K141" s="25">
        <v>10</v>
      </c>
      <c r="L141" s="25">
        <v>7</v>
      </c>
      <c r="M141" s="25"/>
      <c r="N141" s="25">
        <v>12</v>
      </c>
      <c r="O141" s="90">
        <v>45</v>
      </c>
      <c r="P141" s="29">
        <f t="shared" si="2"/>
        <v>51.5</v>
      </c>
    </row>
    <row r="142" spans="1:16" s="14" customFormat="1" ht="15.75">
      <c r="A142" s="41" t="s">
        <v>309</v>
      </c>
      <c r="B142" s="42" t="s">
        <v>310</v>
      </c>
      <c r="C142" s="25">
        <v>5</v>
      </c>
      <c r="D142" s="25">
        <v>4</v>
      </c>
      <c r="E142" s="25">
        <v>4</v>
      </c>
      <c r="F142" s="25"/>
      <c r="G142" s="25"/>
      <c r="H142" s="25"/>
      <c r="I142" s="25">
        <v>4.5</v>
      </c>
      <c r="J142" s="25">
        <v>9</v>
      </c>
      <c r="K142" s="25">
        <v>8</v>
      </c>
      <c r="L142" s="25"/>
      <c r="M142" s="25">
        <v>7</v>
      </c>
      <c r="N142" s="25">
        <v>11</v>
      </c>
      <c r="O142" s="90">
        <v>42</v>
      </c>
      <c r="P142" s="29">
        <f t="shared" si="2"/>
        <v>52.5</v>
      </c>
    </row>
    <row r="143" spans="1:16" s="14" customFormat="1" ht="15.75">
      <c r="A143" s="41" t="s">
        <v>311</v>
      </c>
      <c r="B143" s="42" t="s">
        <v>312</v>
      </c>
      <c r="C143" s="25"/>
      <c r="D143" s="25">
        <v>2</v>
      </c>
      <c r="E143" s="25">
        <v>4</v>
      </c>
      <c r="F143" s="25">
        <v>3</v>
      </c>
      <c r="G143" s="25"/>
      <c r="H143" s="25">
        <v>3</v>
      </c>
      <c r="I143" s="25">
        <v>4</v>
      </c>
      <c r="J143" s="25"/>
      <c r="K143" s="25">
        <v>7</v>
      </c>
      <c r="L143" s="25">
        <v>8</v>
      </c>
      <c r="M143" s="25">
        <v>9</v>
      </c>
      <c r="N143" s="25">
        <v>7</v>
      </c>
      <c r="O143" s="90">
        <v>43</v>
      </c>
      <c r="P143" s="29">
        <f t="shared" si="2"/>
        <v>47</v>
      </c>
    </row>
    <row r="144" spans="1:16" s="14" customFormat="1" ht="15.75">
      <c r="A144" s="41" t="s">
        <v>313</v>
      </c>
      <c r="B144" s="42" t="s">
        <v>314</v>
      </c>
      <c r="C144" s="25">
        <v>4</v>
      </c>
      <c r="D144" s="25">
        <v>3</v>
      </c>
      <c r="E144" s="25">
        <v>3</v>
      </c>
      <c r="F144" s="25"/>
      <c r="G144" s="25"/>
      <c r="H144" s="25">
        <v>4</v>
      </c>
      <c r="I144" s="25">
        <v>4</v>
      </c>
      <c r="J144" s="25">
        <v>7</v>
      </c>
      <c r="K144" s="25">
        <v>9</v>
      </c>
      <c r="L144" s="25"/>
      <c r="M144" s="25">
        <v>9</v>
      </c>
      <c r="N144" s="25">
        <v>12</v>
      </c>
      <c r="O144" s="90">
        <v>42</v>
      </c>
      <c r="P144" s="29">
        <f t="shared" si="2"/>
        <v>55</v>
      </c>
    </row>
    <row r="145" spans="1:16" s="14" customFormat="1" ht="15.75">
      <c r="A145" s="41" t="s">
        <v>315</v>
      </c>
      <c r="B145" s="42" t="s">
        <v>316</v>
      </c>
      <c r="C145" s="25">
        <v>4</v>
      </c>
      <c r="D145" s="25">
        <v>4</v>
      </c>
      <c r="E145" s="25">
        <v>6</v>
      </c>
      <c r="F145" s="25"/>
      <c r="G145" s="25"/>
      <c r="H145" s="25"/>
      <c r="I145" s="25">
        <v>5</v>
      </c>
      <c r="J145" s="25"/>
      <c r="K145" s="25"/>
      <c r="L145" s="25">
        <v>8</v>
      </c>
      <c r="M145" s="25">
        <v>7</v>
      </c>
      <c r="N145" s="25">
        <v>7</v>
      </c>
      <c r="O145" s="90">
        <v>44</v>
      </c>
      <c r="P145" s="29">
        <f t="shared" si="2"/>
        <v>41</v>
      </c>
    </row>
    <row r="146" spans="1:16" s="14" customFormat="1" ht="15.75">
      <c r="A146" s="41" t="s">
        <v>317</v>
      </c>
      <c r="B146" s="42" t="s">
        <v>318</v>
      </c>
      <c r="C146" s="25">
        <v>5</v>
      </c>
      <c r="D146" s="25">
        <v>3</v>
      </c>
      <c r="E146" s="25">
        <v>2</v>
      </c>
      <c r="F146" s="25">
        <v>3</v>
      </c>
      <c r="G146" s="25"/>
      <c r="H146" s="25">
        <v>2</v>
      </c>
      <c r="I146" s="25"/>
      <c r="J146" s="25"/>
      <c r="K146" s="25"/>
      <c r="L146" s="25"/>
      <c r="M146" s="25">
        <v>8</v>
      </c>
      <c r="N146" s="25">
        <v>4</v>
      </c>
      <c r="O146" s="90">
        <v>45</v>
      </c>
      <c r="P146" s="29">
        <f t="shared" ref="P146:P186" si="3">SUM(C146:N146)</f>
        <v>27</v>
      </c>
    </row>
    <row r="147" spans="1:16" s="14" customFormat="1" ht="15.75">
      <c r="A147" s="41" t="s">
        <v>319</v>
      </c>
      <c r="B147" s="42" t="s">
        <v>320</v>
      </c>
      <c r="C147" s="25">
        <v>4</v>
      </c>
      <c r="D147" s="25">
        <v>3</v>
      </c>
      <c r="E147" s="25" t="s">
        <v>428</v>
      </c>
      <c r="F147" s="25"/>
      <c r="G147" s="25">
        <v>2</v>
      </c>
      <c r="H147" s="25">
        <v>3</v>
      </c>
      <c r="I147" s="25">
        <v>3</v>
      </c>
      <c r="J147" s="25">
        <v>7</v>
      </c>
      <c r="K147" s="25">
        <v>8</v>
      </c>
      <c r="L147" s="25"/>
      <c r="M147" s="25">
        <v>7</v>
      </c>
      <c r="N147" s="25">
        <v>8</v>
      </c>
      <c r="O147" s="90">
        <v>44</v>
      </c>
      <c r="P147" s="29">
        <f t="shared" si="3"/>
        <v>45</v>
      </c>
    </row>
    <row r="148" spans="1:16" s="14" customFormat="1" ht="15.75">
      <c r="A148" s="41" t="s">
        <v>321</v>
      </c>
      <c r="B148" s="42" t="s">
        <v>322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90">
        <v>42</v>
      </c>
      <c r="P148" s="29">
        <f t="shared" si="3"/>
        <v>0</v>
      </c>
    </row>
    <row r="149" spans="1:16" s="14" customFormat="1" ht="15.75">
      <c r="A149" s="41" t="s">
        <v>323</v>
      </c>
      <c r="B149" s="42" t="s">
        <v>324</v>
      </c>
      <c r="C149" s="25">
        <v>2</v>
      </c>
      <c r="D149" s="25">
        <v>3</v>
      </c>
      <c r="E149" s="25"/>
      <c r="F149" s="25"/>
      <c r="G149" s="25"/>
      <c r="H149" s="25">
        <v>2</v>
      </c>
      <c r="I149" s="25">
        <v>3</v>
      </c>
      <c r="J149" s="25">
        <v>4</v>
      </c>
      <c r="K149" s="25">
        <v>5</v>
      </c>
      <c r="L149" s="25">
        <v>5</v>
      </c>
      <c r="M149" s="25"/>
      <c r="N149" s="25">
        <v>5</v>
      </c>
      <c r="O149" s="104">
        <v>0</v>
      </c>
      <c r="P149" s="29">
        <f t="shared" si="3"/>
        <v>29</v>
      </c>
    </row>
    <row r="150" spans="1:16" s="14" customFormat="1" ht="15.75">
      <c r="A150" s="41" t="s">
        <v>325</v>
      </c>
      <c r="B150" s="42" t="s">
        <v>326</v>
      </c>
      <c r="C150" s="25">
        <v>3</v>
      </c>
      <c r="D150" s="25">
        <v>4</v>
      </c>
      <c r="E150" s="25">
        <v>4</v>
      </c>
      <c r="F150" s="25"/>
      <c r="G150" s="25">
        <v>4</v>
      </c>
      <c r="H150" s="25">
        <v>4</v>
      </c>
      <c r="I150" s="25">
        <v>3</v>
      </c>
      <c r="J150" s="25">
        <v>7</v>
      </c>
      <c r="K150" s="25"/>
      <c r="L150" s="25"/>
      <c r="M150" s="25">
        <v>9</v>
      </c>
      <c r="N150" s="25">
        <v>16</v>
      </c>
      <c r="O150" s="90">
        <v>44</v>
      </c>
      <c r="P150" s="29">
        <f t="shared" si="3"/>
        <v>54</v>
      </c>
    </row>
    <row r="151" spans="1:16" s="14" customFormat="1" ht="15.75">
      <c r="A151" s="41" t="s">
        <v>327</v>
      </c>
      <c r="B151" s="42" t="s">
        <v>328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90">
        <v>42</v>
      </c>
      <c r="P151" s="29">
        <f t="shared" si="3"/>
        <v>0</v>
      </c>
    </row>
    <row r="152" spans="1:16" s="14" customFormat="1" ht="15.75">
      <c r="A152" s="41" t="s">
        <v>329</v>
      </c>
      <c r="B152" s="42" t="s">
        <v>330</v>
      </c>
      <c r="C152" s="25">
        <v>3.5</v>
      </c>
      <c r="D152" s="25">
        <v>3</v>
      </c>
      <c r="E152" s="25"/>
      <c r="F152" s="25">
        <v>4</v>
      </c>
      <c r="G152" s="25">
        <v>4</v>
      </c>
      <c r="H152" s="25"/>
      <c r="I152" s="25">
        <v>7</v>
      </c>
      <c r="J152" s="25">
        <v>8</v>
      </c>
      <c r="K152" s="25"/>
      <c r="L152" s="25"/>
      <c r="M152" s="25"/>
      <c r="N152" s="25">
        <v>9</v>
      </c>
      <c r="O152" s="90">
        <v>42</v>
      </c>
      <c r="P152" s="29">
        <f t="shared" si="3"/>
        <v>38.5</v>
      </c>
    </row>
    <row r="153" spans="1:16" s="14" customFormat="1" ht="15.75">
      <c r="A153" s="41" t="s">
        <v>331</v>
      </c>
      <c r="B153" s="42" t="s">
        <v>332</v>
      </c>
      <c r="C153" s="25">
        <v>4</v>
      </c>
      <c r="D153" s="25">
        <v>4</v>
      </c>
      <c r="E153" s="25">
        <v>4.5</v>
      </c>
      <c r="F153" s="25"/>
      <c r="G153" s="25">
        <v>4</v>
      </c>
      <c r="H153" s="25"/>
      <c r="I153" s="25">
        <v>3.5</v>
      </c>
      <c r="J153" s="25">
        <v>9</v>
      </c>
      <c r="K153" s="25">
        <v>8</v>
      </c>
      <c r="L153" s="25"/>
      <c r="M153" s="25">
        <v>12</v>
      </c>
      <c r="N153" s="25">
        <v>12</v>
      </c>
      <c r="O153" s="90">
        <v>41</v>
      </c>
      <c r="P153" s="29">
        <f t="shared" si="3"/>
        <v>61</v>
      </c>
    </row>
    <row r="154" spans="1:16" s="14" customFormat="1" ht="15.75">
      <c r="A154" s="41" t="s">
        <v>333</v>
      </c>
      <c r="B154" s="42" t="s">
        <v>334</v>
      </c>
      <c r="C154" s="25">
        <v>4</v>
      </c>
      <c r="D154" s="25">
        <v>3</v>
      </c>
      <c r="E154" s="25"/>
      <c r="F154" s="25">
        <v>3.5</v>
      </c>
      <c r="G154" s="25"/>
      <c r="H154" s="25">
        <v>3.5</v>
      </c>
      <c r="I154" s="25">
        <v>4</v>
      </c>
      <c r="J154" s="25">
        <v>5</v>
      </c>
      <c r="K154" s="25">
        <v>6</v>
      </c>
      <c r="L154" s="25">
        <v>4</v>
      </c>
      <c r="M154" s="25"/>
      <c r="N154" s="25">
        <v>8</v>
      </c>
      <c r="O154" s="90">
        <v>43</v>
      </c>
      <c r="P154" s="29">
        <f t="shared" si="3"/>
        <v>41</v>
      </c>
    </row>
    <row r="155" spans="1:16" s="14" customFormat="1" ht="15.75">
      <c r="A155" s="41" t="s">
        <v>335</v>
      </c>
      <c r="B155" s="42" t="s">
        <v>336</v>
      </c>
      <c r="C155" s="25">
        <v>4</v>
      </c>
      <c r="D155" s="25">
        <v>4</v>
      </c>
      <c r="E155" s="25">
        <v>4</v>
      </c>
      <c r="F155" s="25"/>
      <c r="G155" s="25"/>
      <c r="H155" s="25"/>
      <c r="I155" s="25">
        <v>3</v>
      </c>
      <c r="J155" s="25">
        <v>4</v>
      </c>
      <c r="K155" s="25">
        <v>6</v>
      </c>
      <c r="L155" s="25"/>
      <c r="M155" s="25">
        <v>7</v>
      </c>
      <c r="N155" s="25">
        <v>8</v>
      </c>
      <c r="O155" s="90">
        <v>41</v>
      </c>
      <c r="P155" s="29">
        <f t="shared" si="3"/>
        <v>40</v>
      </c>
    </row>
    <row r="156" spans="1:16" s="14" customFormat="1" ht="15.75">
      <c r="A156" s="41" t="s">
        <v>337</v>
      </c>
      <c r="B156" s="42" t="s">
        <v>338</v>
      </c>
      <c r="C156" s="25">
        <v>3</v>
      </c>
      <c r="D156" s="25"/>
      <c r="E156" s="25">
        <v>4</v>
      </c>
      <c r="F156" s="25">
        <v>4</v>
      </c>
      <c r="G156" s="25"/>
      <c r="H156" s="25">
        <v>4</v>
      </c>
      <c r="I156" s="25"/>
      <c r="J156" s="25">
        <v>5</v>
      </c>
      <c r="K156" s="25">
        <v>8</v>
      </c>
      <c r="L156" s="25"/>
      <c r="M156" s="25"/>
      <c r="N156" s="25">
        <v>6</v>
      </c>
      <c r="O156" s="90">
        <v>45</v>
      </c>
      <c r="P156" s="29">
        <f t="shared" si="3"/>
        <v>34</v>
      </c>
    </row>
    <row r="157" spans="1:16" s="14" customFormat="1" ht="15.75">
      <c r="A157" s="41" t="s">
        <v>339</v>
      </c>
      <c r="B157" s="42" t="s">
        <v>340</v>
      </c>
      <c r="C157" s="25">
        <v>4</v>
      </c>
      <c r="D157" s="25"/>
      <c r="E157" s="25">
        <v>3</v>
      </c>
      <c r="F157" s="25">
        <v>4</v>
      </c>
      <c r="G157" s="25">
        <v>4</v>
      </c>
      <c r="H157" s="25"/>
      <c r="I157" s="25"/>
      <c r="J157" s="25"/>
      <c r="K157" s="25">
        <v>5</v>
      </c>
      <c r="L157" s="25"/>
      <c r="M157" s="25">
        <v>8</v>
      </c>
      <c r="N157" s="25">
        <v>5</v>
      </c>
      <c r="O157" s="90">
        <v>42</v>
      </c>
      <c r="P157" s="29">
        <f t="shared" si="3"/>
        <v>33</v>
      </c>
    </row>
    <row r="158" spans="1:16" s="14" customFormat="1" ht="15.75">
      <c r="A158" s="41" t="s">
        <v>341</v>
      </c>
      <c r="B158" s="42" t="s">
        <v>342</v>
      </c>
      <c r="C158" s="25">
        <v>4</v>
      </c>
      <c r="D158" s="25">
        <v>3</v>
      </c>
      <c r="E158" s="25"/>
      <c r="F158" s="25">
        <v>3.5</v>
      </c>
      <c r="G158" s="25">
        <v>3</v>
      </c>
      <c r="H158" s="25">
        <v>3.5</v>
      </c>
      <c r="I158" s="25"/>
      <c r="J158" s="25">
        <v>8</v>
      </c>
      <c r="K158" s="25">
        <v>9</v>
      </c>
      <c r="L158" s="25"/>
      <c r="M158" s="25">
        <v>7</v>
      </c>
      <c r="N158" s="25">
        <v>11</v>
      </c>
      <c r="O158" s="90">
        <v>44</v>
      </c>
      <c r="P158" s="29">
        <f t="shared" si="3"/>
        <v>52</v>
      </c>
    </row>
    <row r="159" spans="1:16" s="14" customFormat="1" ht="15.75">
      <c r="A159" s="41" t="s">
        <v>343</v>
      </c>
      <c r="B159" s="42" t="s">
        <v>344</v>
      </c>
      <c r="C159" s="25"/>
      <c r="D159" s="25">
        <v>4</v>
      </c>
      <c r="E159" s="25">
        <v>4</v>
      </c>
      <c r="F159" s="25"/>
      <c r="G159" s="25">
        <v>4</v>
      </c>
      <c r="H159" s="25"/>
      <c r="I159" s="25">
        <v>4</v>
      </c>
      <c r="J159" s="25">
        <v>6</v>
      </c>
      <c r="K159" s="25">
        <v>3</v>
      </c>
      <c r="L159" s="25">
        <v>7</v>
      </c>
      <c r="M159" s="25">
        <v>5</v>
      </c>
      <c r="N159" s="25">
        <v>11</v>
      </c>
      <c r="O159" s="90">
        <v>40</v>
      </c>
      <c r="P159" s="29">
        <f t="shared" si="3"/>
        <v>48</v>
      </c>
    </row>
    <row r="160" spans="1:16" s="14" customFormat="1" ht="15.75">
      <c r="A160" s="41" t="s">
        <v>345</v>
      </c>
      <c r="B160" s="42" t="s">
        <v>346</v>
      </c>
      <c r="C160" s="25">
        <v>3</v>
      </c>
      <c r="D160" s="25"/>
      <c r="E160" s="25">
        <v>3</v>
      </c>
      <c r="F160" s="25">
        <v>2</v>
      </c>
      <c r="G160" s="25"/>
      <c r="H160" s="25"/>
      <c r="I160" s="25"/>
      <c r="J160" s="25">
        <v>7</v>
      </c>
      <c r="K160" s="25">
        <v>7</v>
      </c>
      <c r="L160" s="25">
        <v>5</v>
      </c>
      <c r="M160" s="25"/>
      <c r="N160" s="25">
        <v>9</v>
      </c>
      <c r="O160" s="90">
        <v>42</v>
      </c>
      <c r="P160" s="29">
        <f t="shared" si="3"/>
        <v>36</v>
      </c>
    </row>
    <row r="161" spans="1:16" s="14" customFormat="1" ht="15.75">
      <c r="A161" s="41" t="s">
        <v>347</v>
      </c>
      <c r="B161" s="42" t="s">
        <v>348</v>
      </c>
      <c r="C161" s="25">
        <v>2</v>
      </c>
      <c r="D161" s="25">
        <v>3</v>
      </c>
      <c r="E161" s="25"/>
      <c r="F161" s="25">
        <v>3</v>
      </c>
      <c r="G161" s="25">
        <v>3</v>
      </c>
      <c r="H161" s="25"/>
      <c r="I161" s="25">
        <v>3</v>
      </c>
      <c r="J161" s="25">
        <v>3</v>
      </c>
      <c r="K161" s="25"/>
      <c r="L161" s="25">
        <v>5</v>
      </c>
      <c r="M161" s="25">
        <v>4</v>
      </c>
      <c r="N161" s="25">
        <v>7</v>
      </c>
      <c r="O161" s="90">
        <v>44</v>
      </c>
      <c r="P161" s="29">
        <f t="shared" si="3"/>
        <v>33</v>
      </c>
    </row>
    <row r="162" spans="1:16" s="14" customFormat="1" ht="15.75">
      <c r="A162" s="41" t="s">
        <v>349</v>
      </c>
      <c r="B162" s="42" t="s">
        <v>350</v>
      </c>
      <c r="C162" s="25">
        <v>4</v>
      </c>
      <c r="D162" s="25">
        <v>4</v>
      </c>
      <c r="E162" s="25"/>
      <c r="F162" s="25">
        <v>4</v>
      </c>
      <c r="G162" s="25"/>
      <c r="H162" s="25">
        <v>4</v>
      </c>
      <c r="I162" s="25"/>
      <c r="J162" s="25">
        <v>5</v>
      </c>
      <c r="K162" s="25">
        <v>7</v>
      </c>
      <c r="L162" s="25">
        <v>4</v>
      </c>
      <c r="M162" s="25">
        <v>7</v>
      </c>
      <c r="N162" s="25">
        <v>5</v>
      </c>
      <c r="O162" s="90">
        <v>42</v>
      </c>
      <c r="P162" s="29">
        <f t="shared" si="3"/>
        <v>44</v>
      </c>
    </row>
    <row r="163" spans="1:16" s="14" customFormat="1" ht="15.75">
      <c r="A163" s="41" t="s">
        <v>351</v>
      </c>
      <c r="B163" s="42" t="s">
        <v>352</v>
      </c>
      <c r="C163" s="25"/>
      <c r="D163" s="25">
        <v>4</v>
      </c>
      <c r="E163" s="25">
        <v>4</v>
      </c>
      <c r="F163" s="25">
        <v>4</v>
      </c>
      <c r="G163" s="25">
        <v>4</v>
      </c>
      <c r="H163" s="25"/>
      <c r="I163" s="25"/>
      <c r="J163" s="25">
        <v>8</v>
      </c>
      <c r="K163" s="25"/>
      <c r="L163" s="25">
        <v>9</v>
      </c>
      <c r="M163" s="25"/>
      <c r="N163" s="25">
        <v>9</v>
      </c>
      <c r="O163" s="90">
        <v>42</v>
      </c>
      <c r="P163" s="29">
        <f t="shared" si="3"/>
        <v>42</v>
      </c>
    </row>
    <row r="164" spans="1:16" s="14" customFormat="1" ht="15.75">
      <c r="A164" s="41" t="s">
        <v>353</v>
      </c>
      <c r="B164" s="42" t="s">
        <v>354</v>
      </c>
      <c r="C164" s="25">
        <v>4</v>
      </c>
      <c r="D164" s="25"/>
      <c r="E164" s="25">
        <v>4</v>
      </c>
      <c r="F164" s="25">
        <v>3</v>
      </c>
      <c r="G164" s="25">
        <v>4</v>
      </c>
      <c r="H164" s="25">
        <v>4</v>
      </c>
      <c r="I164" s="25"/>
      <c r="J164" s="25">
        <v>8</v>
      </c>
      <c r="K164" s="25"/>
      <c r="L164" s="25">
        <v>8</v>
      </c>
      <c r="M164" s="25">
        <v>8</v>
      </c>
      <c r="N164" s="25">
        <v>8</v>
      </c>
      <c r="O164" s="90">
        <v>42</v>
      </c>
      <c r="P164" s="29">
        <f t="shared" si="3"/>
        <v>51</v>
      </c>
    </row>
    <row r="165" spans="1:16" s="14" customFormat="1" ht="15.75">
      <c r="A165" s="41" t="s">
        <v>355</v>
      </c>
      <c r="B165" s="42" t="s">
        <v>356</v>
      </c>
      <c r="C165" s="25"/>
      <c r="D165" s="25">
        <v>3</v>
      </c>
      <c r="E165" s="25">
        <v>4</v>
      </c>
      <c r="F165" s="25"/>
      <c r="G165" s="25"/>
      <c r="H165" s="25"/>
      <c r="I165" s="25"/>
      <c r="J165" s="25">
        <v>8</v>
      </c>
      <c r="K165" s="25">
        <v>9</v>
      </c>
      <c r="L165" s="25"/>
      <c r="M165" s="25">
        <v>9</v>
      </c>
      <c r="N165" s="25">
        <v>12</v>
      </c>
      <c r="O165" s="90">
        <v>40</v>
      </c>
      <c r="P165" s="29">
        <f t="shared" si="3"/>
        <v>45</v>
      </c>
    </row>
    <row r="166" spans="1:16" s="14" customFormat="1" ht="15.75">
      <c r="A166" s="41" t="s">
        <v>357</v>
      </c>
      <c r="B166" s="42" t="s">
        <v>358</v>
      </c>
      <c r="C166" s="25">
        <v>3</v>
      </c>
      <c r="D166" s="25">
        <v>4</v>
      </c>
      <c r="E166" s="25">
        <v>4</v>
      </c>
      <c r="F166" s="25">
        <v>4</v>
      </c>
      <c r="G166" s="25"/>
      <c r="H166" s="25">
        <v>4</v>
      </c>
      <c r="I166" s="25"/>
      <c r="J166" s="25">
        <v>5</v>
      </c>
      <c r="K166" s="25">
        <v>9</v>
      </c>
      <c r="L166" s="25">
        <v>8</v>
      </c>
      <c r="M166" s="25">
        <v>7</v>
      </c>
      <c r="N166" s="25">
        <v>9</v>
      </c>
      <c r="O166" s="90">
        <v>41</v>
      </c>
      <c r="P166" s="29">
        <f t="shared" si="3"/>
        <v>57</v>
      </c>
    </row>
    <row r="167" spans="1:16" s="14" customFormat="1" ht="15.75">
      <c r="A167" s="41" t="s">
        <v>359</v>
      </c>
      <c r="B167" s="42" t="s">
        <v>360</v>
      </c>
      <c r="C167" s="25">
        <v>4</v>
      </c>
      <c r="D167" s="25"/>
      <c r="E167" s="25">
        <v>4</v>
      </c>
      <c r="F167" s="25">
        <v>4</v>
      </c>
      <c r="G167" s="25">
        <v>4</v>
      </c>
      <c r="H167" s="25"/>
      <c r="I167" s="25"/>
      <c r="J167" s="25"/>
      <c r="K167" s="25">
        <v>7</v>
      </c>
      <c r="L167" s="25">
        <v>7</v>
      </c>
      <c r="M167" s="25">
        <v>9</v>
      </c>
      <c r="N167" s="25">
        <v>12</v>
      </c>
      <c r="O167" s="90">
        <v>41</v>
      </c>
      <c r="P167" s="29">
        <f t="shared" si="3"/>
        <v>51</v>
      </c>
    </row>
    <row r="168" spans="1:16" s="14" customFormat="1" ht="15.75">
      <c r="A168" s="41" t="s">
        <v>361</v>
      </c>
      <c r="B168" s="42" t="s">
        <v>362</v>
      </c>
      <c r="C168" s="25">
        <v>4</v>
      </c>
      <c r="D168" s="25">
        <v>3</v>
      </c>
      <c r="E168" s="25"/>
      <c r="F168" s="25">
        <v>4</v>
      </c>
      <c r="G168" s="25">
        <v>3</v>
      </c>
      <c r="H168" s="25">
        <v>4</v>
      </c>
      <c r="I168" s="25"/>
      <c r="J168" s="25">
        <v>8</v>
      </c>
      <c r="K168" s="25">
        <v>9</v>
      </c>
      <c r="L168" s="25"/>
      <c r="M168" s="25">
        <v>7</v>
      </c>
      <c r="N168" s="25">
        <v>11</v>
      </c>
      <c r="O168" s="90">
        <v>36</v>
      </c>
      <c r="P168" s="29">
        <f t="shared" si="3"/>
        <v>53</v>
      </c>
    </row>
    <row r="169" spans="1:16" s="14" customFormat="1" ht="15.75">
      <c r="A169" s="41" t="s">
        <v>363</v>
      </c>
      <c r="B169" s="42" t="s">
        <v>364</v>
      </c>
      <c r="C169" s="25"/>
      <c r="D169" s="25">
        <v>4</v>
      </c>
      <c r="E169" s="25">
        <v>3</v>
      </c>
      <c r="F169" s="25"/>
      <c r="G169" s="25">
        <v>3</v>
      </c>
      <c r="H169" s="25"/>
      <c r="I169" s="25">
        <v>4</v>
      </c>
      <c r="J169" s="25">
        <v>4</v>
      </c>
      <c r="K169" s="25"/>
      <c r="L169" s="25"/>
      <c r="M169" s="25">
        <v>5</v>
      </c>
      <c r="N169" s="25">
        <v>6</v>
      </c>
      <c r="O169" s="90">
        <v>41</v>
      </c>
      <c r="P169" s="29">
        <f t="shared" si="3"/>
        <v>29</v>
      </c>
    </row>
    <row r="170" spans="1:16" s="14" customFormat="1" ht="15.75">
      <c r="A170" s="41" t="s">
        <v>365</v>
      </c>
      <c r="B170" s="42" t="s">
        <v>366</v>
      </c>
      <c r="C170" s="25"/>
      <c r="D170" s="25">
        <v>4</v>
      </c>
      <c r="E170" s="25">
        <v>4</v>
      </c>
      <c r="F170" s="25">
        <v>4</v>
      </c>
      <c r="G170" s="25"/>
      <c r="H170" s="25">
        <v>4</v>
      </c>
      <c r="I170" s="25">
        <v>4</v>
      </c>
      <c r="J170" s="25">
        <v>9</v>
      </c>
      <c r="K170" s="25">
        <v>7</v>
      </c>
      <c r="L170" s="25">
        <v>8</v>
      </c>
      <c r="M170" s="25"/>
      <c r="N170" s="25">
        <v>10</v>
      </c>
      <c r="O170" s="90">
        <v>44</v>
      </c>
      <c r="P170" s="29">
        <f t="shared" si="3"/>
        <v>54</v>
      </c>
    </row>
    <row r="171" spans="1:16" s="14" customFormat="1" ht="15.75">
      <c r="A171" s="41" t="s">
        <v>367</v>
      </c>
      <c r="B171" s="42" t="s">
        <v>368</v>
      </c>
      <c r="C171" s="25">
        <v>4</v>
      </c>
      <c r="D171" s="25"/>
      <c r="E171" s="25"/>
      <c r="F171" s="25">
        <v>4</v>
      </c>
      <c r="G171" s="25">
        <v>3</v>
      </c>
      <c r="H171" s="25"/>
      <c r="I171" s="25">
        <v>3</v>
      </c>
      <c r="J171" s="25">
        <v>5</v>
      </c>
      <c r="K171" s="25">
        <v>8</v>
      </c>
      <c r="L171" s="25">
        <v>7</v>
      </c>
      <c r="M171" s="25">
        <v>6</v>
      </c>
      <c r="N171" s="25">
        <v>9</v>
      </c>
      <c r="O171" s="90">
        <v>44</v>
      </c>
      <c r="P171" s="29">
        <f t="shared" si="3"/>
        <v>49</v>
      </c>
    </row>
    <row r="172" spans="1:16" s="14" customFormat="1" ht="15.75">
      <c r="A172" s="41" t="s">
        <v>369</v>
      </c>
      <c r="B172" s="42" t="s">
        <v>370</v>
      </c>
      <c r="C172" s="25"/>
      <c r="D172" s="25">
        <v>4</v>
      </c>
      <c r="E172" s="25">
        <v>2</v>
      </c>
      <c r="F172" s="25">
        <v>4</v>
      </c>
      <c r="G172" s="25"/>
      <c r="H172" s="25">
        <v>4</v>
      </c>
      <c r="I172" s="25"/>
      <c r="J172" s="25">
        <v>8</v>
      </c>
      <c r="K172" s="25">
        <v>9</v>
      </c>
      <c r="L172" s="25">
        <v>7</v>
      </c>
      <c r="M172" s="25">
        <v>7</v>
      </c>
      <c r="N172" s="25">
        <v>9</v>
      </c>
      <c r="O172" s="90">
        <v>35</v>
      </c>
      <c r="P172" s="29">
        <f t="shared" si="3"/>
        <v>54</v>
      </c>
    </row>
    <row r="173" spans="1:16" s="14" customFormat="1" ht="15.75">
      <c r="A173" s="41" t="s">
        <v>371</v>
      </c>
      <c r="B173" s="42" t="s">
        <v>372</v>
      </c>
      <c r="C173" s="25">
        <v>4</v>
      </c>
      <c r="D173" s="25">
        <v>4</v>
      </c>
      <c r="E173" s="25">
        <v>3</v>
      </c>
      <c r="F173" s="25">
        <v>4</v>
      </c>
      <c r="G173" s="25">
        <v>4</v>
      </c>
      <c r="H173" s="25"/>
      <c r="I173" s="25"/>
      <c r="J173" s="25">
        <v>8</v>
      </c>
      <c r="K173" s="25"/>
      <c r="L173" s="25">
        <v>8</v>
      </c>
      <c r="M173" s="25">
        <v>8</v>
      </c>
      <c r="N173" s="25">
        <v>10</v>
      </c>
      <c r="O173" s="90">
        <v>44</v>
      </c>
      <c r="P173" s="29">
        <f t="shared" si="3"/>
        <v>53</v>
      </c>
    </row>
    <row r="174" spans="1:16" s="14" customFormat="1" ht="15.75">
      <c r="A174" s="41" t="s">
        <v>373</v>
      </c>
      <c r="B174" s="42" t="s">
        <v>374</v>
      </c>
      <c r="C174" s="25"/>
      <c r="D174" s="25"/>
      <c r="E174" s="25">
        <v>4</v>
      </c>
      <c r="F174" s="25">
        <v>3</v>
      </c>
      <c r="G174" s="25">
        <v>3</v>
      </c>
      <c r="H174" s="25"/>
      <c r="I174" s="25">
        <v>3</v>
      </c>
      <c r="J174" s="25">
        <v>7</v>
      </c>
      <c r="K174" s="25"/>
      <c r="L174" s="25">
        <v>5</v>
      </c>
      <c r="M174" s="25">
        <v>7</v>
      </c>
      <c r="N174" s="25">
        <v>8</v>
      </c>
      <c r="O174" s="90">
        <v>41</v>
      </c>
      <c r="P174" s="29">
        <f t="shared" si="3"/>
        <v>40</v>
      </c>
    </row>
    <row r="175" spans="1:16" s="14" customFormat="1" ht="15.75">
      <c r="A175" s="41" t="s">
        <v>375</v>
      </c>
      <c r="B175" s="42" t="s">
        <v>376</v>
      </c>
      <c r="C175" s="25"/>
      <c r="D175" s="25">
        <v>3</v>
      </c>
      <c r="E175" s="25">
        <v>4</v>
      </c>
      <c r="F175" s="25">
        <v>4</v>
      </c>
      <c r="G175" s="25"/>
      <c r="H175" s="25"/>
      <c r="I175" s="25"/>
      <c r="J175" s="25">
        <v>8</v>
      </c>
      <c r="K175" s="25">
        <v>7</v>
      </c>
      <c r="L175" s="25"/>
      <c r="M175" s="25">
        <v>8</v>
      </c>
      <c r="N175" s="25">
        <v>6</v>
      </c>
      <c r="O175" s="90">
        <v>41</v>
      </c>
      <c r="P175" s="29">
        <f t="shared" si="3"/>
        <v>40</v>
      </c>
    </row>
    <row r="176" spans="1:16" s="14" customFormat="1" ht="15.75">
      <c r="A176" s="41" t="s">
        <v>377</v>
      </c>
      <c r="B176" s="42" t="s">
        <v>378</v>
      </c>
      <c r="C176" s="25">
        <v>2</v>
      </c>
      <c r="D176" s="25">
        <v>3</v>
      </c>
      <c r="E176" s="25">
        <v>3</v>
      </c>
      <c r="F176" s="25"/>
      <c r="G176" s="25">
        <v>4</v>
      </c>
      <c r="H176" s="25">
        <v>4</v>
      </c>
      <c r="I176" s="25"/>
      <c r="J176" s="25">
        <v>6</v>
      </c>
      <c r="K176" s="25"/>
      <c r="L176" s="25">
        <v>6</v>
      </c>
      <c r="M176" s="25">
        <v>7</v>
      </c>
      <c r="N176" s="25">
        <v>7</v>
      </c>
      <c r="O176" s="90">
        <v>43</v>
      </c>
      <c r="P176" s="29">
        <f t="shared" si="3"/>
        <v>42</v>
      </c>
    </row>
    <row r="177" spans="1:16" s="14" customFormat="1" ht="15.75">
      <c r="A177" s="41" t="s">
        <v>379</v>
      </c>
      <c r="B177" s="42" t="s">
        <v>380</v>
      </c>
      <c r="C177" s="25"/>
      <c r="D177" s="25">
        <v>4</v>
      </c>
      <c r="E177" s="25">
        <v>4</v>
      </c>
      <c r="F177" s="25">
        <v>4</v>
      </c>
      <c r="G177" s="25"/>
      <c r="H177" s="25">
        <v>4</v>
      </c>
      <c r="I177" s="25">
        <v>4</v>
      </c>
      <c r="J177" s="25"/>
      <c r="K177" s="25">
        <v>9</v>
      </c>
      <c r="L177" s="25">
        <v>9</v>
      </c>
      <c r="M177" s="25">
        <v>9</v>
      </c>
      <c r="N177" s="25">
        <v>10</v>
      </c>
      <c r="O177" s="90">
        <v>41</v>
      </c>
      <c r="P177" s="29">
        <f t="shared" si="3"/>
        <v>57</v>
      </c>
    </row>
    <row r="178" spans="1:16" s="14" customFormat="1" ht="15.75">
      <c r="A178" s="41" t="s">
        <v>381</v>
      </c>
      <c r="B178" s="42" t="s">
        <v>382</v>
      </c>
      <c r="C178" s="25">
        <v>3</v>
      </c>
      <c r="D178" s="25">
        <v>3</v>
      </c>
      <c r="E178" s="25">
        <v>3</v>
      </c>
      <c r="F178" s="25"/>
      <c r="G178" s="25"/>
      <c r="H178" s="25">
        <v>4</v>
      </c>
      <c r="I178" s="25">
        <v>4</v>
      </c>
      <c r="J178" s="25">
        <v>8</v>
      </c>
      <c r="K178" s="25"/>
      <c r="L178" s="25"/>
      <c r="M178" s="25">
        <v>7</v>
      </c>
      <c r="N178" s="25">
        <v>8</v>
      </c>
      <c r="O178" s="90">
        <v>44</v>
      </c>
      <c r="P178" s="29">
        <f t="shared" si="3"/>
        <v>40</v>
      </c>
    </row>
    <row r="179" spans="1:16" s="14" customFormat="1" ht="15.75">
      <c r="A179" s="41" t="s">
        <v>383</v>
      </c>
      <c r="B179" s="42" t="s">
        <v>384</v>
      </c>
      <c r="C179" s="25">
        <v>3</v>
      </c>
      <c r="D179" s="25">
        <v>3</v>
      </c>
      <c r="E179" s="25"/>
      <c r="F179" s="25"/>
      <c r="G179" s="25">
        <v>3</v>
      </c>
      <c r="H179" s="25"/>
      <c r="I179" s="25"/>
      <c r="J179" s="25">
        <v>3</v>
      </c>
      <c r="K179" s="25"/>
      <c r="L179" s="25">
        <v>5</v>
      </c>
      <c r="M179" s="25">
        <v>7</v>
      </c>
      <c r="N179" s="25">
        <v>5</v>
      </c>
      <c r="O179" s="90">
        <v>39</v>
      </c>
      <c r="P179" s="29">
        <f t="shared" si="3"/>
        <v>29</v>
      </c>
    </row>
    <row r="180" spans="1:16" s="14" customFormat="1" ht="15.75">
      <c r="A180" s="41" t="s">
        <v>385</v>
      </c>
      <c r="B180" s="42" t="s">
        <v>386</v>
      </c>
      <c r="C180" s="25">
        <v>2</v>
      </c>
      <c r="D180" s="25">
        <v>3</v>
      </c>
      <c r="E180" s="25">
        <v>4</v>
      </c>
      <c r="F180" s="25"/>
      <c r="G180" s="25">
        <v>3</v>
      </c>
      <c r="H180" s="25"/>
      <c r="I180" s="25"/>
      <c r="J180" s="25">
        <v>6</v>
      </c>
      <c r="K180" s="25">
        <v>7</v>
      </c>
      <c r="L180" s="25">
        <v>7</v>
      </c>
      <c r="M180" s="25">
        <v>8</v>
      </c>
      <c r="N180" s="25">
        <v>8</v>
      </c>
      <c r="O180" s="90">
        <v>41</v>
      </c>
      <c r="P180" s="29">
        <f t="shared" si="3"/>
        <v>48</v>
      </c>
    </row>
    <row r="181" spans="1:16" s="14" customFormat="1" ht="15.75">
      <c r="A181" s="41" t="s">
        <v>387</v>
      </c>
      <c r="B181" s="42" t="s">
        <v>388</v>
      </c>
      <c r="C181" s="25">
        <v>4</v>
      </c>
      <c r="D181" s="25">
        <v>4</v>
      </c>
      <c r="E181" s="25"/>
      <c r="F181" s="25">
        <v>4</v>
      </c>
      <c r="G181" s="25">
        <v>4</v>
      </c>
      <c r="H181" s="25">
        <v>5</v>
      </c>
      <c r="I181" s="25">
        <v>5</v>
      </c>
      <c r="J181" s="25">
        <v>9</v>
      </c>
      <c r="K181" s="25"/>
      <c r="L181" s="25">
        <v>6</v>
      </c>
      <c r="M181" s="25">
        <v>7</v>
      </c>
      <c r="N181" s="25">
        <v>8</v>
      </c>
      <c r="O181" s="90">
        <v>43</v>
      </c>
      <c r="P181" s="29">
        <f t="shared" si="3"/>
        <v>56</v>
      </c>
    </row>
    <row r="182" spans="1:16" s="14" customFormat="1" ht="15.75">
      <c r="A182" s="41" t="s">
        <v>389</v>
      </c>
      <c r="B182" s="42" t="s">
        <v>390</v>
      </c>
      <c r="C182" s="25">
        <v>4</v>
      </c>
      <c r="D182" s="25">
        <v>4</v>
      </c>
      <c r="E182" s="25">
        <v>4</v>
      </c>
      <c r="F182" s="25">
        <v>4</v>
      </c>
      <c r="G182" s="25">
        <v>4</v>
      </c>
      <c r="H182" s="25"/>
      <c r="I182" s="25"/>
      <c r="J182" s="25">
        <v>9</v>
      </c>
      <c r="K182" s="25">
        <v>9</v>
      </c>
      <c r="L182" s="25">
        <v>9</v>
      </c>
      <c r="M182" s="25"/>
      <c r="N182" s="25">
        <v>12</v>
      </c>
      <c r="O182" s="90">
        <v>44</v>
      </c>
      <c r="P182" s="29">
        <f t="shared" si="3"/>
        <v>59</v>
      </c>
    </row>
    <row r="183" spans="1:16" s="14" customFormat="1" ht="15.75">
      <c r="A183" s="41" t="s">
        <v>391</v>
      </c>
      <c r="B183" s="42" t="s">
        <v>392</v>
      </c>
      <c r="C183" s="25"/>
      <c r="D183" s="25">
        <v>3</v>
      </c>
      <c r="E183" s="25">
        <v>3</v>
      </c>
      <c r="F183" s="25"/>
      <c r="G183" s="25">
        <v>4</v>
      </c>
      <c r="H183" s="25"/>
      <c r="I183" s="25">
        <v>3</v>
      </c>
      <c r="J183" s="25"/>
      <c r="K183" s="25">
        <v>6</v>
      </c>
      <c r="L183" s="25">
        <v>8</v>
      </c>
      <c r="M183" s="25">
        <v>7</v>
      </c>
      <c r="N183" s="25">
        <v>9</v>
      </c>
      <c r="O183" s="90">
        <v>40</v>
      </c>
      <c r="P183" s="29">
        <f t="shared" si="3"/>
        <v>43</v>
      </c>
    </row>
    <row r="184" spans="1:16" s="14" customFormat="1" ht="15.75">
      <c r="A184" s="41" t="s">
        <v>393</v>
      </c>
      <c r="B184" s="42" t="s">
        <v>394</v>
      </c>
      <c r="C184" s="25">
        <v>4</v>
      </c>
      <c r="D184" s="25">
        <v>4</v>
      </c>
      <c r="E184" s="25">
        <v>4</v>
      </c>
      <c r="F184" s="25"/>
      <c r="G184" s="25">
        <v>5</v>
      </c>
      <c r="H184" s="25"/>
      <c r="I184" s="25">
        <v>4</v>
      </c>
      <c r="J184" s="25">
        <v>9</v>
      </c>
      <c r="K184" s="25">
        <v>9</v>
      </c>
      <c r="L184" s="25"/>
      <c r="M184" s="25">
        <v>9</v>
      </c>
      <c r="N184" s="25">
        <v>12</v>
      </c>
      <c r="O184" s="90">
        <v>40</v>
      </c>
      <c r="P184" s="29">
        <f t="shared" si="3"/>
        <v>60</v>
      </c>
    </row>
    <row r="185" spans="1:16" s="14" customFormat="1" ht="15.75">
      <c r="A185" s="41" t="s">
        <v>395</v>
      </c>
      <c r="B185" s="42" t="s">
        <v>396</v>
      </c>
      <c r="C185" s="25">
        <v>4</v>
      </c>
      <c r="D185" s="25">
        <v>3</v>
      </c>
      <c r="E185" s="25"/>
      <c r="F185" s="25">
        <v>3</v>
      </c>
      <c r="G185" s="25">
        <v>3</v>
      </c>
      <c r="H185" s="25">
        <v>4</v>
      </c>
      <c r="I185" s="25"/>
      <c r="J185" s="25">
        <v>8</v>
      </c>
      <c r="K185" s="25"/>
      <c r="L185" s="25">
        <v>8</v>
      </c>
      <c r="M185" s="25">
        <v>8</v>
      </c>
      <c r="N185" s="25">
        <v>8</v>
      </c>
      <c r="O185" s="90">
        <v>43</v>
      </c>
      <c r="P185" s="29">
        <f t="shared" si="3"/>
        <v>49</v>
      </c>
    </row>
    <row r="186" spans="1:16" s="14" customFormat="1" ht="15.75">
      <c r="A186" s="41" t="s">
        <v>397</v>
      </c>
      <c r="B186" s="42" t="s">
        <v>398</v>
      </c>
      <c r="C186" s="25">
        <v>4</v>
      </c>
      <c r="D186" s="25"/>
      <c r="E186" s="25">
        <v>4</v>
      </c>
      <c r="F186" s="25"/>
      <c r="G186" s="25">
        <v>4</v>
      </c>
      <c r="H186" s="25"/>
      <c r="I186" s="25"/>
      <c r="J186" s="25"/>
      <c r="K186" s="25"/>
      <c r="L186" s="25">
        <v>5</v>
      </c>
      <c r="M186" s="25">
        <v>8</v>
      </c>
      <c r="N186" s="25">
        <v>9</v>
      </c>
      <c r="O186" s="90">
        <v>38</v>
      </c>
      <c r="P186" s="29">
        <f t="shared" si="3"/>
        <v>34</v>
      </c>
    </row>
    <row r="187" spans="1:16" s="14" customFormat="1" ht="15.75">
      <c r="A187" s="144" t="s">
        <v>49</v>
      </c>
      <c r="B187" s="145"/>
      <c r="C187" s="37">
        <f t="shared" ref="C187:N187" si="4">COUNTA(C15:C186)</f>
        <v>130</v>
      </c>
      <c r="D187" s="38">
        <f t="shared" si="4"/>
        <v>124</v>
      </c>
      <c r="E187" s="38">
        <f t="shared" si="4"/>
        <v>118</v>
      </c>
      <c r="F187" s="38">
        <f t="shared" si="4"/>
        <v>80</v>
      </c>
      <c r="G187" s="38">
        <f t="shared" si="4"/>
        <v>93</v>
      </c>
      <c r="H187" s="38">
        <f t="shared" si="4"/>
        <v>86</v>
      </c>
      <c r="I187" s="38">
        <f t="shared" si="4"/>
        <v>98</v>
      </c>
      <c r="J187" s="38">
        <f t="shared" si="4"/>
        <v>139</v>
      </c>
      <c r="K187" s="38">
        <f t="shared" si="4"/>
        <v>102</v>
      </c>
      <c r="L187" s="38">
        <f t="shared" si="4"/>
        <v>92</v>
      </c>
      <c r="M187" s="38">
        <f t="shared" si="4"/>
        <v>135</v>
      </c>
      <c r="N187" s="38">
        <f t="shared" si="4"/>
        <v>160</v>
      </c>
      <c r="O187" s="39">
        <f>COUNT(O15:O186)</f>
        <v>169</v>
      </c>
      <c r="P187" s="29"/>
    </row>
    <row r="188" spans="1:16" s="14" customFormat="1" ht="15.75">
      <c r="A188" s="144" t="s">
        <v>4</v>
      </c>
      <c r="B188" s="145"/>
      <c r="C188" s="56">
        <f t="shared" ref="C188:O188" si="5">COUNTIF(C15:C186,"&gt;"&amp;C14)</f>
        <v>95</v>
      </c>
      <c r="D188" s="57">
        <f t="shared" si="5"/>
        <v>71</v>
      </c>
      <c r="E188" s="57">
        <f t="shared" si="5"/>
        <v>79</v>
      </c>
      <c r="F188" s="57">
        <f t="shared" si="5"/>
        <v>61</v>
      </c>
      <c r="G188" s="57">
        <f t="shared" si="5"/>
        <v>67</v>
      </c>
      <c r="H188" s="57">
        <f t="shared" si="5"/>
        <v>74</v>
      </c>
      <c r="I188" s="57">
        <f t="shared" si="5"/>
        <v>76</v>
      </c>
      <c r="J188" s="57">
        <f t="shared" si="5"/>
        <v>97</v>
      </c>
      <c r="K188" s="57">
        <f t="shared" si="5"/>
        <v>81</v>
      </c>
      <c r="L188" s="57">
        <f t="shared" si="5"/>
        <v>65</v>
      </c>
      <c r="M188" s="57">
        <f t="shared" si="5"/>
        <v>119</v>
      </c>
      <c r="N188" s="57">
        <f t="shared" si="5"/>
        <v>70</v>
      </c>
      <c r="O188" s="30">
        <f t="shared" si="5"/>
        <v>168</v>
      </c>
      <c r="P188" s="29"/>
    </row>
    <row r="189" spans="1:16" s="14" customFormat="1" ht="15.75">
      <c r="A189" s="144" t="s">
        <v>54</v>
      </c>
      <c r="B189" s="145"/>
      <c r="C189" s="56">
        <f t="shared" ref="C189:N189" si="6">ROUND(C188*100/C187,0)</f>
        <v>73</v>
      </c>
      <c r="D189" s="56">
        <f t="shared" si="6"/>
        <v>57</v>
      </c>
      <c r="E189" s="57">
        <f t="shared" si="6"/>
        <v>67</v>
      </c>
      <c r="F189" s="57">
        <f t="shared" si="6"/>
        <v>76</v>
      </c>
      <c r="G189" s="57">
        <f t="shared" si="6"/>
        <v>72</v>
      </c>
      <c r="H189" s="57">
        <f t="shared" si="6"/>
        <v>86</v>
      </c>
      <c r="I189" s="57">
        <f t="shared" si="6"/>
        <v>78</v>
      </c>
      <c r="J189" s="57">
        <f t="shared" si="6"/>
        <v>70</v>
      </c>
      <c r="K189" s="57">
        <f t="shared" si="6"/>
        <v>79</v>
      </c>
      <c r="L189" s="57">
        <f t="shared" si="6"/>
        <v>71</v>
      </c>
      <c r="M189" s="57">
        <f t="shared" si="6"/>
        <v>88</v>
      </c>
      <c r="N189" s="57">
        <f t="shared" si="6"/>
        <v>44</v>
      </c>
      <c r="O189" s="30">
        <f>ROUND(O188*100/O187,0)</f>
        <v>99</v>
      </c>
      <c r="P189" s="29"/>
    </row>
    <row r="190" spans="1:16" s="14" customFormat="1">
      <c r="A190" s="148" t="s">
        <v>14</v>
      </c>
      <c r="B190" s="149"/>
      <c r="C190" s="56" t="str">
        <f>IF(C189&gt;=80,"3",IF(C189&gt;=70,"2",IF(C189&gt;=60,"1","-")))</f>
        <v>2</v>
      </c>
      <c r="D190" s="57" t="str">
        <f t="shared" ref="D190:O190" si="7">IF(D189&gt;=80,"3",IF(D189&gt;=70,"2",IF(D189&gt;=60,"1","-")))</f>
        <v>-</v>
      </c>
      <c r="E190" s="57" t="str">
        <f t="shared" si="7"/>
        <v>1</v>
      </c>
      <c r="F190" s="57" t="str">
        <f t="shared" si="7"/>
        <v>2</v>
      </c>
      <c r="G190" s="57" t="str">
        <f t="shared" si="7"/>
        <v>2</v>
      </c>
      <c r="H190" s="57" t="str">
        <f t="shared" si="7"/>
        <v>3</v>
      </c>
      <c r="I190" s="57" t="str">
        <f t="shared" si="7"/>
        <v>2</v>
      </c>
      <c r="J190" s="57" t="str">
        <f t="shared" si="7"/>
        <v>2</v>
      </c>
      <c r="K190" s="57" t="str">
        <f t="shared" si="7"/>
        <v>2</v>
      </c>
      <c r="L190" s="57" t="str">
        <f t="shared" si="7"/>
        <v>2</v>
      </c>
      <c r="M190" s="57" t="str">
        <f t="shared" si="7"/>
        <v>3</v>
      </c>
      <c r="N190" s="57" t="str">
        <f t="shared" si="7"/>
        <v>-</v>
      </c>
      <c r="O190" s="30" t="str">
        <f t="shared" si="7"/>
        <v>3</v>
      </c>
      <c r="P190" s="29"/>
    </row>
    <row r="191" spans="1:16" s="14" customFormat="1">
      <c r="A191" s="10"/>
      <c r="B191" s="10"/>
      <c r="C191" s="11"/>
      <c r="D191" s="11"/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P191" s="11"/>
    </row>
    <row r="192" spans="1:16" s="14" customFormat="1" ht="18.75">
      <c r="A192" s="10"/>
      <c r="B192" s="10"/>
      <c r="C192" s="11"/>
      <c r="D192" s="11"/>
      <c r="E192" s="12"/>
      <c r="F192" s="150"/>
      <c r="G192" s="151"/>
      <c r="H192" s="137" t="s">
        <v>15</v>
      </c>
      <c r="I192" s="138"/>
      <c r="J192" s="15" t="s">
        <v>18</v>
      </c>
      <c r="K192" s="15"/>
      <c r="L192" s="16"/>
      <c r="M192" s="16"/>
      <c r="N192" s="17"/>
      <c r="P192" s="11"/>
    </row>
    <row r="193" spans="1:16" s="14" customFormat="1" ht="20.25">
      <c r="A193" s="10"/>
      <c r="B193" s="10"/>
      <c r="C193" s="18"/>
      <c r="D193" s="19"/>
      <c r="E193" s="13"/>
      <c r="F193" s="135" t="s">
        <v>16</v>
      </c>
      <c r="G193" s="136"/>
      <c r="H193" s="20" t="s">
        <v>35</v>
      </c>
      <c r="I193" s="20" t="s">
        <v>14</v>
      </c>
      <c r="J193" s="20" t="s">
        <v>35</v>
      </c>
      <c r="K193" s="20" t="s">
        <v>14</v>
      </c>
      <c r="L193" s="21"/>
      <c r="M193" s="21"/>
      <c r="N193" s="18"/>
      <c r="P193" s="11"/>
    </row>
    <row r="194" spans="1:16" s="14" customFormat="1" ht="20.25">
      <c r="A194" s="10"/>
      <c r="B194" s="10"/>
      <c r="C194" s="18"/>
      <c r="D194" s="18"/>
      <c r="E194" s="13"/>
      <c r="F194" s="135" t="s">
        <v>31</v>
      </c>
      <c r="G194" s="136"/>
      <c r="H194" s="24">
        <f>AVERAGE(C189,H189,M189)</f>
        <v>82.333333333333329</v>
      </c>
      <c r="I194" s="57" t="str">
        <f>IF(H194&gt;=80,"3",IF(H194&gt;=70,"2",IF(H194&gt;=60,"1",IF(H194&lt;=59,"-"))))</f>
        <v>3</v>
      </c>
      <c r="J194" s="57">
        <f>(H194*0.3)+($O$189*0.7)</f>
        <v>94</v>
      </c>
      <c r="K194" s="57" t="str">
        <f>IF(J194&gt;=80,"3",IF(J194&gt;=70,"2",IF(J194&gt;=60,"1",IF(J194&lt;59,"-"))))</f>
        <v>3</v>
      </c>
      <c r="L194" s="22"/>
      <c r="M194" s="22"/>
      <c r="N194" s="18"/>
      <c r="P194" s="11"/>
    </row>
    <row r="195" spans="1:16" s="14" customFormat="1" ht="20.25">
      <c r="A195" s="10"/>
      <c r="B195" s="10"/>
      <c r="C195" s="11"/>
      <c r="D195" s="11"/>
      <c r="E195" s="12"/>
      <c r="F195" s="135" t="s">
        <v>32</v>
      </c>
      <c r="G195" s="136"/>
      <c r="H195" s="49">
        <f>AVERAGE(D189,I189,N189)</f>
        <v>59.666666666666664</v>
      </c>
      <c r="I195" s="57" t="str">
        <f>IF(H195&gt;=80,"3",IF(H195&gt;=70,"2",IF(H195&gt;=60,"1",IF(H195&gt;=59,"-"))))</f>
        <v>-</v>
      </c>
      <c r="J195" s="57">
        <f t="shared" ref="J195:J197" si="8">(H195*0.3)+($O$189*0.7)</f>
        <v>87.199999999999989</v>
      </c>
      <c r="K195" s="57" t="str">
        <f>IF(J195&gt;=80,"3",IF(J195&gt;=70,"2",IF(J195&gt;=60,"1",IF(J195&lt;59,"-"))))</f>
        <v>3</v>
      </c>
      <c r="L195" s="22"/>
      <c r="M195" s="22"/>
      <c r="N195" s="18"/>
      <c r="P195" s="11"/>
    </row>
    <row r="196" spans="1:16" s="14" customFormat="1" ht="20.25">
      <c r="A196" s="10"/>
      <c r="B196" s="10"/>
      <c r="C196" s="11"/>
      <c r="D196" s="11"/>
      <c r="E196" s="12"/>
      <c r="F196" s="135" t="s">
        <v>33</v>
      </c>
      <c r="G196" s="136"/>
      <c r="H196" s="24">
        <f>AVERAGE(E189,J189)</f>
        <v>68.5</v>
      </c>
      <c r="I196" s="57" t="str">
        <f t="shared" ref="I196:I197" si="9">IF(H196&gt;=80,"3",IF(H196&gt;=70,"2",IF(H196&gt;=60,"1",IF(H196&lt;=59,"-"))))</f>
        <v>1</v>
      </c>
      <c r="J196" s="57">
        <f t="shared" si="8"/>
        <v>89.85</v>
      </c>
      <c r="K196" s="57" t="str">
        <f>IF(J196&gt;=80,"3",IF(J196&gt;=70,"2",IF(J196&gt;=60,"1",IF(J196&lt;59,"-"))))</f>
        <v>3</v>
      </c>
      <c r="L196" s="22"/>
      <c r="M196" s="22"/>
      <c r="N196" s="18"/>
      <c r="P196" s="11"/>
    </row>
    <row r="197" spans="1:16" s="14" customFormat="1" ht="20.25">
      <c r="A197" s="10"/>
      <c r="B197" s="10"/>
      <c r="C197" s="11"/>
      <c r="D197" s="11"/>
      <c r="E197" s="12"/>
      <c r="F197" s="135" t="s">
        <v>34</v>
      </c>
      <c r="G197" s="136"/>
      <c r="H197" s="24">
        <f>AVERAGE(F189,K189)</f>
        <v>77.5</v>
      </c>
      <c r="I197" s="57" t="str">
        <f t="shared" si="9"/>
        <v>2</v>
      </c>
      <c r="J197" s="57">
        <f t="shared" si="8"/>
        <v>92.55</v>
      </c>
      <c r="K197" s="57" t="str">
        <f>IF(J197&gt;=80,"3",IF(J197&gt;=70,"2",IF(J197&gt;=60,"1",IF(J197&lt;59,"-"))))</f>
        <v>3</v>
      </c>
      <c r="L197" s="22"/>
      <c r="M197" s="22"/>
      <c r="N197" s="18"/>
      <c r="P197" s="11"/>
    </row>
    <row r="198" spans="1:16" s="14" customFormat="1">
      <c r="A198" s="10"/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P198" s="11"/>
    </row>
  </sheetData>
  <mergeCells count="30">
    <mergeCell ref="A6:B6"/>
    <mergeCell ref="M6:P6"/>
    <mergeCell ref="C8:N8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F197:G197"/>
    <mergeCell ref="H192:I192"/>
    <mergeCell ref="A10:B10"/>
    <mergeCell ref="C10:I10"/>
    <mergeCell ref="J10:M10"/>
    <mergeCell ref="A11:B11"/>
    <mergeCell ref="A12:B12"/>
    <mergeCell ref="A13:B13"/>
    <mergeCell ref="A187:B187"/>
    <mergeCell ref="A188:B188"/>
    <mergeCell ref="A189:B189"/>
    <mergeCell ref="A190:B190"/>
    <mergeCell ref="F192:G192"/>
    <mergeCell ref="C9:N9"/>
    <mergeCell ref="F193:G193"/>
    <mergeCell ref="F194:G194"/>
    <mergeCell ref="F195:G195"/>
    <mergeCell ref="F196:G196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A23" sqref="A23:A27"/>
    </sheetView>
  </sheetViews>
  <sheetFormatPr defaultRowHeight="1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2" ht="28.5" customHeight="1">
      <c r="A1" s="47" t="s">
        <v>411</v>
      </c>
      <c r="B1" s="47"/>
      <c r="C1" s="47"/>
      <c r="D1" s="47"/>
      <c r="E1" s="47"/>
      <c r="F1" s="47"/>
      <c r="G1" s="47"/>
      <c r="H1" s="47"/>
      <c r="I1" s="47"/>
      <c r="J1" s="47"/>
      <c r="K1" s="9"/>
      <c r="L1" s="9"/>
    </row>
    <row r="3" spans="1:12">
      <c r="C3" s="100"/>
      <c r="D3" s="100" t="s">
        <v>15</v>
      </c>
      <c r="E3" s="100"/>
      <c r="F3" s="100" t="s">
        <v>18</v>
      </c>
      <c r="G3" s="100"/>
    </row>
    <row r="4" spans="1:12">
      <c r="C4" s="101" t="s">
        <v>16</v>
      </c>
      <c r="D4" s="100" t="s">
        <v>17</v>
      </c>
      <c r="E4" s="100" t="s">
        <v>14</v>
      </c>
      <c r="F4" s="100" t="s">
        <v>17</v>
      </c>
      <c r="G4" s="100" t="s">
        <v>14</v>
      </c>
    </row>
    <row r="5" spans="1:12">
      <c r="C5" s="101" t="s">
        <v>0</v>
      </c>
      <c r="D5" s="32">
        <f>'2.3'!H194</f>
        <v>82.333333333333329</v>
      </c>
      <c r="E5" s="32" t="str">
        <f>'2.3'!I194</f>
        <v>3</v>
      </c>
      <c r="F5" s="32">
        <f>'2.3'!J194</f>
        <v>94</v>
      </c>
      <c r="G5" s="32" t="str">
        <f>'2.3'!K194</f>
        <v>3</v>
      </c>
    </row>
    <row r="6" spans="1:12">
      <c r="C6" s="101" t="s">
        <v>1</v>
      </c>
      <c r="D6" s="32">
        <f>'2.3'!H195</f>
        <v>59.666666666666664</v>
      </c>
      <c r="E6" s="32" t="str">
        <f>'2.3'!I195</f>
        <v>-</v>
      </c>
      <c r="F6" s="32">
        <f>'2.3'!J195</f>
        <v>87.199999999999989</v>
      </c>
      <c r="G6" s="32" t="str">
        <f>'2.3'!K195</f>
        <v>3</v>
      </c>
    </row>
    <row r="7" spans="1:12">
      <c r="C7" s="101" t="s">
        <v>2</v>
      </c>
      <c r="D7" s="32">
        <f>'2.3'!H196</f>
        <v>68.5</v>
      </c>
      <c r="E7" s="32" t="str">
        <f>'2.3'!I196</f>
        <v>1</v>
      </c>
      <c r="F7" s="32">
        <f>'2.3'!J196</f>
        <v>89.85</v>
      </c>
      <c r="G7" s="32" t="str">
        <f>'2.3'!K196</f>
        <v>3</v>
      </c>
    </row>
    <row r="8" spans="1:12">
      <c r="C8" s="101" t="s">
        <v>3</v>
      </c>
      <c r="D8" s="32">
        <f>'2.3'!H197</f>
        <v>77.5</v>
      </c>
      <c r="E8" s="32" t="str">
        <f>'2.3'!I197</f>
        <v>2</v>
      </c>
      <c r="F8" s="32">
        <f>'2.3'!J197</f>
        <v>92.55</v>
      </c>
      <c r="G8" s="32" t="str">
        <f>'2.3'!K197</f>
        <v>3</v>
      </c>
    </row>
    <row r="12" spans="1:12" ht="15.75" thickBot="1">
      <c r="B12" s="102"/>
      <c r="C12" s="103" t="s">
        <v>6</v>
      </c>
      <c r="D12" s="103" t="s">
        <v>7</v>
      </c>
      <c r="E12" s="103" t="s">
        <v>5</v>
      </c>
      <c r="F12" s="103" t="s">
        <v>12</v>
      </c>
      <c r="G12" s="103" t="s">
        <v>13</v>
      </c>
      <c r="H12" s="103" t="s">
        <v>50</v>
      </c>
      <c r="I12" s="103" t="s">
        <v>51</v>
      </c>
      <c r="J12" s="103" t="s">
        <v>52</v>
      </c>
      <c r="K12" s="103" t="s">
        <v>53</v>
      </c>
    </row>
    <row r="13" spans="1:12" ht="16.5" thickBot="1">
      <c r="B13" s="103" t="s">
        <v>8</v>
      </c>
      <c r="C13" s="72">
        <v>3</v>
      </c>
      <c r="D13" s="73">
        <v>2</v>
      </c>
      <c r="E13" s="73">
        <v>2</v>
      </c>
      <c r="F13" s="73">
        <v>3</v>
      </c>
      <c r="G13" s="73">
        <v>2</v>
      </c>
      <c r="H13" s="73">
        <v>2</v>
      </c>
      <c r="I13" s="73">
        <v>1</v>
      </c>
      <c r="J13" s="73">
        <v>1</v>
      </c>
      <c r="K13" s="73">
        <v>2</v>
      </c>
    </row>
    <row r="14" spans="1:12" ht="16.5" thickBot="1">
      <c r="B14" s="103" t="s">
        <v>9</v>
      </c>
      <c r="C14" s="74">
        <v>1</v>
      </c>
      <c r="D14" s="75">
        <v>3</v>
      </c>
      <c r="E14" s="75"/>
      <c r="F14" s="75">
        <v>3</v>
      </c>
      <c r="G14" s="75">
        <v>1</v>
      </c>
      <c r="H14" s="75">
        <v>1</v>
      </c>
      <c r="I14" s="75">
        <v>3</v>
      </c>
      <c r="J14" s="75">
        <v>1</v>
      </c>
      <c r="K14" s="75">
        <v>2</v>
      </c>
    </row>
    <row r="15" spans="1:12" ht="16.5" thickBot="1">
      <c r="B15" s="103" t="s">
        <v>10</v>
      </c>
      <c r="C15" s="74">
        <v>3</v>
      </c>
      <c r="D15" s="75">
        <v>2</v>
      </c>
      <c r="E15" s="75">
        <v>3</v>
      </c>
      <c r="F15" s="75">
        <v>3</v>
      </c>
      <c r="G15" s="75">
        <v>1</v>
      </c>
      <c r="H15" s="75">
        <v>1</v>
      </c>
      <c r="I15" s="75">
        <v>1</v>
      </c>
      <c r="J15" s="75">
        <v>1</v>
      </c>
      <c r="K15" s="75">
        <v>2</v>
      </c>
    </row>
    <row r="16" spans="1:12" ht="16.5" thickBot="1">
      <c r="B16" s="103" t="s">
        <v>11</v>
      </c>
      <c r="C16" s="74">
        <v>3</v>
      </c>
      <c r="D16" s="75">
        <v>2</v>
      </c>
      <c r="E16" s="75">
        <v>1</v>
      </c>
      <c r="F16" s="75">
        <v>3</v>
      </c>
      <c r="G16" s="75">
        <v>2</v>
      </c>
      <c r="H16" s="75">
        <v>3</v>
      </c>
      <c r="I16" s="75"/>
      <c r="J16" s="75">
        <v>1</v>
      </c>
      <c r="K16" s="75">
        <v>2</v>
      </c>
    </row>
    <row r="17" spans="1:11" ht="15.75">
      <c r="B17" s="103" t="s">
        <v>418</v>
      </c>
      <c r="C17" s="81">
        <v>2</v>
      </c>
      <c r="D17" s="82">
        <v>3</v>
      </c>
      <c r="E17" s="82">
        <v>3</v>
      </c>
      <c r="F17" s="82">
        <v>2</v>
      </c>
      <c r="G17" s="82">
        <v>2</v>
      </c>
      <c r="H17" s="82">
        <v>2</v>
      </c>
      <c r="I17" s="82">
        <v>2</v>
      </c>
      <c r="J17" s="82">
        <v>1</v>
      </c>
      <c r="K17" s="82">
        <v>2</v>
      </c>
    </row>
    <row r="18" spans="1:11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1">
      <c r="B19" s="50"/>
      <c r="C19" s="50"/>
      <c r="D19" s="50"/>
      <c r="E19" s="50"/>
      <c r="F19" s="50"/>
      <c r="G19" s="50"/>
    </row>
    <row r="20" spans="1:11">
      <c r="B20" s="50"/>
      <c r="C20" s="50"/>
      <c r="D20" s="50"/>
      <c r="E20" s="50"/>
      <c r="F20" s="50"/>
      <c r="G20" s="50"/>
    </row>
    <row r="21" spans="1:11">
      <c r="A21" s="159" t="s">
        <v>29</v>
      </c>
      <c r="B21" s="159"/>
      <c r="C21" s="156" t="s">
        <v>6</v>
      </c>
      <c r="D21" s="156" t="s">
        <v>7</v>
      </c>
      <c r="E21" s="156" t="s">
        <v>5</v>
      </c>
      <c r="F21" s="156" t="s">
        <v>12</v>
      </c>
      <c r="G21" s="156" t="s">
        <v>13</v>
      </c>
      <c r="H21" s="156" t="s">
        <v>50</v>
      </c>
      <c r="I21" s="156" t="s">
        <v>51</v>
      </c>
      <c r="J21" s="156" t="s">
        <v>52</v>
      </c>
      <c r="K21" s="156" t="s">
        <v>53</v>
      </c>
    </row>
    <row r="22" spans="1:11">
      <c r="A22" s="158" t="s">
        <v>28</v>
      </c>
      <c r="B22" s="158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1:11">
      <c r="A23" s="103" t="s">
        <v>8</v>
      </c>
      <c r="B23" s="26">
        <f>F5</f>
        <v>94</v>
      </c>
      <c r="C23" s="58">
        <f t="shared" ref="C23:K23" si="0">C13*$B$23/3</f>
        <v>94</v>
      </c>
      <c r="D23" s="58">
        <f t="shared" si="0"/>
        <v>62.666666666666664</v>
      </c>
      <c r="E23" s="58">
        <f t="shared" si="0"/>
        <v>62.666666666666664</v>
      </c>
      <c r="F23" s="58">
        <f t="shared" si="0"/>
        <v>94</v>
      </c>
      <c r="G23" s="58">
        <f t="shared" si="0"/>
        <v>62.666666666666664</v>
      </c>
      <c r="H23" s="58">
        <f t="shared" si="0"/>
        <v>62.666666666666664</v>
      </c>
      <c r="I23" s="58">
        <f t="shared" si="0"/>
        <v>31.333333333333332</v>
      </c>
      <c r="J23" s="58">
        <f t="shared" si="0"/>
        <v>31.333333333333332</v>
      </c>
      <c r="K23" s="58">
        <f t="shared" si="0"/>
        <v>62.666666666666664</v>
      </c>
    </row>
    <row r="24" spans="1:11">
      <c r="A24" s="103" t="s">
        <v>9</v>
      </c>
      <c r="B24" s="26">
        <f>F6</f>
        <v>87.199999999999989</v>
      </c>
      <c r="C24" s="58">
        <f t="shared" ref="C24:K24" si="1">C14*$B$24/3</f>
        <v>29.066666666666663</v>
      </c>
      <c r="D24" s="58">
        <f t="shared" si="1"/>
        <v>87.199999999999989</v>
      </c>
      <c r="E24" s="58">
        <f t="shared" si="1"/>
        <v>0</v>
      </c>
      <c r="F24" s="58">
        <f t="shared" si="1"/>
        <v>87.199999999999989</v>
      </c>
      <c r="G24" s="58">
        <f t="shared" si="1"/>
        <v>29.066666666666663</v>
      </c>
      <c r="H24" s="58">
        <f t="shared" si="1"/>
        <v>29.066666666666663</v>
      </c>
      <c r="I24" s="58">
        <f t="shared" si="1"/>
        <v>87.199999999999989</v>
      </c>
      <c r="J24" s="58">
        <f t="shared" si="1"/>
        <v>29.066666666666663</v>
      </c>
      <c r="K24" s="58">
        <f t="shared" si="1"/>
        <v>58.133333333333326</v>
      </c>
    </row>
    <row r="25" spans="1:11">
      <c r="A25" s="103" t="s">
        <v>10</v>
      </c>
      <c r="B25" s="26">
        <f>F7</f>
        <v>89.85</v>
      </c>
      <c r="C25" s="58">
        <f t="shared" ref="C25:K25" si="2">C15*$B$25/3</f>
        <v>89.84999999999998</v>
      </c>
      <c r="D25" s="58">
        <f t="shared" si="2"/>
        <v>59.9</v>
      </c>
      <c r="E25" s="58">
        <f t="shared" si="2"/>
        <v>89.84999999999998</v>
      </c>
      <c r="F25" s="58">
        <f t="shared" si="2"/>
        <v>89.84999999999998</v>
      </c>
      <c r="G25" s="58">
        <f t="shared" si="2"/>
        <v>29.95</v>
      </c>
      <c r="H25" s="58">
        <f t="shared" si="2"/>
        <v>29.95</v>
      </c>
      <c r="I25" s="58">
        <f t="shared" si="2"/>
        <v>29.95</v>
      </c>
      <c r="J25" s="58">
        <f t="shared" si="2"/>
        <v>29.95</v>
      </c>
      <c r="K25" s="58">
        <f t="shared" si="2"/>
        <v>59.9</v>
      </c>
    </row>
    <row r="26" spans="1:11">
      <c r="A26" s="103" t="s">
        <v>11</v>
      </c>
      <c r="B26" s="26">
        <f>F8</f>
        <v>92.55</v>
      </c>
      <c r="C26" s="58">
        <f t="shared" ref="C26:K26" si="3">C16*$B$26/3</f>
        <v>92.55</v>
      </c>
      <c r="D26" s="58">
        <f t="shared" si="3"/>
        <v>61.699999999999996</v>
      </c>
      <c r="E26" s="58">
        <f t="shared" si="3"/>
        <v>30.849999999999998</v>
      </c>
      <c r="F26" s="58">
        <f t="shared" si="3"/>
        <v>92.55</v>
      </c>
      <c r="G26" s="58">
        <f t="shared" si="3"/>
        <v>61.699999999999996</v>
      </c>
      <c r="H26" s="58">
        <f t="shared" si="3"/>
        <v>92.55</v>
      </c>
      <c r="I26" s="58">
        <f t="shared" si="3"/>
        <v>0</v>
      </c>
      <c r="J26" s="58">
        <f t="shared" si="3"/>
        <v>30.849999999999998</v>
      </c>
      <c r="K26" s="58">
        <f t="shared" si="3"/>
        <v>61.699999999999996</v>
      </c>
    </row>
    <row r="27" spans="1:11">
      <c r="A27" s="103" t="s">
        <v>30</v>
      </c>
      <c r="B27" s="28"/>
      <c r="C27" s="57">
        <f t="shared" ref="C27:K27" si="4">AVERAGE(C23:C26)</f>
        <v>76.36666666666666</v>
      </c>
      <c r="D27" s="57">
        <f t="shared" si="4"/>
        <v>67.86666666666666</v>
      </c>
      <c r="E27" s="57">
        <f t="shared" si="4"/>
        <v>45.841666666666661</v>
      </c>
      <c r="F27" s="57">
        <f t="shared" si="4"/>
        <v>90.899999999999991</v>
      </c>
      <c r="G27" s="57">
        <f t="shared" si="4"/>
        <v>45.845833333333331</v>
      </c>
      <c r="H27" s="57">
        <f t="shared" si="4"/>
        <v>53.55833333333333</v>
      </c>
      <c r="I27" s="57">
        <f t="shared" si="4"/>
        <v>37.12083333333333</v>
      </c>
      <c r="J27" s="57">
        <f t="shared" si="4"/>
        <v>30.299999999999997</v>
      </c>
      <c r="K27" s="57">
        <f t="shared" si="4"/>
        <v>60.599999999999994</v>
      </c>
    </row>
    <row r="28" spans="1:11">
      <c r="B28" s="50"/>
      <c r="C28" s="50"/>
      <c r="D28" s="50"/>
      <c r="E28" s="50"/>
      <c r="F28" s="50"/>
      <c r="G28" s="50"/>
    </row>
    <row r="29" spans="1:11">
      <c r="D29" s="50"/>
      <c r="E29" s="6"/>
      <c r="F29" s="6"/>
      <c r="G29" s="6"/>
      <c r="H29" s="6"/>
      <c r="I29" s="6"/>
    </row>
    <row r="30" spans="1:11">
      <c r="D30" s="50"/>
      <c r="E30" s="50"/>
      <c r="F30" s="50"/>
      <c r="G30" s="50"/>
    </row>
  </sheetData>
  <mergeCells count="11">
    <mergeCell ref="H21:H22"/>
    <mergeCell ref="I21:I22"/>
    <mergeCell ref="J21:J22"/>
    <mergeCell ref="K21:K22"/>
    <mergeCell ref="A22:B22"/>
    <mergeCell ref="A21:B21"/>
    <mergeCell ref="C21:C22"/>
    <mergeCell ref="D21:D22"/>
    <mergeCell ref="E21:E22"/>
    <mergeCell ref="F21:F22"/>
    <mergeCell ref="G21:G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8"/>
  <sheetViews>
    <sheetView topLeftCell="A177" workbookViewId="0">
      <selection activeCell="A9" sqref="A9:P9"/>
    </sheetView>
  </sheetViews>
  <sheetFormatPr defaultRowHeight="15"/>
  <cols>
    <col min="1" max="1" width="25.42578125" style="1" customWidth="1"/>
    <col min="2" max="2" width="41.140625" style="1" bestFit="1" customWidth="1"/>
    <col min="3" max="14" width="8.5703125" style="2" customWidth="1"/>
    <col min="15" max="15" width="15.7109375" style="51" bestFit="1" customWidth="1"/>
    <col min="16" max="16" width="24.42578125" style="2" bestFit="1" customWidth="1"/>
    <col min="17" max="16384" width="9.140625" style="51"/>
  </cols>
  <sheetData>
    <row r="1" spans="1:16" ht="18.7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5" customHeight="1">
      <c r="A2" s="153" t="s">
        <v>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5" customHeight="1">
      <c r="A3" s="153" t="s">
        <v>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" customHeight="1">
      <c r="A4" s="154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5" customHeight="1">
      <c r="A5" s="153" t="s">
        <v>44</v>
      </c>
      <c r="B5" s="153"/>
      <c r="C5" s="153" t="s">
        <v>45</v>
      </c>
      <c r="D5" s="153"/>
      <c r="E5" s="153"/>
      <c r="F5" s="153"/>
      <c r="G5" s="153"/>
      <c r="H5" s="96"/>
      <c r="I5" s="153" t="s">
        <v>48</v>
      </c>
      <c r="J5" s="153"/>
      <c r="K5" s="153"/>
      <c r="L5" s="153" t="s">
        <v>400</v>
      </c>
      <c r="M5" s="153"/>
      <c r="N5" s="153" t="s">
        <v>46</v>
      </c>
      <c r="O5" s="153"/>
      <c r="P5" s="96">
        <v>2.4</v>
      </c>
    </row>
    <row r="6" spans="1:16" ht="18.75">
      <c r="A6" s="96" t="s">
        <v>57</v>
      </c>
      <c r="B6" s="96"/>
      <c r="C6" s="153" t="s">
        <v>413</v>
      </c>
      <c r="D6" s="153"/>
      <c r="E6" s="153"/>
      <c r="F6" s="153"/>
      <c r="G6" s="153"/>
      <c r="H6" s="153"/>
      <c r="I6" s="153"/>
      <c r="J6" s="153"/>
      <c r="K6" s="96" t="s">
        <v>47</v>
      </c>
      <c r="L6" s="96"/>
      <c r="M6" s="153" t="s">
        <v>417</v>
      </c>
      <c r="N6" s="153"/>
      <c r="O6" s="153"/>
      <c r="P6" s="153"/>
    </row>
    <row r="7" spans="1:16">
      <c r="A7" s="97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06"/>
      <c r="P7" s="98"/>
    </row>
    <row r="8" spans="1:16" ht="25.5" customHeight="1">
      <c r="A8" s="91"/>
      <c r="B8" s="91"/>
      <c r="C8" s="155" t="s">
        <v>414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07"/>
      <c r="P8" s="93"/>
    </row>
    <row r="9" spans="1:16" ht="18.75">
      <c r="A9" s="94"/>
      <c r="B9" s="94"/>
      <c r="C9" s="152" t="s">
        <v>434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92"/>
      <c r="P9" s="93"/>
    </row>
    <row r="10" spans="1:16" ht="18.75">
      <c r="A10" s="139"/>
      <c r="B10" s="140"/>
      <c r="C10" s="141" t="s">
        <v>37</v>
      </c>
      <c r="D10" s="142"/>
      <c r="E10" s="142"/>
      <c r="F10" s="142"/>
      <c r="G10" s="142"/>
      <c r="H10" s="142"/>
      <c r="I10" s="143"/>
      <c r="J10" s="141" t="s">
        <v>38</v>
      </c>
      <c r="K10" s="142"/>
      <c r="L10" s="142"/>
      <c r="M10" s="143"/>
      <c r="N10" s="95" t="s">
        <v>39</v>
      </c>
      <c r="O10" s="107"/>
      <c r="P10" s="93"/>
    </row>
    <row r="11" spans="1:16" s="14" customFormat="1" ht="15.75">
      <c r="A11" s="144" t="s">
        <v>20</v>
      </c>
      <c r="B11" s="145"/>
      <c r="C11" s="57">
        <v>1</v>
      </c>
      <c r="D11" s="57">
        <v>2</v>
      </c>
      <c r="E11" s="57">
        <v>3</v>
      </c>
      <c r="F11" s="57">
        <v>4</v>
      </c>
      <c r="G11" s="57">
        <v>5</v>
      </c>
      <c r="H11" s="57">
        <v>6</v>
      </c>
      <c r="I11" s="57">
        <v>7</v>
      </c>
      <c r="J11" s="57">
        <v>8</v>
      </c>
      <c r="K11" s="57">
        <v>9</v>
      </c>
      <c r="L11" s="57">
        <v>10</v>
      </c>
      <c r="M11" s="57">
        <v>11</v>
      </c>
      <c r="N11" s="57">
        <v>12</v>
      </c>
      <c r="O11" s="57" t="s">
        <v>40</v>
      </c>
      <c r="P11" s="57" t="s">
        <v>36</v>
      </c>
    </row>
    <row r="12" spans="1:16" s="14" customFormat="1" ht="15.75">
      <c r="A12" s="146" t="s">
        <v>21</v>
      </c>
      <c r="B12" s="147"/>
      <c r="C12" s="24" t="s">
        <v>0</v>
      </c>
      <c r="D12" s="24" t="s">
        <v>1</v>
      </c>
      <c r="E12" s="24" t="s">
        <v>2</v>
      </c>
      <c r="F12" s="24" t="s">
        <v>3</v>
      </c>
      <c r="G12" s="24" t="s">
        <v>419</v>
      </c>
      <c r="H12" s="24" t="s">
        <v>0</v>
      </c>
      <c r="I12" s="24" t="s">
        <v>1</v>
      </c>
      <c r="J12" s="24" t="s">
        <v>2</v>
      </c>
      <c r="K12" s="24" t="s">
        <v>3</v>
      </c>
      <c r="L12" s="24" t="s">
        <v>419</v>
      </c>
      <c r="M12" s="24" t="s">
        <v>0</v>
      </c>
      <c r="N12" s="24" t="s">
        <v>1</v>
      </c>
      <c r="O12" s="57" t="s">
        <v>19</v>
      </c>
      <c r="P12" s="57" t="s">
        <v>19</v>
      </c>
    </row>
    <row r="13" spans="1:16" s="14" customFormat="1" ht="15.75">
      <c r="A13" s="144" t="s">
        <v>22</v>
      </c>
      <c r="B13" s="145"/>
      <c r="C13" s="57">
        <v>5</v>
      </c>
      <c r="D13" s="57">
        <v>5</v>
      </c>
      <c r="E13" s="57">
        <v>5</v>
      </c>
      <c r="F13" s="57">
        <v>5</v>
      </c>
      <c r="G13" s="57">
        <v>5</v>
      </c>
      <c r="H13" s="57">
        <v>5</v>
      </c>
      <c r="I13" s="57">
        <v>5</v>
      </c>
      <c r="J13" s="57">
        <v>10</v>
      </c>
      <c r="K13" s="57">
        <v>10</v>
      </c>
      <c r="L13" s="57">
        <v>10</v>
      </c>
      <c r="M13" s="57">
        <v>10</v>
      </c>
      <c r="N13" s="57">
        <v>15</v>
      </c>
      <c r="O13" s="57">
        <v>70</v>
      </c>
      <c r="P13" s="57">
        <v>70</v>
      </c>
    </row>
    <row r="14" spans="1:16" s="14" customFormat="1" ht="22.5" customHeight="1">
      <c r="A14" s="33" t="s">
        <v>55</v>
      </c>
      <c r="B14" s="33" t="s">
        <v>56</v>
      </c>
      <c r="C14" s="34">
        <f>C13*0.64</f>
        <v>3.2</v>
      </c>
      <c r="D14" s="34">
        <f t="shared" ref="D14:N14" si="0">D13*0.64</f>
        <v>3.2</v>
      </c>
      <c r="E14" s="34">
        <f t="shared" si="0"/>
        <v>3.2</v>
      </c>
      <c r="F14" s="34">
        <f t="shared" si="0"/>
        <v>3.2</v>
      </c>
      <c r="G14" s="34">
        <f t="shared" si="0"/>
        <v>3.2</v>
      </c>
      <c r="H14" s="34">
        <f t="shared" si="0"/>
        <v>3.2</v>
      </c>
      <c r="I14" s="34">
        <f t="shared" si="0"/>
        <v>3.2</v>
      </c>
      <c r="J14" s="34">
        <f t="shared" si="0"/>
        <v>6.4</v>
      </c>
      <c r="K14" s="34">
        <f t="shared" si="0"/>
        <v>6.4</v>
      </c>
      <c r="L14" s="34">
        <f t="shared" si="0"/>
        <v>6.4</v>
      </c>
      <c r="M14" s="34">
        <f t="shared" si="0"/>
        <v>6.4</v>
      </c>
      <c r="N14" s="34">
        <f t="shared" si="0"/>
        <v>9.6</v>
      </c>
      <c r="O14" s="35">
        <f>O13*0.357142</f>
        <v>24.999940000000002</v>
      </c>
      <c r="P14" s="36"/>
    </row>
    <row r="15" spans="1:16" s="14" customFormat="1" ht="15.75">
      <c r="A15" s="41" t="s">
        <v>59</v>
      </c>
      <c r="B15" s="42" t="s">
        <v>60</v>
      </c>
      <c r="C15" s="25">
        <v>3</v>
      </c>
      <c r="D15" s="25">
        <v>4</v>
      </c>
      <c r="E15" s="25">
        <v>3</v>
      </c>
      <c r="F15" s="25"/>
      <c r="G15" s="25">
        <v>4</v>
      </c>
      <c r="H15" s="25">
        <v>4</v>
      </c>
      <c r="I15" s="25"/>
      <c r="J15" s="25">
        <v>6</v>
      </c>
      <c r="K15" s="25"/>
      <c r="L15" s="25">
        <v>6</v>
      </c>
      <c r="M15" s="25">
        <v>7</v>
      </c>
      <c r="N15" s="25">
        <v>10</v>
      </c>
      <c r="O15" s="90">
        <v>43</v>
      </c>
      <c r="P15" s="29">
        <f>SUM(C15:N15)</f>
        <v>47</v>
      </c>
    </row>
    <row r="16" spans="1:16" s="14" customFormat="1" ht="15.75">
      <c r="A16" s="41" t="s">
        <v>61</v>
      </c>
      <c r="B16" s="42" t="s">
        <v>62</v>
      </c>
      <c r="C16" s="25">
        <v>4</v>
      </c>
      <c r="D16" s="25">
        <v>4</v>
      </c>
      <c r="E16" s="25">
        <v>4</v>
      </c>
      <c r="F16" s="25"/>
      <c r="G16" s="25"/>
      <c r="H16" s="25">
        <v>4</v>
      </c>
      <c r="I16" s="25">
        <v>5</v>
      </c>
      <c r="J16" s="25"/>
      <c r="K16" s="25">
        <v>8</v>
      </c>
      <c r="L16" s="25">
        <v>9</v>
      </c>
      <c r="M16" s="25">
        <v>8</v>
      </c>
      <c r="N16" s="25">
        <v>12</v>
      </c>
      <c r="O16" s="90">
        <v>42</v>
      </c>
      <c r="P16" s="29">
        <f t="shared" ref="P16:P79" si="1">SUM(C16:N16)</f>
        <v>58</v>
      </c>
    </row>
    <row r="17" spans="1:16" s="14" customFormat="1" ht="15.75">
      <c r="A17" s="41" t="s">
        <v>63</v>
      </c>
      <c r="B17" s="42" t="s">
        <v>64</v>
      </c>
      <c r="C17" s="25">
        <v>3</v>
      </c>
      <c r="D17" s="25">
        <v>3</v>
      </c>
      <c r="E17" s="25">
        <v>3</v>
      </c>
      <c r="F17" s="25"/>
      <c r="G17" s="25"/>
      <c r="H17" s="25">
        <v>4</v>
      </c>
      <c r="I17" s="25">
        <v>4</v>
      </c>
      <c r="J17" s="25">
        <v>8</v>
      </c>
      <c r="K17" s="25">
        <v>9</v>
      </c>
      <c r="L17" s="25"/>
      <c r="M17" s="25">
        <v>9</v>
      </c>
      <c r="N17" s="25">
        <v>13</v>
      </c>
      <c r="O17" s="90">
        <v>42</v>
      </c>
      <c r="P17" s="29">
        <f t="shared" si="1"/>
        <v>56</v>
      </c>
    </row>
    <row r="18" spans="1:16" s="14" customFormat="1" ht="15.75">
      <c r="A18" s="41" t="s">
        <v>65</v>
      </c>
      <c r="B18" s="42" t="s">
        <v>66</v>
      </c>
      <c r="C18" s="25">
        <v>3</v>
      </c>
      <c r="D18" s="25">
        <v>3</v>
      </c>
      <c r="E18" s="25"/>
      <c r="F18" s="25"/>
      <c r="G18" s="25">
        <v>2</v>
      </c>
      <c r="H18" s="25">
        <v>3.5</v>
      </c>
      <c r="I18" s="25">
        <v>3.5</v>
      </c>
      <c r="J18" s="25">
        <v>3</v>
      </c>
      <c r="K18" s="25"/>
      <c r="L18" s="25">
        <v>4</v>
      </c>
      <c r="M18" s="25">
        <v>6</v>
      </c>
      <c r="N18" s="25">
        <v>7</v>
      </c>
      <c r="O18" s="90">
        <v>40</v>
      </c>
      <c r="P18" s="29">
        <f t="shared" si="1"/>
        <v>35</v>
      </c>
    </row>
    <row r="19" spans="1:16" s="14" customFormat="1" ht="15.75">
      <c r="A19" s="41" t="s">
        <v>67</v>
      </c>
      <c r="B19" s="42" t="s">
        <v>68</v>
      </c>
      <c r="C19" s="25">
        <v>3.5</v>
      </c>
      <c r="D19" s="25">
        <v>3</v>
      </c>
      <c r="E19" s="25">
        <v>3.5</v>
      </c>
      <c r="F19" s="25"/>
      <c r="G19" s="25">
        <v>3</v>
      </c>
      <c r="H19" s="25"/>
      <c r="I19" s="25"/>
      <c r="J19" s="25">
        <v>3</v>
      </c>
      <c r="K19" s="25">
        <v>4</v>
      </c>
      <c r="L19" s="25"/>
      <c r="M19" s="25">
        <v>8</v>
      </c>
      <c r="N19" s="25">
        <v>8</v>
      </c>
      <c r="O19" s="90">
        <v>41</v>
      </c>
      <c r="P19" s="29">
        <f t="shared" si="1"/>
        <v>36</v>
      </c>
    </row>
    <row r="20" spans="1:16" s="14" customFormat="1" ht="15.75">
      <c r="A20" s="41" t="s">
        <v>69</v>
      </c>
      <c r="B20" s="42" t="s">
        <v>70</v>
      </c>
      <c r="C20" s="25">
        <v>5</v>
      </c>
      <c r="D20" s="25"/>
      <c r="E20" s="25"/>
      <c r="F20" s="25">
        <v>4</v>
      </c>
      <c r="G20" s="25">
        <v>4</v>
      </c>
      <c r="H20" s="25">
        <v>5</v>
      </c>
      <c r="I20" s="25">
        <v>5</v>
      </c>
      <c r="J20" s="25">
        <v>9</v>
      </c>
      <c r="K20" s="25"/>
      <c r="L20" s="25">
        <v>7</v>
      </c>
      <c r="M20" s="25">
        <v>8</v>
      </c>
      <c r="N20" s="25">
        <v>13</v>
      </c>
      <c r="O20" s="90">
        <v>43</v>
      </c>
      <c r="P20" s="29">
        <f t="shared" si="1"/>
        <v>60</v>
      </c>
    </row>
    <row r="21" spans="1:16" s="14" customFormat="1" ht="15.75">
      <c r="A21" s="41" t="s">
        <v>71</v>
      </c>
      <c r="B21" s="42" t="s">
        <v>72</v>
      </c>
      <c r="C21" s="25">
        <v>3</v>
      </c>
      <c r="D21" s="25">
        <v>3</v>
      </c>
      <c r="E21" s="25">
        <v>2.5</v>
      </c>
      <c r="F21" s="25">
        <v>1</v>
      </c>
      <c r="G21" s="25">
        <v>2.5</v>
      </c>
      <c r="H21" s="25"/>
      <c r="I21" s="25"/>
      <c r="J21" s="25">
        <v>4</v>
      </c>
      <c r="K21" s="25">
        <v>4</v>
      </c>
      <c r="L21" s="25">
        <v>5</v>
      </c>
      <c r="M21" s="25"/>
      <c r="N21" s="25">
        <v>8</v>
      </c>
      <c r="O21" s="90">
        <v>42</v>
      </c>
      <c r="P21" s="29">
        <f t="shared" si="1"/>
        <v>33</v>
      </c>
    </row>
    <row r="22" spans="1:16" s="14" customFormat="1" ht="15.75">
      <c r="A22" s="41" t="s">
        <v>73</v>
      </c>
      <c r="B22" s="42" t="s">
        <v>74</v>
      </c>
      <c r="C22" s="25">
        <v>4</v>
      </c>
      <c r="D22" s="25"/>
      <c r="E22" s="25">
        <v>2</v>
      </c>
      <c r="F22" s="25"/>
      <c r="G22" s="25">
        <v>2</v>
      </c>
      <c r="H22" s="25"/>
      <c r="I22" s="25">
        <v>4.5</v>
      </c>
      <c r="J22" s="25"/>
      <c r="K22" s="25"/>
      <c r="L22" s="25"/>
      <c r="M22" s="25">
        <v>8</v>
      </c>
      <c r="N22" s="25"/>
      <c r="O22" s="90">
        <v>34</v>
      </c>
      <c r="P22" s="29">
        <f t="shared" si="1"/>
        <v>20.5</v>
      </c>
    </row>
    <row r="23" spans="1:16" s="14" customFormat="1" ht="15.75">
      <c r="A23" s="41" t="s">
        <v>75</v>
      </c>
      <c r="B23" s="42" t="s">
        <v>76</v>
      </c>
      <c r="C23" s="25">
        <v>5</v>
      </c>
      <c r="D23" s="25"/>
      <c r="E23" s="25">
        <v>4</v>
      </c>
      <c r="F23" s="25"/>
      <c r="G23" s="25">
        <v>5</v>
      </c>
      <c r="H23" s="25"/>
      <c r="I23" s="25">
        <v>2.5</v>
      </c>
      <c r="J23" s="25">
        <v>4</v>
      </c>
      <c r="K23" s="25">
        <v>8</v>
      </c>
      <c r="L23" s="25"/>
      <c r="M23" s="25">
        <v>7</v>
      </c>
      <c r="N23" s="25">
        <v>8</v>
      </c>
      <c r="O23" s="90">
        <v>45</v>
      </c>
      <c r="P23" s="29">
        <f t="shared" si="1"/>
        <v>43.5</v>
      </c>
    </row>
    <row r="24" spans="1:16" s="14" customFormat="1" ht="15.75">
      <c r="A24" s="41" t="s">
        <v>77</v>
      </c>
      <c r="B24" s="42" t="s">
        <v>78</v>
      </c>
      <c r="C24" s="25">
        <v>5</v>
      </c>
      <c r="D24" s="25">
        <v>3</v>
      </c>
      <c r="E24" s="25"/>
      <c r="F24" s="25"/>
      <c r="G24" s="25"/>
      <c r="H24" s="25"/>
      <c r="I24" s="25"/>
      <c r="J24" s="25"/>
      <c r="K24" s="25"/>
      <c r="L24" s="25"/>
      <c r="M24" s="25">
        <v>8</v>
      </c>
      <c r="N24" s="25">
        <v>4</v>
      </c>
      <c r="O24" s="90">
        <v>45</v>
      </c>
      <c r="P24" s="29">
        <f t="shared" si="1"/>
        <v>20</v>
      </c>
    </row>
    <row r="25" spans="1:16" s="14" customFormat="1" ht="15.75">
      <c r="A25" s="41" t="s">
        <v>79</v>
      </c>
      <c r="B25" s="42" t="s">
        <v>80</v>
      </c>
      <c r="C25" s="25">
        <v>4</v>
      </c>
      <c r="D25" s="25"/>
      <c r="E25" s="25">
        <v>25</v>
      </c>
      <c r="F25" s="25"/>
      <c r="G25" s="25">
        <v>3.5</v>
      </c>
      <c r="H25" s="25">
        <v>4</v>
      </c>
      <c r="I25" s="25">
        <v>4</v>
      </c>
      <c r="J25" s="25">
        <v>8</v>
      </c>
      <c r="K25" s="25">
        <v>9</v>
      </c>
      <c r="L25" s="25"/>
      <c r="M25" s="25">
        <v>7</v>
      </c>
      <c r="N25" s="25">
        <v>12</v>
      </c>
      <c r="O25" s="90">
        <v>42</v>
      </c>
      <c r="P25" s="29">
        <f t="shared" si="1"/>
        <v>76.5</v>
      </c>
    </row>
    <row r="26" spans="1:16" s="14" customFormat="1" ht="15.75">
      <c r="A26" s="41" t="s">
        <v>81</v>
      </c>
      <c r="B26" s="42" t="s">
        <v>82</v>
      </c>
      <c r="C26" s="25">
        <v>3.5</v>
      </c>
      <c r="D26" s="25">
        <v>3</v>
      </c>
      <c r="E26" s="25">
        <v>3</v>
      </c>
      <c r="F26" s="25"/>
      <c r="G26" s="25"/>
      <c r="H26" s="25">
        <v>3.5</v>
      </c>
      <c r="I26" s="25">
        <v>5</v>
      </c>
      <c r="J26" s="25">
        <v>8</v>
      </c>
      <c r="K26" s="25">
        <v>5</v>
      </c>
      <c r="L26" s="25">
        <v>7</v>
      </c>
      <c r="M26" s="25"/>
      <c r="N26" s="25">
        <v>12</v>
      </c>
      <c r="O26" s="90">
        <v>39</v>
      </c>
      <c r="P26" s="29">
        <f t="shared" si="1"/>
        <v>50</v>
      </c>
    </row>
    <row r="27" spans="1:16" s="14" customFormat="1" ht="15.75">
      <c r="A27" s="41" t="s">
        <v>83</v>
      </c>
      <c r="B27" s="42" t="s">
        <v>84</v>
      </c>
      <c r="C27" s="25">
        <v>5</v>
      </c>
      <c r="D27" s="25"/>
      <c r="E27" s="25"/>
      <c r="F27" s="25">
        <v>4</v>
      </c>
      <c r="G27" s="25"/>
      <c r="H27" s="25">
        <v>4.5</v>
      </c>
      <c r="I27" s="25">
        <v>5</v>
      </c>
      <c r="J27" s="25">
        <v>9</v>
      </c>
      <c r="K27" s="25">
        <v>10</v>
      </c>
      <c r="L27" s="25"/>
      <c r="M27" s="25">
        <v>6.5</v>
      </c>
      <c r="N27" s="25">
        <v>12</v>
      </c>
      <c r="O27" s="90">
        <v>35</v>
      </c>
      <c r="P27" s="29">
        <f t="shared" si="1"/>
        <v>56</v>
      </c>
    </row>
    <row r="28" spans="1:16" s="14" customFormat="1" ht="15.75">
      <c r="A28" s="41" t="s">
        <v>85</v>
      </c>
      <c r="B28" s="42" t="s">
        <v>86</v>
      </c>
      <c r="C28" s="25">
        <v>3</v>
      </c>
      <c r="D28" s="25">
        <v>2</v>
      </c>
      <c r="E28" s="25"/>
      <c r="F28" s="25"/>
      <c r="G28" s="25"/>
      <c r="H28" s="25"/>
      <c r="I28" s="25">
        <v>2</v>
      </c>
      <c r="J28" s="25"/>
      <c r="K28" s="25"/>
      <c r="L28" s="25"/>
      <c r="M28" s="25">
        <v>5</v>
      </c>
      <c r="N28" s="25"/>
      <c r="O28" s="90">
        <v>44</v>
      </c>
      <c r="P28" s="29">
        <f t="shared" si="1"/>
        <v>12</v>
      </c>
    </row>
    <row r="29" spans="1:16" s="14" customFormat="1" ht="15.75">
      <c r="A29" s="41" t="s">
        <v>87</v>
      </c>
      <c r="B29" s="42" t="s">
        <v>88</v>
      </c>
      <c r="C29" s="25">
        <v>4.5</v>
      </c>
      <c r="D29" s="25">
        <v>4</v>
      </c>
      <c r="E29" s="25"/>
      <c r="F29" s="25">
        <v>4.5</v>
      </c>
      <c r="G29" s="25">
        <v>4</v>
      </c>
      <c r="H29" s="25"/>
      <c r="I29" s="25">
        <v>5</v>
      </c>
      <c r="J29" s="25">
        <v>9</v>
      </c>
      <c r="K29" s="25">
        <v>10</v>
      </c>
      <c r="L29" s="25"/>
      <c r="M29" s="25">
        <v>8</v>
      </c>
      <c r="N29" s="25">
        <v>12</v>
      </c>
      <c r="O29" s="90">
        <v>45</v>
      </c>
      <c r="P29" s="29">
        <f t="shared" si="1"/>
        <v>61</v>
      </c>
    </row>
    <row r="30" spans="1:16" s="14" customFormat="1" ht="15.75">
      <c r="A30" s="41" t="s">
        <v>89</v>
      </c>
      <c r="B30" s="42" t="s">
        <v>90</v>
      </c>
      <c r="C30" s="25">
        <v>4.5</v>
      </c>
      <c r="D30" s="25"/>
      <c r="E30" s="25">
        <v>4</v>
      </c>
      <c r="F30" s="25"/>
      <c r="G30" s="25">
        <v>2</v>
      </c>
      <c r="H30" s="25">
        <v>4</v>
      </c>
      <c r="I30" s="25">
        <v>4</v>
      </c>
      <c r="J30" s="25">
        <v>7</v>
      </c>
      <c r="K30" s="25">
        <v>7.5</v>
      </c>
      <c r="L30" s="25"/>
      <c r="M30" s="25">
        <v>9</v>
      </c>
      <c r="N30" s="25">
        <v>13</v>
      </c>
      <c r="O30" s="90">
        <v>40</v>
      </c>
      <c r="P30" s="29">
        <f t="shared" si="1"/>
        <v>55</v>
      </c>
    </row>
    <row r="31" spans="1:16" s="14" customFormat="1" ht="15.75">
      <c r="A31" s="41" t="s">
        <v>91</v>
      </c>
      <c r="B31" s="42" t="s">
        <v>92</v>
      </c>
      <c r="C31" s="25">
        <v>5</v>
      </c>
      <c r="D31" s="25">
        <v>3.5</v>
      </c>
      <c r="E31" s="25">
        <v>4</v>
      </c>
      <c r="F31" s="25"/>
      <c r="G31" s="25">
        <v>4.5</v>
      </c>
      <c r="H31" s="25"/>
      <c r="I31" s="25">
        <v>4</v>
      </c>
      <c r="J31" s="25">
        <v>7.5</v>
      </c>
      <c r="K31" s="25">
        <v>8</v>
      </c>
      <c r="L31" s="25"/>
      <c r="M31" s="25">
        <v>10</v>
      </c>
      <c r="N31" s="25">
        <v>12</v>
      </c>
      <c r="O31" s="90">
        <v>34</v>
      </c>
      <c r="P31" s="29">
        <f t="shared" si="1"/>
        <v>58.5</v>
      </c>
    </row>
    <row r="32" spans="1:16" s="14" customFormat="1" ht="15.75">
      <c r="A32" s="41" t="s">
        <v>93</v>
      </c>
      <c r="B32" s="42" t="s">
        <v>94</v>
      </c>
      <c r="C32" s="25">
        <v>5</v>
      </c>
      <c r="D32" s="25">
        <v>4</v>
      </c>
      <c r="E32" s="25"/>
      <c r="F32" s="25">
        <v>4</v>
      </c>
      <c r="G32" s="25"/>
      <c r="H32" s="25">
        <v>3</v>
      </c>
      <c r="I32" s="25">
        <v>5</v>
      </c>
      <c r="J32" s="25">
        <v>9</v>
      </c>
      <c r="K32" s="25">
        <v>8</v>
      </c>
      <c r="L32" s="25">
        <v>9</v>
      </c>
      <c r="M32" s="25"/>
      <c r="N32" s="25">
        <v>12</v>
      </c>
      <c r="O32" s="90">
        <v>45</v>
      </c>
      <c r="P32" s="29">
        <f t="shared" si="1"/>
        <v>59</v>
      </c>
    </row>
    <row r="33" spans="1:16" s="14" customFormat="1" ht="15.75">
      <c r="A33" s="41" t="s">
        <v>95</v>
      </c>
      <c r="B33" s="42" t="s">
        <v>96</v>
      </c>
      <c r="C33" s="25"/>
      <c r="D33" s="25"/>
      <c r="E33" s="25"/>
      <c r="F33" s="25"/>
      <c r="G33" s="25"/>
      <c r="H33" s="25"/>
      <c r="I33" s="25">
        <v>4</v>
      </c>
      <c r="J33" s="25">
        <v>4</v>
      </c>
      <c r="K33" s="25"/>
      <c r="L33" s="25"/>
      <c r="M33" s="25">
        <v>7</v>
      </c>
      <c r="N33" s="25">
        <v>7</v>
      </c>
      <c r="O33" s="90">
        <v>42</v>
      </c>
      <c r="P33" s="29">
        <f t="shared" si="1"/>
        <v>22</v>
      </c>
    </row>
    <row r="34" spans="1:16" s="14" customFormat="1" ht="15.75">
      <c r="A34" s="41" t="s">
        <v>97</v>
      </c>
      <c r="B34" s="42" t="s">
        <v>98</v>
      </c>
      <c r="C34" s="25">
        <v>4</v>
      </c>
      <c r="D34" s="25"/>
      <c r="E34" s="25"/>
      <c r="F34" s="25"/>
      <c r="G34" s="25">
        <v>3.5</v>
      </c>
      <c r="H34" s="25">
        <v>4</v>
      </c>
      <c r="I34" s="25">
        <v>4</v>
      </c>
      <c r="J34" s="25">
        <v>7.5</v>
      </c>
      <c r="K34" s="25">
        <v>1</v>
      </c>
      <c r="L34" s="25"/>
      <c r="M34" s="25">
        <v>6</v>
      </c>
      <c r="N34" s="25">
        <v>6</v>
      </c>
      <c r="O34" s="90">
        <v>46</v>
      </c>
      <c r="P34" s="29">
        <f t="shared" si="1"/>
        <v>36</v>
      </c>
    </row>
    <row r="35" spans="1:16" s="14" customFormat="1" ht="15.75">
      <c r="A35" s="41" t="s">
        <v>99</v>
      </c>
      <c r="B35" s="42" t="s">
        <v>100</v>
      </c>
      <c r="C35" s="25">
        <v>4.5</v>
      </c>
      <c r="D35" s="25"/>
      <c r="E35" s="25">
        <v>3</v>
      </c>
      <c r="F35" s="25">
        <v>4</v>
      </c>
      <c r="G35" s="25"/>
      <c r="H35" s="25">
        <v>5</v>
      </c>
      <c r="I35" s="25">
        <v>4.5</v>
      </c>
      <c r="J35" s="25">
        <v>6</v>
      </c>
      <c r="K35" s="25">
        <v>7</v>
      </c>
      <c r="L35" s="25"/>
      <c r="M35" s="25">
        <v>7</v>
      </c>
      <c r="N35" s="25">
        <v>12</v>
      </c>
      <c r="O35" s="90">
        <v>47</v>
      </c>
      <c r="P35" s="29">
        <f t="shared" si="1"/>
        <v>53</v>
      </c>
    </row>
    <row r="36" spans="1:16" s="14" customFormat="1" ht="15.75">
      <c r="A36" s="41" t="s">
        <v>101</v>
      </c>
      <c r="B36" s="42" t="s">
        <v>102</v>
      </c>
      <c r="C36" s="25">
        <v>4</v>
      </c>
      <c r="D36" s="25"/>
      <c r="E36" s="25"/>
      <c r="F36" s="25"/>
      <c r="G36" s="25">
        <v>5</v>
      </c>
      <c r="H36" s="25">
        <v>4</v>
      </c>
      <c r="I36" s="25">
        <v>5</v>
      </c>
      <c r="J36" s="25">
        <v>4</v>
      </c>
      <c r="K36" s="25">
        <v>10</v>
      </c>
      <c r="L36" s="25"/>
      <c r="M36" s="25">
        <v>6</v>
      </c>
      <c r="N36" s="25">
        <v>7</v>
      </c>
      <c r="O36" s="90">
        <v>44</v>
      </c>
      <c r="P36" s="29">
        <f t="shared" si="1"/>
        <v>45</v>
      </c>
    </row>
    <row r="37" spans="1:16" s="14" customFormat="1" ht="15.75">
      <c r="A37" s="41" t="s">
        <v>103</v>
      </c>
      <c r="B37" s="42" t="s">
        <v>104</v>
      </c>
      <c r="C37" s="25">
        <v>4</v>
      </c>
      <c r="D37" s="25"/>
      <c r="E37" s="25">
        <v>4</v>
      </c>
      <c r="F37" s="25"/>
      <c r="G37" s="25"/>
      <c r="H37" s="25">
        <v>4</v>
      </c>
      <c r="I37" s="25">
        <v>3</v>
      </c>
      <c r="J37" s="25">
        <v>7</v>
      </c>
      <c r="K37" s="25"/>
      <c r="L37" s="25"/>
      <c r="M37" s="25">
        <v>8</v>
      </c>
      <c r="N37" s="25">
        <v>14</v>
      </c>
      <c r="O37" s="90">
        <v>48</v>
      </c>
      <c r="P37" s="29">
        <f t="shared" si="1"/>
        <v>44</v>
      </c>
    </row>
    <row r="38" spans="1:16" s="14" customFormat="1" ht="15.75">
      <c r="A38" s="41" t="s">
        <v>105</v>
      </c>
      <c r="B38" s="42" t="s">
        <v>106</v>
      </c>
      <c r="C38" s="25">
        <v>5</v>
      </c>
      <c r="D38" s="25">
        <v>4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90">
        <v>45</v>
      </c>
      <c r="P38" s="29">
        <f t="shared" si="1"/>
        <v>9</v>
      </c>
    </row>
    <row r="39" spans="1:16" s="14" customFormat="1" ht="15.75">
      <c r="A39" s="41" t="s">
        <v>107</v>
      </c>
      <c r="B39" s="42" t="s">
        <v>108</v>
      </c>
      <c r="C39" s="25">
        <v>4</v>
      </c>
      <c r="D39" s="25"/>
      <c r="E39" s="25">
        <v>4</v>
      </c>
      <c r="F39" s="25"/>
      <c r="G39" s="25"/>
      <c r="H39" s="25"/>
      <c r="I39" s="25">
        <v>7</v>
      </c>
      <c r="J39" s="25">
        <v>9</v>
      </c>
      <c r="K39" s="25"/>
      <c r="L39" s="25"/>
      <c r="M39" s="25"/>
      <c r="N39" s="25">
        <v>12</v>
      </c>
      <c r="O39" s="90">
        <v>47</v>
      </c>
      <c r="P39" s="29">
        <f t="shared" si="1"/>
        <v>36</v>
      </c>
    </row>
    <row r="40" spans="1:16" s="14" customFormat="1" ht="15.75">
      <c r="A40" s="41" t="s">
        <v>109</v>
      </c>
      <c r="B40" s="42" t="s">
        <v>110</v>
      </c>
      <c r="C40" s="25">
        <v>5</v>
      </c>
      <c r="D40" s="25">
        <v>4</v>
      </c>
      <c r="E40" s="25">
        <v>3</v>
      </c>
      <c r="F40" s="25"/>
      <c r="G40" s="25"/>
      <c r="H40" s="25">
        <v>5</v>
      </c>
      <c r="I40" s="25">
        <v>5</v>
      </c>
      <c r="J40" s="25">
        <v>9</v>
      </c>
      <c r="K40" s="25">
        <v>9</v>
      </c>
      <c r="L40" s="25"/>
      <c r="M40" s="25">
        <v>8</v>
      </c>
      <c r="N40" s="25">
        <v>12</v>
      </c>
      <c r="O40" s="90">
        <v>43</v>
      </c>
      <c r="P40" s="29">
        <f t="shared" si="1"/>
        <v>60</v>
      </c>
    </row>
    <row r="41" spans="1:16" s="14" customFormat="1" ht="15.75">
      <c r="A41" s="41" t="s">
        <v>111</v>
      </c>
      <c r="B41" s="42" t="s">
        <v>112</v>
      </c>
      <c r="C41" s="25">
        <v>4.5</v>
      </c>
      <c r="D41" s="25"/>
      <c r="E41" s="25"/>
      <c r="F41" s="25">
        <v>4</v>
      </c>
      <c r="G41" s="25">
        <v>4.5</v>
      </c>
      <c r="H41" s="25">
        <v>5</v>
      </c>
      <c r="I41" s="25">
        <v>5</v>
      </c>
      <c r="J41" s="25">
        <v>7</v>
      </c>
      <c r="K41" s="25">
        <v>7</v>
      </c>
      <c r="L41" s="25"/>
      <c r="M41" s="25">
        <v>9</v>
      </c>
      <c r="N41" s="25">
        <v>13</v>
      </c>
      <c r="O41" s="90">
        <v>44</v>
      </c>
      <c r="P41" s="29">
        <f t="shared" si="1"/>
        <v>59</v>
      </c>
    </row>
    <row r="42" spans="1:16" s="14" customFormat="1" ht="15.75">
      <c r="A42" s="41" t="s">
        <v>113</v>
      </c>
      <c r="B42" s="42" t="s">
        <v>114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90">
        <v>45</v>
      </c>
      <c r="P42" s="29">
        <f t="shared" si="1"/>
        <v>0</v>
      </c>
    </row>
    <row r="43" spans="1:16" s="14" customFormat="1" ht="15.75">
      <c r="A43" s="41" t="s">
        <v>115</v>
      </c>
      <c r="B43" s="42" t="s">
        <v>116</v>
      </c>
      <c r="C43" s="25">
        <v>4.5</v>
      </c>
      <c r="D43" s="25">
        <v>4</v>
      </c>
      <c r="E43" s="25"/>
      <c r="F43" s="25">
        <v>5</v>
      </c>
      <c r="G43" s="25"/>
      <c r="H43" s="25">
        <v>5</v>
      </c>
      <c r="I43" s="25">
        <v>5</v>
      </c>
      <c r="J43" s="25">
        <v>10</v>
      </c>
      <c r="K43" s="25">
        <v>10</v>
      </c>
      <c r="L43" s="25"/>
      <c r="M43" s="25">
        <v>7</v>
      </c>
      <c r="N43" s="25">
        <v>13</v>
      </c>
      <c r="O43" s="90">
        <v>41</v>
      </c>
      <c r="P43" s="29">
        <f t="shared" si="1"/>
        <v>63.5</v>
      </c>
    </row>
    <row r="44" spans="1:16" s="14" customFormat="1" ht="15.75">
      <c r="A44" s="41" t="s">
        <v>117</v>
      </c>
      <c r="B44" s="42" t="s">
        <v>118</v>
      </c>
      <c r="C44" s="25">
        <v>5</v>
      </c>
      <c r="D44" s="25">
        <v>3</v>
      </c>
      <c r="E44" s="25"/>
      <c r="F44" s="25"/>
      <c r="G44" s="25"/>
      <c r="H44" s="25"/>
      <c r="I44" s="25">
        <v>4.5</v>
      </c>
      <c r="J44" s="25">
        <v>7</v>
      </c>
      <c r="K44" s="25"/>
      <c r="L44" s="25">
        <v>5.5</v>
      </c>
      <c r="M44" s="25">
        <v>8</v>
      </c>
      <c r="N44" s="25">
        <v>14</v>
      </c>
      <c r="O44" s="90">
        <v>41</v>
      </c>
      <c r="P44" s="29">
        <f t="shared" si="1"/>
        <v>47</v>
      </c>
    </row>
    <row r="45" spans="1:16" s="14" customFormat="1" ht="15.75">
      <c r="A45" s="41" t="s">
        <v>119</v>
      </c>
      <c r="B45" s="42" t="s">
        <v>120</v>
      </c>
      <c r="C45" s="25">
        <v>5</v>
      </c>
      <c r="D45" s="25"/>
      <c r="E45" s="25">
        <v>2</v>
      </c>
      <c r="F45" s="25"/>
      <c r="G45" s="25"/>
      <c r="H45" s="25">
        <v>5</v>
      </c>
      <c r="I45" s="25">
        <v>4.5</v>
      </c>
      <c r="J45" s="25">
        <v>6.5</v>
      </c>
      <c r="K45" s="25">
        <v>7</v>
      </c>
      <c r="L45" s="25"/>
      <c r="M45" s="25">
        <v>8</v>
      </c>
      <c r="N45" s="25">
        <v>7</v>
      </c>
      <c r="O45" s="90">
        <v>40</v>
      </c>
      <c r="P45" s="29">
        <f t="shared" si="1"/>
        <v>45</v>
      </c>
    </row>
    <row r="46" spans="1:16" s="14" customFormat="1" ht="15.75">
      <c r="A46" s="41" t="s">
        <v>121</v>
      </c>
      <c r="B46" s="42" t="s">
        <v>122</v>
      </c>
      <c r="C46" s="25">
        <v>5</v>
      </c>
      <c r="D46" s="25">
        <v>4.5</v>
      </c>
      <c r="E46" s="25">
        <v>5</v>
      </c>
      <c r="F46" s="25"/>
      <c r="G46" s="25">
        <v>5</v>
      </c>
      <c r="H46" s="25"/>
      <c r="I46" s="25">
        <v>5</v>
      </c>
      <c r="J46" s="25">
        <v>7</v>
      </c>
      <c r="K46" s="25">
        <v>10</v>
      </c>
      <c r="L46" s="25"/>
      <c r="M46" s="25">
        <v>10</v>
      </c>
      <c r="N46" s="25">
        <v>13</v>
      </c>
      <c r="O46" s="90">
        <v>42</v>
      </c>
      <c r="P46" s="29">
        <f t="shared" si="1"/>
        <v>64.5</v>
      </c>
    </row>
    <row r="47" spans="1:16" s="14" customFormat="1" ht="15.75">
      <c r="A47" s="41" t="s">
        <v>123</v>
      </c>
      <c r="B47" s="42" t="s">
        <v>124</v>
      </c>
      <c r="C47" s="25">
        <v>5</v>
      </c>
      <c r="D47" s="25">
        <v>3</v>
      </c>
      <c r="E47" s="25"/>
      <c r="F47" s="25"/>
      <c r="G47" s="25"/>
      <c r="H47" s="25"/>
      <c r="I47" s="25">
        <v>4.5</v>
      </c>
      <c r="J47" s="25">
        <v>8</v>
      </c>
      <c r="K47" s="25">
        <v>8</v>
      </c>
      <c r="L47" s="25"/>
      <c r="M47" s="25">
        <v>6</v>
      </c>
      <c r="N47" s="25">
        <v>12</v>
      </c>
      <c r="O47" s="90">
        <v>45</v>
      </c>
      <c r="P47" s="29">
        <f t="shared" si="1"/>
        <v>46.5</v>
      </c>
    </row>
    <row r="48" spans="1:16" s="14" customFormat="1" ht="15.75">
      <c r="A48" s="41" t="s">
        <v>125</v>
      </c>
      <c r="B48" s="42" t="s">
        <v>126</v>
      </c>
      <c r="C48" s="25">
        <v>5</v>
      </c>
      <c r="D48" s="25"/>
      <c r="E48" s="25">
        <v>3</v>
      </c>
      <c r="F48" s="25"/>
      <c r="G48" s="25">
        <v>4.5</v>
      </c>
      <c r="H48" s="25">
        <v>4</v>
      </c>
      <c r="I48" s="25">
        <v>4.5</v>
      </c>
      <c r="J48" s="25">
        <v>9</v>
      </c>
      <c r="K48" s="25">
        <v>9</v>
      </c>
      <c r="L48" s="25"/>
      <c r="M48" s="25">
        <v>9</v>
      </c>
      <c r="N48" s="25">
        <v>14</v>
      </c>
      <c r="O48" s="90">
        <v>43</v>
      </c>
      <c r="P48" s="29">
        <f t="shared" si="1"/>
        <v>62</v>
      </c>
    </row>
    <row r="49" spans="1:16" s="14" customFormat="1" ht="15.75">
      <c r="A49" s="41" t="s">
        <v>127</v>
      </c>
      <c r="B49" s="42" t="s">
        <v>128</v>
      </c>
      <c r="C49" s="25">
        <v>4.5</v>
      </c>
      <c r="D49" s="25">
        <v>4</v>
      </c>
      <c r="E49" s="25">
        <v>4</v>
      </c>
      <c r="F49" s="25"/>
      <c r="G49" s="25"/>
      <c r="H49" s="25">
        <v>4.5</v>
      </c>
      <c r="I49" s="25">
        <v>2</v>
      </c>
      <c r="J49" s="25">
        <v>9</v>
      </c>
      <c r="K49" s="25"/>
      <c r="L49" s="25">
        <v>10</v>
      </c>
      <c r="M49" s="25">
        <v>9</v>
      </c>
      <c r="N49" s="25">
        <v>12</v>
      </c>
      <c r="O49" s="90">
        <v>44</v>
      </c>
      <c r="P49" s="29">
        <f t="shared" si="1"/>
        <v>59</v>
      </c>
    </row>
    <row r="50" spans="1:16" s="14" customFormat="1" ht="15.75">
      <c r="A50" s="41" t="s">
        <v>129</v>
      </c>
      <c r="B50" s="42" t="s">
        <v>130</v>
      </c>
      <c r="C50" s="25">
        <v>4</v>
      </c>
      <c r="D50" s="25">
        <v>4.5</v>
      </c>
      <c r="E50" s="25">
        <v>4</v>
      </c>
      <c r="F50" s="25"/>
      <c r="G50" s="25"/>
      <c r="H50" s="25">
        <v>4.5</v>
      </c>
      <c r="I50" s="25">
        <v>4</v>
      </c>
      <c r="J50" s="25">
        <v>8</v>
      </c>
      <c r="K50" s="25"/>
      <c r="L50" s="25"/>
      <c r="M50" s="25">
        <v>9</v>
      </c>
      <c r="N50" s="25">
        <v>13</v>
      </c>
      <c r="O50" s="90">
        <v>48</v>
      </c>
      <c r="P50" s="29">
        <f t="shared" si="1"/>
        <v>51</v>
      </c>
    </row>
    <row r="51" spans="1:16" s="14" customFormat="1" ht="15.75">
      <c r="A51" s="41" t="s">
        <v>131</v>
      </c>
      <c r="B51" s="42" t="s">
        <v>132</v>
      </c>
      <c r="C51" s="25">
        <v>5</v>
      </c>
      <c r="D51" s="25">
        <v>3</v>
      </c>
      <c r="E51" s="25">
        <v>3</v>
      </c>
      <c r="F51" s="25"/>
      <c r="G51" s="25"/>
      <c r="H51" s="25"/>
      <c r="I51" s="25"/>
      <c r="J51" s="25">
        <v>9</v>
      </c>
      <c r="K51" s="25"/>
      <c r="L51" s="25">
        <v>4</v>
      </c>
      <c r="M51" s="25">
        <v>7</v>
      </c>
      <c r="N51" s="25">
        <v>7</v>
      </c>
      <c r="O51" s="90">
        <v>45</v>
      </c>
      <c r="P51" s="29">
        <f t="shared" si="1"/>
        <v>38</v>
      </c>
    </row>
    <row r="52" spans="1:16" s="14" customFormat="1" ht="15.75">
      <c r="A52" s="41" t="s">
        <v>133</v>
      </c>
      <c r="B52" s="42" t="s">
        <v>134</v>
      </c>
      <c r="C52" s="25">
        <v>4.5</v>
      </c>
      <c r="D52" s="25">
        <v>4.5</v>
      </c>
      <c r="E52" s="25">
        <v>5</v>
      </c>
      <c r="F52" s="25"/>
      <c r="G52" s="25"/>
      <c r="H52" s="25">
        <v>5</v>
      </c>
      <c r="I52" s="25">
        <v>4</v>
      </c>
      <c r="J52" s="25">
        <v>7</v>
      </c>
      <c r="K52" s="25"/>
      <c r="L52" s="25">
        <v>7</v>
      </c>
      <c r="M52" s="25">
        <v>7</v>
      </c>
      <c r="N52" s="25">
        <v>8</v>
      </c>
      <c r="O52" s="90">
        <v>49</v>
      </c>
      <c r="P52" s="29">
        <f t="shared" si="1"/>
        <v>52</v>
      </c>
    </row>
    <row r="53" spans="1:16" s="14" customFormat="1" ht="15.75">
      <c r="A53" s="41" t="s">
        <v>135</v>
      </c>
      <c r="B53" s="42" t="s">
        <v>136</v>
      </c>
      <c r="C53" s="25">
        <v>3</v>
      </c>
      <c r="D53" s="25">
        <v>1</v>
      </c>
      <c r="E53" s="25">
        <v>2.5</v>
      </c>
      <c r="F53" s="25"/>
      <c r="G53" s="25"/>
      <c r="H53" s="25"/>
      <c r="I53" s="25">
        <v>4</v>
      </c>
      <c r="J53" s="25">
        <v>9</v>
      </c>
      <c r="K53" s="25"/>
      <c r="L53" s="25">
        <v>7.5</v>
      </c>
      <c r="M53" s="25">
        <v>9</v>
      </c>
      <c r="N53" s="25">
        <v>13</v>
      </c>
      <c r="O53" s="90">
        <v>45</v>
      </c>
      <c r="P53" s="29">
        <f t="shared" si="1"/>
        <v>49</v>
      </c>
    </row>
    <row r="54" spans="1:16" s="14" customFormat="1" ht="15.75">
      <c r="A54" s="41" t="s">
        <v>137</v>
      </c>
      <c r="B54" s="42" t="s">
        <v>138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90">
        <v>48</v>
      </c>
      <c r="P54" s="29">
        <f t="shared" si="1"/>
        <v>0</v>
      </c>
    </row>
    <row r="55" spans="1:16" s="14" customFormat="1" ht="15.75">
      <c r="A55" s="41" t="s">
        <v>139</v>
      </c>
      <c r="B55" s="42" t="s">
        <v>140</v>
      </c>
      <c r="C55" s="25"/>
      <c r="D55" s="25">
        <v>5</v>
      </c>
      <c r="E55" s="25"/>
      <c r="F55" s="25">
        <v>1.5</v>
      </c>
      <c r="G55" s="25"/>
      <c r="H55" s="25">
        <v>2.5</v>
      </c>
      <c r="I55" s="25">
        <v>4.5</v>
      </c>
      <c r="J55" s="25">
        <v>9</v>
      </c>
      <c r="K55" s="25">
        <v>10</v>
      </c>
      <c r="L55" s="25">
        <v>7</v>
      </c>
      <c r="M55" s="25"/>
      <c r="N55" s="25">
        <v>12</v>
      </c>
      <c r="O55" s="90">
        <v>43</v>
      </c>
      <c r="P55" s="29">
        <f t="shared" si="1"/>
        <v>51.5</v>
      </c>
    </row>
    <row r="56" spans="1:16" s="14" customFormat="1" ht="15.75">
      <c r="A56" s="41" t="s">
        <v>141</v>
      </c>
      <c r="B56" s="42" t="s">
        <v>142</v>
      </c>
      <c r="C56" s="25">
        <v>5</v>
      </c>
      <c r="D56" s="25">
        <v>4</v>
      </c>
      <c r="E56" s="25">
        <v>4</v>
      </c>
      <c r="F56" s="25"/>
      <c r="G56" s="25"/>
      <c r="H56" s="25"/>
      <c r="I56" s="25">
        <v>4.5</v>
      </c>
      <c r="J56" s="25">
        <v>9</v>
      </c>
      <c r="K56" s="25">
        <v>8</v>
      </c>
      <c r="L56" s="25"/>
      <c r="M56" s="25">
        <v>7</v>
      </c>
      <c r="N56" s="25">
        <v>11</v>
      </c>
      <c r="O56" s="90">
        <v>43</v>
      </c>
      <c r="P56" s="29">
        <f t="shared" si="1"/>
        <v>52.5</v>
      </c>
    </row>
    <row r="57" spans="1:16" s="14" customFormat="1" ht="15.75">
      <c r="A57" s="41" t="s">
        <v>143</v>
      </c>
      <c r="B57" s="42" t="s">
        <v>144</v>
      </c>
      <c r="C57" s="25">
        <v>5</v>
      </c>
      <c r="D57" s="25">
        <v>5</v>
      </c>
      <c r="E57" s="25">
        <v>4</v>
      </c>
      <c r="F57" s="25"/>
      <c r="G57" s="25">
        <v>3</v>
      </c>
      <c r="H57" s="25"/>
      <c r="I57" s="25"/>
      <c r="J57" s="25">
        <v>9</v>
      </c>
      <c r="K57" s="25">
        <v>3</v>
      </c>
      <c r="L57" s="25"/>
      <c r="M57" s="25">
        <v>6</v>
      </c>
      <c r="N57" s="25">
        <v>9</v>
      </c>
      <c r="O57" s="90">
        <v>44</v>
      </c>
      <c r="P57" s="29">
        <f t="shared" si="1"/>
        <v>44</v>
      </c>
    </row>
    <row r="58" spans="1:16" s="14" customFormat="1" ht="15.75">
      <c r="A58" s="43" t="s">
        <v>145</v>
      </c>
      <c r="B58" s="42" t="s">
        <v>146</v>
      </c>
      <c r="C58" s="25">
        <v>5</v>
      </c>
      <c r="D58" s="25">
        <v>2</v>
      </c>
      <c r="E58" s="25">
        <v>4</v>
      </c>
      <c r="F58" s="25"/>
      <c r="G58" s="25">
        <v>3</v>
      </c>
      <c r="H58" s="25"/>
      <c r="I58" s="25"/>
      <c r="J58" s="25">
        <v>9</v>
      </c>
      <c r="K58" s="25"/>
      <c r="L58" s="25"/>
      <c r="M58" s="25">
        <v>9</v>
      </c>
      <c r="N58" s="25">
        <v>4</v>
      </c>
      <c r="O58" s="90">
        <v>45</v>
      </c>
      <c r="P58" s="29">
        <f t="shared" si="1"/>
        <v>36</v>
      </c>
    </row>
    <row r="59" spans="1:16" s="14" customFormat="1" ht="15.75">
      <c r="A59" s="43" t="s">
        <v>147</v>
      </c>
      <c r="B59" s="42" t="s">
        <v>148</v>
      </c>
      <c r="C59" s="25">
        <v>5</v>
      </c>
      <c r="D59" s="25">
        <v>3</v>
      </c>
      <c r="E59" s="25">
        <v>2</v>
      </c>
      <c r="F59" s="25"/>
      <c r="G59" s="25"/>
      <c r="H59" s="25"/>
      <c r="I59" s="25">
        <v>5</v>
      </c>
      <c r="J59" s="25">
        <v>10</v>
      </c>
      <c r="K59" s="25">
        <v>8</v>
      </c>
      <c r="L59" s="25"/>
      <c r="M59" s="25">
        <v>7</v>
      </c>
      <c r="N59" s="25">
        <v>13</v>
      </c>
      <c r="O59" s="90">
        <v>45</v>
      </c>
      <c r="P59" s="29">
        <f t="shared" si="1"/>
        <v>53</v>
      </c>
    </row>
    <row r="60" spans="1:16" s="14" customFormat="1" ht="15.75">
      <c r="A60" s="43" t="s">
        <v>149</v>
      </c>
      <c r="B60" s="42" t="s">
        <v>150</v>
      </c>
      <c r="C60" s="25">
        <v>5</v>
      </c>
      <c r="D60" s="25">
        <v>3</v>
      </c>
      <c r="E60" s="25">
        <v>5</v>
      </c>
      <c r="F60" s="25">
        <v>4</v>
      </c>
      <c r="G60" s="25">
        <v>3</v>
      </c>
      <c r="H60" s="25"/>
      <c r="I60" s="25"/>
      <c r="J60" s="25">
        <v>6</v>
      </c>
      <c r="K60" s="25"/>
      <c r="L60" s="25">
        <v>8</v>
      </c>
      <c r="M60" s="25">
        <v>10</v>
      </c>
      <c r="N60" s="25">
        <v>13</v>
      </c>
      <c r="O60" s="90">
        <v>47</v>
      </c>
      <c r="P60" s="29">
        <f t="shared" si="1"/>
        <v>57</v>
      </c>
    </row>
    <row r="61" spans="1:16" s="14" customFormat="1" ht="15.75">
      <c r="A61" s="43" t="s">
        <v>151</v>
      </c>
      <c r="B61" s="42" t="s">
        <v>152</v>
      </c>
      <c r="C61" s="25">
        <v>5</v>
      </c>
      <c r="D61" s="25">
        <v>3</v>
      </c>
      <c r="E61" s="25"/>
      <c r="F61" s="25"/>
      <c r="G61" s="25">
        <v>4</v>
      </c>
      <c r="H61" s="25">
        <v>5</v>
      </c>
      <c r="I61" s="25">
        <v>5</v>
      </c>
      <c r="J61" s="25">
        <v>9</v>
      </c>
      <c r="K61" s="25">
        <v>5</v>
      </c>
      <c r="L61" s="25"/>
      <c r="M61" s="25">
        <v>8</v>
      </c>
      <c r="N61" s="25">
        <v>14</v>
      </c>
      <c r="O61" s="90">
        <v>44</v>
      </c>
      <c r="P61" s="29">
        <f t="shared" si="1"/>
        <v>58</v>
      </c>
    </row>
    <row r="62" spans="1:16" s="14" customFormat="1" ht="15.75">
      <c r="A62" s="43" t="s">
        <v>153</v>
      </c>
      <c r="B62" s="42" t="s">
        <v>154</v>
      </c>
      <c r="C62" s="25">
        <v>5</v>
      </c>
      <c r="D62" s="25"/>
      <c r="E62" s="25">
        <v>4</v>
      </c>
      <c r="F62" s="25"/>
      <c r="G62" s="25">
        <v>4</v>
      </c>
      <c r="H62" s="25">
        <v>3</v>
      </c>
      <c r="I62" s="25"/>
      <c r="J62" s="25">
        <v>10</v>
      </c>
      <c r="K62" s="25">
        <v>8</v>
      </c>
      <c r="L62" s="25"/>
      <c r="M62" s="25">
        <v>9</v>
      </c>
      <c r="N62" s="25">
        <v>14</v>
      </c>
      <c r="O62" s="90">
        <v>44</v>
      </c>
      <c r="P62" s="29">
        <f t="shared" si="1"/>
        <v>57</v>
      </c>
    </row>
    <row r="63" spans="1:16" s="14" customFormat="1" ht="15.75">
      <c r="A63" s="43" t="s">
        <v>155</v>
      </c>
      <c r="B63" s="42" t="s">
        <v>156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90">
        <v>44</v>
      </c>
      <c r="P63" s="29">
        <f t="shared" si="1"/>
        <v>0</v>
      </c>
    </row>
    <row r="64" spans="1:16" s="14" customFormat="1" ht="15.75">
      <c r="A64" s="43" t="s">
        <v>157</v>
      </c>
      <c r="B64" s="42" t="s">
        <v>158</v>
      </c>
      <c r="C64" s="25">
        <v>5</v>
      </c>
      <c r="D64" s="25"/>
      <c r="E64" s="25"/>
      <c r="F64" s="25"/>
      <c r="G64" s="25"/>
      <c r="H64" s="25">
        <v>5</v>
      </c>
      <c r="I64" s="25">
        <v>5</v>
      </c>
      <c r="J64" s="25">
        <v>10</v>
      </c>
      <c r="K64" s="25">
        <v>8</v>
      </c>
      <c r="L64" s="25"/>
      <c r="M64" s="25">
        <v>9</v>
      </c>
      <c r="N64" s="25">
        <v>14</v>
      </c>
      <c r="O64" s="90">
        <v>49</v>
      </c>
      <c r="P64" s="29">
        <f t="shared" si="1"/>
        <v>56</v>
      </c>
    </row>
    <row r="65" spans="1:16" s="14" customFormat="1" ht="15.75">
      <c r="A65" s="43" t="s">
        <v>159</v>
      </c>
      <c r="B65" s="42" t="s">
        <v>160</v>
      </c>
      <c r="C65" s="25">
        <v>5</v>
      </c>
      <c r="D65" s="25">
        <v>3</v>
      </c>
      <c r="E65" s="25">
        <v>4</v>
      </c>
      <c r="F65" s="25"/>
      <c r="G65" s="25"/>
      <c r="H65" s="25">
        <v>4</v>
      </c>
      <c r="I65" s="25">
        <v>5</v>
      </c>
      <c r="J65" s="25">
        <v>10</v>
      </c>
      <c r="K65" s="25"/>
      <c r="L65" s="25"/>
      <c r="M65" s="25">
        <v>9</v>
      </c>
      <c r="N65" s="25">
        <v>14</v>
      </c>
      <c r="O65" s="90">
        <v>46</v>
      </c>
      <c r="P65" s="29">
        <f t="shared" si="1"/>
        <v>54</v>
      </c>
    </row>
    <row r="66" spans="1:16" s="14" customFormat="1" ht="15.75">
      <c r="A66" s="43" t="s">
        <v>161</v>
      </c>
      <c r="B66" s="42" t="s">
        <v>162</v>
      </c>
      <c r="C66" s="25">
        <v>5</v>
      </c>
      <c r="D66" s="25">
        <v>3</v>
      </c>
      <c r="E66" s="25">
        <v>4</v>
      </c>
      <c r="F66" s="25"/>
      <c r="G66" s="25"/>
      <c r="H66" s="25">
        <v>3</v>
      </c>
      <c r="I66" s="25">
        <v>5</v>
      </c>
      <c r="J66" s="25"/>
      <c r="K66" s="25">
        <v>7</v>
      </c>
      <c r="L66" s="25"/>
      <c r="M66" s="25">
        <v>8</v>
      </c>
      <c r="N66" s="25">
        <v>13</v>
      </c>
      <c r="O66" s="90">
        <v>46</v>
      </c>
      <c r="P66" s="29">
        <f t="shared" si="1"/>
        <v>48</v>
      </c>
    </row>
    <row r="67" spans="1:16" s="14" customFormat="1" ht="15.75">
      <c r="A67" s="43" t="s">
        <v>163</v>
      </c>
      <c r="B67" s="42" t="s">
        <v>164</v>
      </c>
      <c r="C67" s="25">
        <v>5</v>
      </c>
      <c r="D67" s="25">
        <v>3</v>
      </c>
      <c r="E67" s="25">
        <v>4</v>
      </c>
      <c r="F67" s="25"/>
      <c r="G67" s="25">
        <v>4</v>
      </c>
      <c r="H67" s="25">
        <v>4</v>
      </c>
      <c r="I67" s="25"/>
      <c r="J67" s="25">
        <v>10</v>
      </c>
      <c r="K67" s="25">
        <v>9</v>
      </c>
      <c r="L67" s="25"/>
      <c r="M67" s="25">
        <v>9</v>
      </c>
      <c r="N67" s="25">
        <v>14</v>
      </c>
      <c r="O67" s="90">
        <v>46</v>
      </c>
      <c r="P67" s="29">
        <f t="shared" si="1"/>
        <v>62</v>
      </c>
    </row>
    <row r="68" spans="1:16" s="14" customFormat="1" ht="15.75">
      <c r="A68" s="43" t="s">
        <v>165</v>
      </c>
      <c r="B68" s="42" t="s">
        <v>166</v>
      </c>
      <c r="C68" s="25">
        <v>4</v>
      </c>
      <c r="D68" s="25">
        <v>3</v>
      </c>
      <c r="E68" s="25">
        <v>3</v>
      </c>
      <c r="F68" s="25"/>
      <c r="G68" s="25"/>
      <c r="H68" s="25"/>
      <c r="I68" s="25">
        <v>3</v>
      </c>
      <c r="J68" s="25">
        <v>5</v>
      </c>
      <c r="K68" s="25"/>
      <c r="L68" s="25"/>
      <c r="M68" s="25">
        <v>8</v>
      </c>
      <c r="N68" s="25">
        <v>13</v>
      </c>
      <c r="O68" s="90">
        <v>46</v>
      </c>
      <c r="P68" s="29">
        <f t="shared" si="1"/>
        <v>39</v>
      </c>
    </row>
    <row r="69" spans="1:16" s="14" customFormat="1" ht="15.75">
      <c r="A69" s="43" t="s">
        <v>167</v>
      </c>
      <c r="B69" s="42" t="s">
        <v>168</v>
      </c>
      <c r="C69" s="25">
        <v>5</v>
      </c>
      <c r="D69" s="25"/>
      <c r="E69" s="25">
        <v>4</v>
      </c>
      <c r="F69" s="25">
        <v>4</v>
      </c>
      <c r="G69" s="25">
        <v>3</v>
      </c>
      <c r="H69" s="25"/>
      <c r="I69" s="25">
        <v>5</v>
      </c>
      <c r="J69" s="25">
        <v>10</v>
      </c>
      <c r="K69" s="25">
        <v>10</v>
      </c>
      <c r="L69" s="25"/>
      <c r="M69" s="25">
        <v>9</v>
      </c>
      <c r="N69" s="25">
        <v>13</v>
      </c>
      <c r="O69" s="90">
        <v>42</v>
      </c>
      <c r="P69" s="29">
        <f t="shared" si="1"/>
        <v>63</v>
      </c>
    </row>
    <row r="70" spans="1:16" s="14" customFormat="1" ht="15.75">
      <c r="A70" s="43" t="s">
        <v>169</v>
      </c>
      <c r="B70" s="42" t="s">
        <v>170</v>
      </c>
      <c r="C70" s="25">
        <v>5</v>
      </c>
      <c r="D70" s="25">
        <v>3</v>
      </c>
      <c r="E70" s="25">
        <v>5</v>
      </c>
      <c r="F70" s="25"/>
      <c r="G70" s="25">
        <v>3</v>
      </c>
      <c r="H70" s="25"/>
      <c r="I70" s="25">
        <v>4</v>
      </c>
      <c r="J70" s="25">
        <v>10</v>
      </c>
      <c r="K70" s="25">
        <v>9</v>
      </c>
      <c r="L70" s="25"/>
      <c r="M70" s="25">
        <v>10</v>
      </c>
      <c r="N70" s="25">
        <v>11</v>
      </c>
      <c r="O70" s="90">
        <v>42</v>
      </c>
      <c r="P70" s="29">
        <f t="shared" si="1"/>
        <v>60</v>
      </c>
    </row>
    <row r="71" spans="1:16" s="14" customFormat="1" ht="15.75">
      <c r="A71" s="43" t="s">
        <v>171</v>
      </c>
      <c r="B71" s="42" t="s">
        <v>172</v>
      </c>
      <c r="C71" s="25">
        <v>5</v>
      </c>
      <c r="D71" s="25"/>
      <c r="E71" s="25"/>
      <c r="F71" s="25">
        <v>5</v>
      </c>
      <c r="G71" s="25">
        <v>3</v>
      </c>
      <c r="H71" s="25">
        <v>5</v>
      </c>
      <c r="I71" s="25">
        <v>5</v>
      </c>
      <c r="J71" s="25">
        <v>3</v>
      </c>
      <c r="K71" s="25"/>
      <c r="L71" s="25"/>
      <c r="M71" s="25">
        <v>9</v>
      </c>
      <c r="N71" s="25">
        <v>14</v>
      </c>
      <c r="O71" s="90">
        <v>49</v>
      </c>
      <c r="P71" s="29">
        <f t="shared" si="1"/>
        <v>49</v>
      </c>
    </row>
    <row r="72" spans="1:16" s="14" customFormat="1" ht="15.75">
      <c r="A72" s="43" t="s">
        <v>173</v>
      </c>
      <c r="B72" s="42" t="s">
        <v>174</v>
      </c>
      <c r="C72" s="25">
        <v>5</v>
      </c>
      <c r="D72" s="25">
        <v>3</v>
      </c>
      <c r="E72" s="25">
        <v>5</v>
      </c>
      <c r="F72" s="25"/>
      <c r="G72" s="25">
        <v>4</v>
      </c>
      <c r="H72" s="25">
        <v>5</v>
      </c>
      <c r="I72" s="25"/>
      <c r="J72" s="25">
        <v>10</v>
      </c>
      <c r="K72" s="25"/>
      <c r="L72" s="25"/>
      <c r="M72" s="25">
        <v>9</v>
      </c>
      <c r="N72" s="25">
        <v>13</v>
      </c>
      <c r="O72" s="90">
        <v>48</v>
      </c>
      <c r="P72" s="29">
        <f t="shared" si="1"/>
        <v>54</v>
      </c>
    </row>
    <row r="73" spans="1:16" s="14" customFormat="1" ht="15.75">
      <c r="A73" s="43" t="s">
        <v>175</v>
      </c>
      <c r="B73" s="42" t="s">
        <v>176</v>
      </c>
      <c r="C73" s="25">
        <v>5</v>
      </c>
      <c r="D73" s="25">
        <v>3</v>
      </c>
      <c r="E73" s="25">
        <v>4</v>
      </c>
      <c r="F73" s="25">
        <v>5</v>
      </c>
      <c r="G73" s="25">
        <v>3</v>
      </c>
      <c r="H73" s="25"/>
      <c r="I73" s="25"/>
      <c r="J73" s="25"/>
      <c r="K73" s="25"/>
      <c r="L73" s="25"/>
      <c r="M73" s="25">
        <v>9</v>
      </c>
      <c r="N73" s="25">
        <v>13</v>
      </c>
      <c r="O73" s="90">
        <v>42</v>
      </c>
      <c r="P73" s="29">
        <f t="shared" si="1"/>
        <v>42</v>
      </c>
    </row>
    <row r="74" spans="1:16" s="14" customFormat="1" ht="15.75">
      <c r="A74" s="43" t="s">
        <v>177</v>
      </c>
      <c r="B74" s="42" t="s">
        <v>178</v>
      </c>
      <c r="C74" s="25">
        <v>5</v>
      </c>
      <c r="D74" s="25">
        <v>3</v>
      </c>
      <c r="E74" s="25">
        <v>3</v>
      </c>
      <c r="F74" s="25"/>
      <c r="G74" s="25"/>
      <c r="H74" s="25">
        <v>5</v>
      </c>
      <c r="I74" s="25">
        <v>5</v>
      </c>
      <c r="J74" s="25">
        <v>9</v>
      </c>
      <c r="K74" s="25"/>
      <c r="L74" s="25">
        <v>5</v>
      </c>
      <c r="M74" s="25">
        <v>9</v>
      </c>
      <c r="N74" s="25">
        <v>13</v>
      </c>
      <c r="O74" s="90">
        <v>44</v>
      </c>
      <c r="P74" s="29">
        <f t="shared" si="1"/>
        <v>57</v>
      </c>
    </row>
    <row r="75" spans="1:16" s="14" customFormat="1" ht="15.75">
      <c r="A75" s="43" t="s">
        <v>179</v>
      </c>
      <c r="B75" s="42" t="s">
        <v>180</v>
      </c>
      <c r="C75" s="25">
        <v>5</v>
      </c>
      <c r="D75" s="25">
        <v>5</v>
      </c>
      <c r="E75" s="25">
        <v>4</v>
      </c>
      <c r="F75" s="25"/>
      <c r="G75" s="25"/>
      <c r="H75" s="25">
        <v>5</v>
      </c>
      <c r="I75" s="25">
        <v>5</v>
      </c>
      <c r="J75" s="25">
        <v>10</v>
      </c>
      <c r="K75" s="25"/>
      <c r="L75" s="25">
        <v>5</v>
      </c>
      <c r="M75" s="25">
        <v>8</v>
      </c>
      <c r="N75" s="25">
        <v>14</v>
      </c>
      <c r="O75" s="90">
        <v>48</v>
      </c>
      <c r="P75" s="29">
        <f t="shared" si="1"/>
        <v>61</v>
      </c>
    </row>
    <row r="76" spans="1:16" s="14" customFormat="1" ht="15.75">
      <c r="A76" s="43" t="s">
        <v>181</v>
      </c>
      <c r="B76" s="42" t="s">
        <v>182</v>
      </c>
      <c r="C76" s="25">
        <v>5</v>
      </c>
      <c r="D76" s="25">
        <v>3</v>
      </c>
      <c r="E76" s="25"/>
      <c r="F76" s="25"/>
      <c r="G76" s="25"/>
      <c r="H76" s="25">
        <v>3</v>
      </c>
      <c r="I76" s="25">
        <v>4</v>
      </c>
      <c r="J76" s="25"/>
      <c r="K76" s="25"/>
      <c r="L76" s="25"/>
      <c r="M76" s="25">
        <v>8</v>
      </c>
      <c r="N76" s="25">
        <v>14</v>
      </c>
      <c r="O76" s="90">
        <v>44</v>
      </c>
      <c r="P76" s="29">
        <f t="shared" si="1"/>
        <v>37</v>
      </c>
    </row>
    <row r="77" spans="1:16" s="14" customFormat="1" ht="15.75">
      <c r="A77" s="43" t="s">
        <v>183</v>
      </c>
      <c r="B77" s="42" t="s">
        <v>184</v>
      </c>
      <c r="C77" s="25">
        <v>5</v>
      </c>
      <c r="D77" s="25">
        <v>4</v>
      </c>
      <c r="E77" s="25">
        <v>3</v>
      </c>
      <c r="F77" s="25"/>
      <c r="G77" s="25"/>
      <c r="H77" s="25">
        <v>5</v>
      </c>
      <c r="I77" s="25">
        <v>5</v>
      </c>
      <c r="J77" s="25">
        <v>8</v>
      </c>
      <c r="K77" s="25"/>
      <c r="L77" s="25">
        <v>7</v>
      </c>
      <c r="M77" s="25">
        <v>10</v>
      </c>
      <c r="N77" s="25">
        <v>14</v>
      </c>
      <c r="O77" s="90">
        <v>47</v>
      </c>
      <c r="P77" s="29">
        <f t="shared" si="1"/>
        <v>61</v>
      </c>
    </row>
    <row r="78" spans="1:16" s="14" customFormat="1" ht="15.75">
      <c r="A78" s="43" t="s">
        <v>185</v>
      </c>
      <c r="B78" s="42" t="s">
        <v>186</v>
      </c>
      <c r="C78" s="25">
        <v>5</v>
      </c>
      <c r="D78" s="25">
        <v>5</v>
      </c>
      <c r="E78" s="25">
        <v>3</v>
      </c>
      <c r="F78" s="25"/>
      <c r="G78" s="25"/>
      <c r="H78" s="25">
        <v>5</v>
      </c>
      <c r="I78" s="25">
        <v>5</v>
      </c>
      <c r="J78" s="25">
        <v>10</v>
      </c>
      <c r="K78" s="25"/>
      <c r="L78" s="25">
        <v>8</v>
      </c>
      <c r="M78" s="25">
        <v>9</v>
      </c>
      <c r="N78" s="25">
        <v>14</v>
      </c>
      <c r="O78" s="90">
        <v>46</v>
      </c>
      <c r="P78" s="29">
        <f t="shared" si="1"/>
        <v>64</v>
      </c>
    </row>
    <row r="79" spans="1:16" s="14" customFormat="1" ht="15.75">
      <c r="A79" s="43" t="s">
        <v>187</v>
      </c>
      <c r="B79" s="42" t="s">
        <v>188</v>
      </c>
      <c r="C79" s="25">
        <v>5</v>
      </c>
      <c r="D79" s="25">
        <v>3</v>
      </c>
      <c r="E79" s="25">
        <v>4</v>
      </c>
      <c r="F79" s="25"/>
      <c r="G79" s="25">
        <v>3</v>
      </c>
      <c r="H79" s="25"/>
      <c r="I79" s="25"/>
      <c r="J79" s="25">
        <v>9</v>
      </c>
      <c r="K79" s="25">
        <v>3</v>
      </c>
      <c r="L79" s="25"/>
      <c r="M79" s="25">
        <v>6</v>
      </c>
      <c r="N79" s="25">
        <v>13</v>
      </c>
      <c r="O79" s="90">
        <v>43</v>
      </c>
      <c r="P79" s="29">
        <f t="shared" si="1"/>
        <v>46</v>
      </c>
    </row>
    <row r="80" spans="1:16" s="14" customFormat="1" ht="15.75">
      <c r="A80" s="43" t="s">
        <v>189</v>
      </c>
      <c r="B80" s="42" t="s">
        <v>190</v>
      </c>
      <c r="C80" s="25">
        <v>5</v>
      </c>
      <c r="D80" s="25"/>
      <c r="E80" s="25">
        <v>4</v>
      </c>
      <c r="F80" s="25"/>
      <c r="G80" s="25">
        <v>4</v>
      </c>
      <c r="H80" s="25">
        <v>5</v>
      </c>
      <c r="I80" s="25">
        <v>5</v>
      </c>
      <c r="J80" s="25">
        <v>10</v>
      </c>
      <c r="K80" s="25">
        <v>9</v>
      </c>
      <c r="L80" s="25">
        <v>8</v>
      </c>
      <c r="M80" s="25"/>
      <c r="N80" s="25">
        <v>14</v>
      </c>
      <c r="O80" s="90">
        <v>46</v>
      </c>
      <c r="P80" s="29">
        <f t="shared" ref="P80:P98" si="2">SUM(C80:N80)</f>
        <v>64</v>
      </c>
    </row>
    <row r="81" spans="1:16" s="14" customFormat="1" ht="15.75">
      <c r="A81" s="43" t="s">
        <v>191</v>
      </c>
      <c r="B81" s="42" t="s">
        <v>192</v>
      </c>
      <c r="C81" s="25">
        <v>5</v>
      </c>
      <c r="D81" s="25"/>
      <c r="E81" s="25">
        <v>3</v>
      </c>
      <c r="F81" s="25">
        <v>5</v>
      </c>
      <c r="G81" s="25"/>
      <c r="H81" s="25"/>
      <c r="I81" s="25"/>
      <c r="J81" s="25">
        <v>10</v>
      </c>
      <c r="K81" s="25"/>
      <c r="L81" s="25">
        <v>10</v>
      </c>
      <c r="M81" s="25">
        <v>8</v>
      </c>
      <c r="N81" s="25">
        <v>14</v>
      </c>
      <c r="O81" s="90">
        <v>46</v>
      </c>
      <c r="P81" s="29">
        <f t="shared" si="2"/>
        <v>55</v>
      </c>
    </row>
    <row r="82" spans="1:16" s="14" customFormat="1" ht="15.75">
      <c r="A82" s="43" t="s">
        <v>193</v>
      </c>
      <c r="B82" s="42" t="s">
        <v>194</v>
      </c>
      <c r="C82" s="25">
        <v>4</v>
      </c>
      <c r="D82" s="25"/>
      <c r="E82" s="25"/>
      <c r="F82" s="25"/>
      <c r="G82" s="25">
        <v>4</v>
      </c>
      <c r="H82" s="25">
        <v>4</v>
      </c>
      <c r="I82" s="25">
        <v>4</v>
      </c>
      <c r="J82" s="25"/>
      <c r="K82" s="25">
        <v>3</v>
      </c>
      <c r="L82" s="25">
        <v>6</v>
      </c>
      <c r="M82" s="25">
        <v>10</v>
      </c>
      <c r="N82" s="25">
        <v>14</v>
      </c>
      <c r="O82" s="90">
        <v>49</v>
      </c>
      <c r="P82" s="29">
        <f t="shared" si="2"/>
        <v>49</v>
      </c>
    </row>
    <row r="83" spans="1:16" s="14" customFormat="1" ht="15.75">
      <c r="A83" s="44" t="s">
        <v>195</v>
      </c>
      <c r="B83" s="44" t="s">
        <v>196</v>
      </c>
      <c r="C83" s="25">
        <v>5</v>
      </c>
      <c r="D83" s="25">
        <v>3</v>
      </c>
      <c r="E83" s="25"/>
      <c r="F83" s="25"/>
      <c r="G83" s="25"/>
      <c r="H83" s="25"/>
      <c r="I83" s="25">
        <v>3</v>
      </c>
      <c r="J83" s="25"/>
      <c r="K83" s="25"/>
      <c r="L83" s="25"/>
      <c r="M83" s="25"/>
      <c r="N83" s="25">
        <v>14</v>
      </c>
      <c r="O83" s="90">
        <v>45</v>
      </c>
      <c r="P83" s="29">
        <f t="shared" si="2"/>
        <v>25</v>
      </c>
    </row>
    <row r="84" spans="1:16" s="14" customFormat="1">
      <c r="A84" s="41" t="s">
        <v>197</v>
      </c>
      <c r="B84" s="45" t="s">
        <v>198</v>
      </c>
      <c r="C84" s="25">
        <v>5</v>
      </c>
      <c r="D84" s="25">
        <v>3</v>
      </c>
      <c r="E84" s="25"/>
      <c r="F84" s="25">
        <v>5</v>
      </c>
      <c r="G84" s="25"/>
      <c r="H84" s="25">
        <v>5</v>
      </c>
      <c r="I84" s="25">
        <v>5</v>
      </c>
      <c r="J84" s="25">
        <v>10</v>
      </c>
      <c r="K84" s="25"/>
      <c r="L84" s="25">
        <v>8</v>
      </c>
      <c r="M84" s="25">
        <v>9</v>
      </c>
      <c r="N84" s="25">
        <v>14</v>
      </c>
      <c r="O84" s="90">
        <v>45</v>
      </c>
      <c r="P84" s="29">
        <f t="shared" si="2"/>
        <v>64</v>
      </c>
    </row>
    <row r="85" spans="1:16" s="14" customFormat="1" ht="15.75">
      <c r="A85" s="41" t="s">
        <v>199</v>
      </c>
      <c r="B85" s="42" t="s">
        <v>200</v>
      </c>
      <c r="C85" s="25">
        <v>5</v>
      </c>
      <c r="D85" s="25"/>
      <c r="E85" s="25"/>
      <c r="F85" s="25">
        <v>4</v>
      </c>
      <c r="G85" s="25"/>
      <c r="H85" s="25">
        <v>5</v>
      </c>
      <c r="I85" s="25">
        <v>5</v>
      </c>
      <c r="J85" s="25">
        <v>10</v>
      </c>
      <c r="K85" s="25">
        <v>10</v>
      </c>
      <c r="L85" s="25">
        <v>8</v>
      </c>
      <c r="M85" s="25"/>
      <c r="N85" s="25">
        <v>14</v>
      </c>
      <c r="O85" s="90">
        <v>48</v>
      </c>
      <c r="P85" s="29">
        <f t="shared" si="2"/>
        <v>61</v>
      </c>
    </row>
    <row r="86" spans="1:16" s="14" customFormat="1" ht="15.75">
      <c r="A86" s="41" t="s">
        <v>201</v>
      </c>
      <c r="B86" s="42" t="s">
        <v>202</v>
      </c>
      <c r="C86" s="25">
        <v>5</v>
      </c>
      <c r="D86" s="25"/>
      <c r="E86" s="25"/>
      <c r="F86" s="25"/>
      <c r="G86" s="25"/>
      <c r="H86" s="25">
        <v>2</v>
      </c>
      <c r="I86" s="25">
        <v>5</v>
      </c>
      <c r="J86" s="25">
        <v>9</v>
      </c>
      <c r="K86" s="25"/>
      <c r="L86" s="25">
        <v>7</v>
      </c>
      <c r="M86" s="25">
        <v>9</v>
      </c>
      <c r="N86" s="25">
        <v>13</v>
      </c>
      <c r="O86" s="90">
        <v>46</v>
      </c>
      <c r="P86" s="29">
        <f t="shared" si="2"/>
        <v>50</v>
      </c>
    </row>
    <row r="87" spans="1:16" s="14" customFormat="1" ht="15.75">
      <c r="A87" s="41" t="s">
        <v>203</v>
      </c>
      <c r="B87" s="42" t="s">
        <v>204</v>
      </c>
      <c r="C87" s="25">
        <v>5</v>
      </c>
      <c r="D87" s="25"/>
      <c r="E87" s="25">
        <v>4</v>
      </c>
      <c r="F87" s="25"/>
      <c r="G87" s="25">
        <v>3</v>
      </c>
      <c r="H87" s="25">
        <v>5</v>
      </c>
      <c r="I87" s="25">
        <v>5</v>
      </c>
      <c r="J87" s="25">
        <v>10</v>
      </c>
      <c r="K87" s="25">
        <v>9</v>
      </c>
      <c r="L87" s="25">
        <v>8</v>
      </c>
      <c r="M87" s="25"/>
      <c r="N87" s="25">
        <v>14</v>
      </c>
      <c r="O87" s="90">
        <v>39</v>
      </c>
      <c r="P87" s="29">
        <f t="shared" si="2"/>
        <v>63</v>
      </c>
    </row>
    <row r="88" spans="1:16" s="14" customFormat="1" ht="15.75">
      <c r="A88" s="41" t="s">
        <v>205</v>
      </c>
      <c r="B88" s="42" t="s">
        <v>206</v>
      </c>
      <c r="C88" s="25">
        <v>5</v>
      </c>
      <c r="D88" s="25">
        <v>3</v>
      </c>
      <c r="E88" s="25">
        <v>3</v>
      </c>
      <c r="F88" s="25"/>
      <c r="G88" s="25">
        <v>3</v>
      </c>
      <c r="H88" s="25"/>
      <c r="I88" s="25">
        <v>5</v>
      </c>
      <c r="J88" s="25"/>
      <c r="K88" s="25"/>
      <c r="L88" s="25"/>
      <c r="M88" s="25">
        <v>8</v>
      </c>
      <c r="N88" s="25">
        <v>13</v>
      </c>
      <c r="O88" s="90">
        <v>39</v>
      </c>
      <c r="P88" s="29">
        <f t="shared" si="2"/>
        <v>40</v>
      </c>
    </row>
    <row r="89" spans="1:16" s="14" customFormat="1" ht="15.75">
      <c r="A89" s="41" t="s">
        <v>207</v>
      </c>
      <c r="B89" s="42" t="s">
        <v>208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90">
        <v>47</v>
      </c>
      <c r="P89" s="29">
        <f t="shared" si="2"/>
        <v>0</v>
      </c>
    </row>
    <row r="90" spans="1:16" s="14" customFormat="1" ht="15.75">
      <c r="A90" s="41" t="s">
        <v>209</v>
      </c>
      <c r="B90" s="42" t="s">
        <v>210</v>
      </c>
      <c r="C90" s="25">
        <v>5</v>
      </c>
      <c r="D90" s="25"/>
      <c r="E90" s="25"/>
      <c r="F90" s="25">
        <v>5</v>
      </c>
      <c r="G90" s="25">
        <v>5</v>
      </c>
      <c r="H90" s="25">
        <v>5</v>
      </c>
      <c r="I90" s="25">
        <v>4</v>
      </c>
      <c r="J90" s="25">
        <v>10</v>
      </c>
      <c r="K90" s="25">
        <v>10</v>
      </c>
      <c r="L90" s="25"/>
      <c r="M90" s="25">
        <v>8</v>
      </c>
      <c r="N90" s="25">
        <v>14</v>
      </c>
      <c r="O90" s="90">
        <v>48</v>
      </c>
      <c r="P90" s="29">
        <f t="shared" si="2"/>
        <v>66</v>
      </c>
    </row>
    <row r="91" spans="1:16" s="14" customFormat="1" ht="15.75">
      <c r="A91" s="41" t="s">
        <v>211</v>
      </c>
      <c r="B91" s="42" t="s">
        <v>212</v>
      </c>
      <c r="C91" s="25">
        <v>4</v>
      </c>
      <c r="D91" s="25">
        <v>3</v>
      </c>
      <c r="E91" s="25">
        <v>4</v>
      </c>
      <c r="F91" s="25">
        <v>5</v>
      </c>
      <c r="G91" s="25"/>
      <c r="H91" s="25"/>
      <c r="I91" s="25">
        <v>4</v>
      </c>
      <c r="J91" s="25">
        <v>8</v>
      </c>
      <c r="K91" s="25">
        <v>5</v>
      </c>
      <c r="L91" s="25"/>
      <c r="M91" s="25">
        <v>9</v>
      </c>
      <c r="N91" s="25">
        <v>14</v>
      </c>
      <c r="O91" s="90">
        <v>47</v>
      </c>
      <c r="P91" s="29">
        <f t="shared" si="2"/>
        <v>56</v>
      </c>
    </row>
    <row r="92" spans="1:16" s="14" customFormat="1" ht="15.75">
      <c r="A92" s="41" t="s">
        <v>213</v>
      </c>
      <c r="B92" s="42" t="s">
        <v>214</v>
      </c>
      <c r="C92" s="25">
        <v>5</v>
      </c>
      <c r="D92" s="25">
        <v>3</v>
      </c>
      <c r="E92" s="25">
        <v>5</v>
      </c>
      <c r="F92" s="25">
        <v>4</v>
      </c>
      <c r="G92" s="25">
        <v>5</v>
      </c>
      <c r="H92" s="25"/>
      <c r="I92" s="25"/>
      <c r="J92" s="25"/>
      <c r="K92" s="25"/>
      <c r="L92" s="25">
        <v>8</v>
      </c>
      <c r="M92" s="25">
        <v>9</v>
      </c>
      <c r="N92" s="25">
        <v>14</v>
      </c>
      <c r="O92" s="90"/>
      <c r="P92" s="29">
        <f t="shared" si="2"/>
        <v>53</v>
      </c>
    </row>
    <row r="93" spans="1:16" s="14" customFormat="1" ht="15.75">
      <c r="A93" s="41" t="s">
        <v>215</v>
      </c>
      <c r="B93" s="42" t="s">
        <v>216</v>
      </c>
      <c r="C93" s="25">
        <v>4</v>
      </c>
      <c r="D93" s="25"/>
      <c r="E93" s="25">
        <v>4</v>
      </c>
      <c r="F93" s="25"/>
      <c r="G93" s="25">
        <v>3</v>
      </c>
      <c r="H93" s="25">
        <v>4</v>
      </c>
      <c r="I93" s="25">
        <v>5</v>
      </c>
      <c r="J93" s="25">
        <v>6</v>
      </c>
      <c r="K93" s="25"/>
      <c r="L93" s="25">
        <v>8</v>
      </c>
      <c r="M93" s="25">
        <v>8</v>
      </c>
      <c r="N93" s="25">
        <v>13</v>
      </c>
      <c r="O93" s="90">
        <v>47</v>
      </c>
      <c r="P93" s="29">
        <f t="shared" si="2"/>
        <v>55</v>
      </c>
    </row>
    <row r="94" spans="1:16" s="14" customFormat="1" ht="15.75">
      <c r="A94" s="41" t="s">
        <v>217</v>
      </c>
      <c r="B94" s="42" t="s">
        <v>218</v>
      </c>
      <c r="C94" s="25">
        <v>5</v>
      </c>
      <c r="D94" s="25">
        <v>3</v>
      </c>
      <c r="E94" s="25">
        <v>4</v>
      </c>
      <c r="F94" s="25"/>
      <c r="G94" s="25">
        <v>5</v>
      </c>
      <c r="H94" s="25">
        <v>4</v>
      </c>
      <c r="I94" s="25"/>
      <c r="J94" s="25">
        <v>9</v>
      </c>
      <c r="K94" s="25"/>
      <c r="L94" s="25">
        <v>10</v>
      </c>
      <c r="M94" s="25">
        <v>9</v>
      </c>
      <c r="N94" s="25">
        <v>14</v>
      </c>
      <c r="O94" s="90">
        <v>46</v>
      </c>
      <c r="P94" s="29">
        <f t="shared" si="2"/>
        <v>63</v>
      </c>
    </row>
    <row r="95" spans="1:16" s="14" customFormat="1" ht="15.75">
      <c r="A95" s="41" t="s">
        <v>219</v>
      </c>
      <c r="B95" s="42" t="s">
        <v>220</v>
      </c>
      <c r="C95" s="25">
        <v>5</v>
      </c>
      <c r="D95" s="25">
        <v>3</v>
      </c>
      <c r="E95" s="25">
        <v>4</v>
      </c>
      <c r="F95" s="25"/>
      <c r="G95" s="25">
        <v>4</v>
      </c>
      <c r="H95" s="25"/>
      <c r="I95" s="25">
        <v>5</v>
      </c>
      <c r="J95" s="25">
        <v>9</v>
      </c>
      <c r="K95" s="25">
        <v>4</v>
      </c>
      <c r="L95" s="25"/>
      <c r="M95" s="25">
        <v>9</v>
      </c>
      <c r="N95" s="25">
        <v>14</v>
      </c>
      <c r="O95" s="90">
        <v>43</v>
      </c>
      <c r="P95" s="29">
        <f t="shared" si="2"/>
        <v>57</v>
      </c>
    </row>
    <row r="96" spans="1:16" s="14" customFormat="1" ht="15.75">
      <c r="A96" s="41" t="s">
        <v>221</v>
      </c>
      <c r="B96" s="42" t="s">
        <v>222</v>
      </c>
      <c r="C96" s="25">
        <v>5</v>
      </c>
      <c r="D96" s="25">
        <v>3</v>
      </c>
      <c r="E96" s="25"/>
      <c r="F96" s="25">
        <v>4</v>
      </c>
      <c r="G96" s="25">
        <v>5</v>
      </c>
      <c r="H96" s="25"/>
      <c r="I96" s="25">
        <v>5</v>
      </c>
      <c r="J96" s="25">
        <v>10</v>
      </c>
      <c r="K96" s="25">
        <v>7</v>
      </c>
      <c r="L96" s="25"/>
      <c r="M96" s="25">
        <v>8</v>
      </c>
      <c r="N96" s="25">
        <v>13</v>
      </c>
      <c r="O96" s="90">
        <v>44</v>
      </c>
      <c r="P96" s="29">
        <f t="shared" si="2"/>
        <v>60</v>
      </c>
    </row>
    <row r="97" spans="1:16" s="14" customFormat="1" ht="15.75">
      <c r="A97" s="41" t="s">
        <v>223</v>
      </c>
      <c r="B97" s="42" t="s">
        <v>224</v>
      </c>
      <c r="C97" s="25">
        <v>5</v>
      </c>
      <c r="D97" s="25"/>
      <c r="E97" s="25"/>
      <c r="F97" s="25"/>
      <c r="G97" s="25"/>
      <c r="H97" s="25">
        <v>4</v>
      </c>
      <c r="I97" s="25">
        <v>5</v>
      </c>
      <c r="J97" s="25">
        <v>10</v>
      </c>
      <c r="K97" s="25">
        <v>7</v>
      </c>
      <c r="L97" s="25"/>
      <c r="M97" s="25">
        <v>9</v>
      </c>
      <c r="N97" s="25">
        <v>14</v>
      </c>
      <c r="O97" s="90">
        <v>45</v>
      </c>
      <c r="P97" s="29">
        <f t="shared" si="2"/>
        <v>54</v>
      </c>
    </row>
    <row r="98" spans="1:16" s="14" customFormat="1" ht="15.75">
      <c r="A98" s="41" t="s">
        <v>225</v>
      </c>
      <c r="B98" s="42" t="s">
        <v>226</v>
      </c>
      <c r="C98" s="25">
        <v>5</v>
      </c>
      <c r="D98" s="25">
        <v>3</v>
      </c>
      <c r="E98" s="25">
        <v>3</v>
      </c>
      <c r="F98" s="25"/>
      <c r="G98" s="25">
        <v>4</v>
      </c>
      <c r="H98" s="25"/>
      <c r="I98" s="25">
        <v>5</v>
      </c>
      <c r="J98" s="25">
        <v>7</v>
      </c>
      <c r="K98" s="25">
        <v>9</v>
      </c>
      <c r="L98" s="25"/>
      <c r="M98" s="25">
        <v>8</v>
      </c>
      <c r="N98" s="25">
        <v>13</v>
      </c>
      <c r="O98" s="90">
        <v>45</v>
      </c>
      <c r="P98" s="29">
        <f t="shared" si="2"/>
        <v>57</v>
      </c>
    </row>
    <row r="99" spans="1:16" s="14" customFormat="1" ht="15.75">
      <c r="A99" s="41" t="s">
        <v>431</v>
      </c>
      <c r="B99" s="42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90"/>
      <c r="P99" s="29"/>
    </row>
    <row r="100" spans="1:16" s="14" customFormat="1" ht="15.75">
      <c r="A100" s="43" t="s">
        <v>227</v>
      </c>
      <c r="B100" s="42" t="s">
        <v>228</v>
      </c>
      <c r="C100" s="25">
        <v>3</v>
      </c>
      <c r="D100" s="25">
        <v>4</v>
      </c>
      <c r="E100" s="25">
        <v>3</v>
      </c>
      <c r="F100" s="25"/>
      <c r="G100" s="25">
        <v>4</v>
      </c>
      <c r="H100" s="25">
        <v>4</v>
      </c>
      <c r="I100" s="25"/>
      <c r="J100" s="25">
        <v>6</v>
      </c>
      <c r="K100" s="25"/>
      <c r="L100" s="25">
        <v>6</v>
      </c>
      <c r="M100" s="25">
        <v>7</v>
      </c>
      <c r="N100" s="25">
        <v>10</v>
      </c>
      <c r="O100" s="90">
        <v>40</v>
      </c>
      <c r="P100" s="29">
        <v>48</v>
      </c>
    </row>
    <row r="101" spans="1:16" s="14" customFormat="1" ht="15.75">
      <c r="A101" s="43" t="s">
        <v>229</v>
      </c>
      <c r="B101" s="42" t="s">
        <v>230</v>
      </c>
      <c r="C101" s="25">
        <v>4</v>
      </c>
      <c r="D101" s="25">
        <v>4</v>
      </c>
      <c r="E101" s="25">
        <v>4</v>
      </c>
      <c r="F101" s="25"/>
      <c r="G101" s="25"/>
      <c r="H101" s="25">
        <v>4</v>
      </c>
      <c r="I101" s="25">
        <v>5</v>
      </c>
      <c r="J101" s="25"/>
      <c r="K101" s="25">
        <v>8</v>
      </c>
      <c r="L101" s="25">
        <v>9</v>
      </c>
      <c r="M101" s="25">
        <v>8</v>
      </c>
      <c r="N101" s="25">
        <v>12</v>
      </c>
      <c r="O101" s="90">
        <v>47</v>
      </c>
      <c r="P101" s="29">
        <v>58</v>
      </c>
    </row>
    <row r="102" spans="1:16" s="14" customFormat="1" ht="15.75">
      <c r="A102" s="43" t="s">
        <v>231</v>
      </c>
      <c r="B102" s="42" t="s">
        <v>232</v>
      </c>
      <c r="C102" s="25">
        <v>3</v>
      </c>
      <c r="D102" s="25">
        <v>3</v>
      </c>
      <c r="E102" s="25">
        <v>3</v>
      </c>
      <c r="F102" s="25"/>
      <c r="G102" s="25"/>
      <c r="H102" s="25">
        <v>4</v>
      </c>
      <c r="I102" s="25">
        <v>4</v>
      </c>
      <c r="J102" s="25">
        <v>8</v>
      </c>
      <c r="K102" s="25">
        <v>9</v>
      </c>
      <c r="L102" s="25"/>
      <c r="M102" s="25">
        <v>9</v>
      </c>
      <c r="N102" s="25">
        <v>13</v>
      </c>
      <c r="O102" s="90">
        <v>45</v>
      </c>
      <c r="P102" s="29">
        <v>56</v>
      </c>
    </row>
    <row r="103" spans="1:16" s="14" customFormat="1" ht="15.75">
      <c r="A103" s="43" t="s">
        <v>233</v>
      </c>
      <c r="B103" s="42" t="s">
        <v>234</v>
      </c>
      <c r="C103" s="25">
        <v>3</v>
      </c>
      <c r="D103" s="25">
        <v>3</v>
      </c>
      <c r="E103" s="25"/>
      <c r="F103" s="25"/>
      <c r="G103" s="25">
        <v>2</v>
      </c>
      <c r="H103" s="25">
        <v>3.5</v>
      </c>
      <c r="I103" s="25">
        <v>3.5</v>
      </c>
      <c r="J103" s="25">
        <v>3</v>
      </c>
      <c r="K103" s="25"/>
      <c r="L103" s="25">
        <v>4</v>
      </c>
      <c r="M103" s="25">
        <v>6</v>
      </c>
      <c r="N103" s="25">
        <v>7</v>
      </c>
      <c r="O103" s="90">
        <v>42</v>
      </c>
      <c r="P103" s="29">
        <v>35</v>
      </c>
    </row>
    <row r="104" spans="1:16" s="14" customFormat="1" ht="15.75">
      <c r="A104" s="43" t="s">
        <v>235</v>
      </c>
      <c r="B104" s="42" t="s">
        <v>236</v>
      </c>
      <c r="C104" s="25">
        <v>3.5</v>
      </c>
      <c r="D104" s="25">
        <v>3</v>
      </c>
      <c r="E104" s="25">
        <v>3.5</v>
      </c>
      <c r="F104" s="25"/>
      <c r="G104" s="25">
        <v>3</v>
      </c>
      <c r="H104" s="25"/>
      <c r="I104" s="25"/>
      <c r="J104" s="25">
        <v>3</v>
      </c>
      <c r="K104" s="25">
        <v>4</v>
      </c>
      <c r="L104" s="25"/>
      <c r="M104" s="25">
        <v>8</v>
      </c>
      <c r="N104" s="25">
        <v>8</v>
      </c>
      <c r="O104" s="90">
        <v>40</v>
      </c>
      <c r="P104" s="29">
        <v>46</v>
      </c>
    </row>
    <row r="105" spans="1:16" s="14" customFormat="1" ht="15.75">
      <c r="A105" s="43" t="s">
        <v>237</v>
      </c>
      <c r="B105" s="42" t="s">
        <v>238</v>
      </c>
      <c r="C105" s="25">
        <v>5</v>
      </c>
      <c r="D105" s="25"/>
      <c r="E105" s="25"/>
      <c r="F105" s="25">
        <v>4</v>
      </c>
      <c r="G105" s="25">
        <v>4</v>
      </c>
      <c r="H105" s="25">
        <v>5</v>
      </c>
      <c r="I105" s="25">
        <v>5</v>
      </c>
      <c r="J105" s="25">
        <v>9</v>
      </c>
      <c r="K105" s="25"/>
      <c r="L105" s="25">
        <v>7</v>
      </c>
      <c r="M105" s="25">
        <v>8</v>
      </c>
      <c r="N105" s="25">
        <v>13</v>
      </c>
      <c r="O105" s="90">
        <v>37</v>
      </c>
      <c r="P105" s="29">
        <v>60</v>
      </c>
    </row>
    <row r="106" spans="1:16" s="14" customFormat="1" ht="15.75">
      <c r="A106" s="43" t="s">
        <v>239</v>
      </c>
      <c r="B106" s="42" t="s">
        <v>240</v>
      </c>
      <c r="C106" s="25">
        <v>3</v>
      </c>
      <c r="D106" s="25">
        <v>3</v>
      </c>
      <c r="E106" s="25">
        <v>2.5</v>
      </c>
      <c r="F106" s="25">
        <v>1</v>
      </c>
      <c r="G106" s="25">
        <v>2.5</v>
      </c>
      <c r="H106" s="25"/>
      <c r="I106" s="25"/>
      <c r="J106" s="25">
        <v>4</v>
      </c>
      <c r="K106" s="25">
        <v>4</v>
      </c>
      <c r="L106" s="25">
        <v>5</v>
      </c>
      <c r="M106" s="25"/>
      <c r="N106" s="25">
        <v>8</v>
      </c>
      <c r="O106" s="90">
        <v>42</v>
      </c>
      <c r="P106" s="29">
        <v>33</v>
      </c>
    </row>
    <row r="107" spans="1:16" s="14" customFormat="1" ht="15.75">
      <c r="A107" s="43" t="s">
        <v>241</v>
      </c>
      <c r="B107" s="42" t="s">
        <v>242</v>
      </c>
      <c r="C107" s="25">
        <v>4</v>
      </c>
      <c r="D107" s="25"/>
      <c r="E107" s="25">
        <v>2</v>
      </c>
      <c r="F107" s="25"/>
      <c r="G107" s="25">
        <v>2</v>
      </c>
      <c r="H107" s="25"/>
      <c r="I107" s="25">
        <v>4.5</v>
      </c>
      <c r="J107" s="25"/>
      <c r="K107" s="25"/>
      <c r="L107" s="25"/>
      <c r="M107" s="25">
        <v>8</v>
      </c>
      <c r="N107" s="25"/>
      <c r="O107" s="90">
        <v>26</v>
      </c>
      <c r="P107" s="29">
        <v>20.5</v>
      </c>
    </row>
    <row r="108" spans="1:16" s="14" customFormat="1" ht="15.75">
      <c r="A108" s="43" t="s">
        <v>243</v>
      </c>
      <c r="B108" s="42" t="s">
        <v>244</v>
      </c>
      <c r="C108" s="25">
        <v>5</v>
      </c>
      <c r="D108" s="25"/>
      <c r="E108" s="25">
        <v>4</v>
      </c>
      <c r="F108" s="25"/>
      <c r="G108" s="25">
        <v>5</v>
      </c>
      <c r="H108" s="25"/>
      <c r="I108" s="25">
        <v>2.5</v>
      </c>
      <c r="J108" s="25">
        <v>4</v>
      </c>
      <c r="K108" s="25">
        <v>8</v>
      </c>
      <c r="L108" s="25"/>
      <c r="M108" s="25">
        <v>7</v>
      </c>
      <c r="N108" s="25">
        <v>8</v>
      </c>
      <c r="O108" s="90">
        <v>37</v>
      </c>
      <c r="P108" s="29">
        <v>43.5</v>
      </c>
    </row>
    <row r="109" spans="1:16" s="14" customFormat="1" ht="15.75">
      <c r="A109" s="43" t="s">
        <v>245</v>
      </c>
      <c r="B109" s="42" t="s">
        <v>246</v>
      </c>
      <c r="C109" s="25">
        <v>5</v>
      </c>
      <c r="D109" s="25">
        <v>3</v>
      </c>
      <c r="E109" s="25"/>
      <c r="F109" s="25"/>
      <c r="G109" s="25"/>
      <c r="H109" s="25"/>
      <c r="I109" s="25"/>
      <c r="J109" s="25"/>
      <c r="K109" s="25"/>
      <c r="L109" s="25"/>
      <c r="M109" s="25">
        <v>8</v>
      </c>
      <c r="N109" s="25">
        <v>4</v>
      </c>
      <c r="O109" s="90">
        <v>33</v>
      </c>
      <c r="P109" s="29">
        <v>20</v>
      </c>
    </row>
    <row r="110" spans="1:16" s="14" customFormat="1" ht="15.75">
      <c r="A110" s="43" t="s">
        <v>247</v>
      </c>
      <c r="B110" s="42" t="s">
        <v>248</v>
      </c>
      <c r="C110" s="25">
        <v>4</v>
      </c>
      <c r="D110" s="25"/>
      <c r="E110" s="25">
        <v>25</v>
      </c>
      <c r="F110" s="25"/>
      <c r="G110" s="25">
        <v>3.5</v>
      </c>
      <c r="H110" s="25">
        <v>4</v>
      </c>
      <c r="I110" s="25">
        <v>4</v>
      </c>
      <c r="J110" s="25">
        <v>8</v>
      </c>
      <c r="K110" s="25">
        <v>9</v>
      </c>
      <c r="L110" s="25"/>
      <c r="M110" s="25">
        <v>7</v>
      </c>
      <c r="N110" s="25">
        <v>12</v>
      </c>
      <c r="O110" s="90">
        <v>47</v>
      </c>
      <c r="P110" s="29">
        <v>54</v>
      </c>
    </row>
    <row r="111" spans="1:16" s="14" customFormat="1" ht="15.75">
      <c r="A111" s="43" t="s">
        <v>249</v>
      </c>
      <c r="B111" s="42" t="s">
        <v>250</v>
      </c>
      <c r="C111" s="25">
        <v>3.5</v>
      </c>
      <c r="D111" s="25">
        <v>3</v>
      </c>
      <c r="E111" s="25">
        <v>3</v>
      </c>
      <c r="F111" s="25"/>
      <c r="G111" s="25"/>
      <c r="H111" s="25">
        <v>3.5</v>
      </c>
      <c r="I111" s="25">
        <v>5</v>
      </c>
      <c r="J111" s="25">
        <v>8</v>
      </c>
      <c r="K111" s="25">
        <v>5</v>
      </c>
      <c r="L111" s="25">
        <v>7</v>
      </c>
      <c r="M111" s="25"/>
      <c r="N111" s="25">
        <v>12</v>
      </c>
      <c r="O111" s="90">
        <v>47</v>
      </c>
      <c r="P111" s="29">
        <v>50</v>
      </c>
    </row>
    <row r="112" spans="1:16" s="14" customFormat="1" ht="30">
      <c r="A112" s="43" t="s">
        <v>251</v>
      </c>
      <c r="B112" s="42" t="s">
        <v>252</v>
      </c>
      <c r="C112" s="25">
        <v>5</v>
      </c>
      <c r="D112" s="25"/>
      <c r="E112" s="25"/>
      <c r="F112" s="25">
        <v>4</v>
      </c>
      <c r="G112" s="25"/>
      <c r="H112" s="25">
        <v>4.5</v>
      </c>
      <c r="I112" s="25">
        <v>5</v>
      </c>
      <c r="J112" s="25">
        <v>9</v>
      </c>
      <c r="K112" s="25">
        <v>10</v>
      </c>
      <c r="L112" s="25"/>
      <c r="M112" s="25">
        <v>6.5</v>
      </c>
      <c r="N112" s="25">
        <v>12</v>
      </c>
      <c r="O112" s="90">
        <v>45</v>
      </c>
      <c r="P112" s="29">
        <v>56</v>
      </c>
    </row>
    <row r="113" spans="1:16" s="14" customFormat="1" ht="15.75">
      <c r="A113" s="43" t="s">
        <v>253</v>
      </c>
      <c r="B113" s="42" t="s">
        <v>254</v>
      </c>
      <c r="C113" s="25">
        <v>3</v>
      </c>
      <c r="D113" s="25">
        <v>2</v>
      </c>
      <c r="E113" s="25"/>
      <c r="F113" s="25"/>
      <c r="G113" s="25"/>
      <c r="H113" s="25"/>
      <c r="I113" s="25">
        <v>2</v>
      </c>
      <c r="J113" s="25"/>
      <c r="K113" s="25"/>
      <c r="L113" s="25"/>
      <c r="M113" s="25">
        <v>5</v>
      </c>
      <c r="N113" s="25"/>
      <c r="O113" s="90">
        <v>41</v>
      </c>
      <c r="P113" s="29">
        <v>12</v>
      </c>
    </row>
    <row r="114" spans="1:16" s="14" customFormat="1" ht="15.75">
      <c r="A114" s="43" t="s">
        <v>255</v>
      </c>
      <c r="B114" s="42" t="s">
        <v>256</v>
      </c>
      <c r="C114" s="25">
        <v>4.5</v>
      </c>
      <c r="D114" s="25">
        <v>4</v>
      </c>
      <c r="E114" s="25"/>
      <c r="F114" s="25">
        <v>4.5</v>
      </c>
      <c r="G114" s="25">
        <v>4</v>
      </c>
      <c r="H114" s="25"/>
      <c r="I114" s="25">
        <v>5</v>
      </c>
      <c r="J114" s="25">
        <v>9</v>
      </c>
      <c r="K114" s="25">
        <v>10</v>
      </c>
      <c r="L114" s="25"/>
      <c r="M114" s="25">
        <v>8</v>
      </c>
      <c r="N114" s="25">
        <v>12</v>
      </c>
      <c r="O114" s="90">
        <v>47</v>
      </c>
      <c r="P114" s="29">
        <v>61</v>
      </c>
    </row>
    <row r="115" spans="1:16" s="14" customFormat="1" ht="15.75">
      <c r="A115" s="43" t="s">
        <v>257</v>
      </c>
      <c r="B115" s="42" t="s">
        <v>258</v>
      </c>
      <c r="C115" s="25">
        <v>4.5</v>
      </c>
      <c r="D115" s="25"/>
      <c r="E115" s="25">
        <v>4</v>
      </c>
      <c r="F115" s="25"/>
      <c r="G115" s="25">
        <v>2</v>
      </c>
      <c r="H115" s="25">
        <v>4</v>
      </c>
      <c r="I115" s="25">
        <v>4</v>
      </c>
      <c r="J115" s="25">
        <v>7</v>
      </c>
      <c r="K115" s="25">
        <v>7.5</v>
      </c>
      <c r="L115" s="25"/>
      <c r="M115" s="25">
        <v>9</v>
      </c>
      <c r="N115" s="25">
        <v>13</v>
      </c>
      <c r="O115" s="90">
        <v>45</v>
      </c>
      <c r="P115" s="29">
        <v>55</v>
      </c>
    </row>
    <row r="116" spans="1:16" s="14" customFormat="1" ht="15.75">
      <c r="A116" s="43" t="s">
        <v>259</v>
      </c>
      <c r="B116" s="42" t="s">
        <v>260</v>
      </c>
      <c r="C116" s="25">
        <v>5</v>
      </c>
      <c r="D116" s="25">
        <v>3.5</v>
      </c>
      <c r="E116" s="25">
        <v>4</v>
      </c>
      <c r="F116" s="25"/>
      <c r="G116" s="25">
        <v>4.5</v>
      </c>
      <c r="H116" s="25"/>
      <c r="I116" s="25">
        <v>4</v>
      </c>
      <c r="J116" s="25">
        <v>7.5</v>
      </c>
      <c r="K116" s="25">
        <v>8</v>
      </c>
      <c r="L116" s="25"/>
      <c r="M116" s="25">
        <v>10</v>
      </c>
      <c r="N116" s="25">
        <v>12</v>
      </c>
      <c r="O116" s="90">
        <v>46</v>
      </c>
      <c r="P116" s="29">
        <v>59</v>
      </c>
    </row>
    <row r="117" spans="1:16" s="14" customFormat="1" ht="15.75">
      <c r="A117" s="43" t="s">
        <v>261</v>
      </c>
      <c r="B117" s="42" t="s">
        <v>262</v>
      </c>
      <c r="C117" s="25">
        <v>5</v>
      </c>
      <c r="D117" s="25">
        <v>4</v>
      </c>
      <c r="E117" s="25"/>
      <c r="F117" s="25">
        <v>4</v>
      </c>
      <c r="G117" s="25"/>
      <c r="H117" s="25">
        <v>3</v>
      </c>
      <c r="I117" s="25">
        <v>5</v>
      </c>
      <c r="J117" s="25">
        <v>9</v>
      </c>
      <c r="K117" s="25">
        <v>8</v>
      </c>
      <c r="L117" s="25">
        <v>9</v>
      </c>
      <c r="M117" s="25"/>
      <c r="N117" s="25">
        <v>12</v>
      </c>
      <c r="O117" s="90">
        <v>46</v>
      </c>
      <c r="P117" s="29">
        <v>58.5</v>
      </c>
    </row>
    <row r="118" spans="1:16" s="14" customFormat="1" ht="15.75">
      <c r="A118" s="43" t="s">
        <v>263</v>
      </c>
      <c r="B118" s="42" t="s">
        <v>264</v>
      </c>
      <c r="C118" s="25"/>
      <c r="D118" s="25"/>
      <c r="E118" s="25"/>
      <c r="F118" s="25"/>
      <c r="G118" s="25"/>
      <c r="H118" s="25"/>
      <c r="I118" s="25">
        <v>4</v>
      </c>
      <c r="J118" s="25">
        <v>4</v>
      </c>
      <c r="K118" s="25"/>
      <c r="L118" s="25"/>
      <c r="M118" s="25">
        <v>7</v>
      </c>
      <c r="N118" s="25">
        <v>7</v>
      </c>
      <c r="O118" s="90">
        <v>38</v>
      </c>
      <c r="P118" s="29">
        <v>23</v>
      </c>
    </row>
    <row r="119" spans="1:16" s="14" customFormat="1" ht="15.75">
      <c r="A119" s="43" t="s">
        <v>265</v>
      </c>
      <c r="B119" s="42" t="s">
        <v>266</v>
      </c>
      <c r="C119" s="25">
        <v>4</v>
      </c>
      <c r="D119" s="25"/>
      <c r="E119" s="25"/>
      <c r="F119" s="25"/>
      <c r="G119" s="25">
        <v>3.5</v>
      </c>
      <c r="H119" s="25">
        <v>4</v>
      </c>
      <c r="I119" s="25">
        <v>4</v>
      </c>
      <c r="J119" s="25">
        <v>7.5</v>
      </c>
      <c r="K119" s="25">
        <v>1</v>
      </c>
      <c r="L119" s="25"/>
      <c r="M119" s="25">
        <v>6</v>
      </c>
      <c r="N119" s="25">
        <v>6</v>
      </c>
      <c r="O119" s="90">
        <v>43</v>
      </c>
      <c r="P119" s="29">
        <v>36</v>
      </c>
    </row>
    <row r="120" spans="1:16" s="14" customFormat="1" ht="15.75">
      <c r="A120" s="43" t="s">
        <v>267</v>
      </c>
      <c r="B120" s="42" t="s">
        <v>268</v>
      </c>
      <c r="C120" s="25">
        <v>4.5</v>
      </c>
      <c r="D120" s="25"/>
      <c r="E120" s="25">
        <v>3</v>
      </c>
      <c r="F120" s="25">
        <v>4</v>
      </c>
      <c r="G120" s="25"/>
      <c r="H120" s="25">
        <v>5</v>
      </c>
      <c r="I120" s="25">
        <v>4.5</v>
      </c>
      <c r="J120" s="25">
        <v>6</v>
      </c>
      <c r="K120" s="25">
        <v>7</v>
      </c>
      <c r="L120" s="25"/>
      <c r="M120" s="25">
        <v>7</v>
      </c>
      <c r="N120" s="25">
        <v>12</v>
      </c>
      <c r="O120" s="90">
        <v>46</v>
      </c>
      <c r="P120" s="29">
        <v>53</v>
      </c>
    </row>
    <row r="121" spans="1:16" s="14" customFormat="1" ht="15.75">
      <c r="A121" s="43" t="s">
        <v>269</v>
      </c>
      <c r="B121" s="42" t="s">
        <v>270</v>
      </c>
      <c r="C121" s="25">
        <v>4</v>
      </c>
      <c r="D121" s="25"/>
      <c r="E121" s="25"/>
      <c r="F121" s="25"/>
      <c r="G121" s="25">
        <v>5</v>
      </c>
      <c r="H121" s="25">
        <v>4</v>
      </c>
      <c r="I121" s="25">
        <v>5</v>
      </c>
      <c r="J121" s="25">
        <v>4</v>
      </c>
      <c r="K121" s="25">
        <v>10</v>
      </c>
      <c r="L121" s="25"/>
      <c r="M121" s="25">
        <v>6</v>
      </c>
      <c r="N121" s="25">
        <v>7</v>
      </c>
      <c r="O121" s="90">
        <v>47</v>
      </c>
      <c r="P121" s="29">
        <v>45</v>
      </c>
    </row>
    <row r="122" spans="1:16" s="14" customFormat="1" ht="15.75">
      <c r="A122" s="43" t="s">
        <v>271</v>
      </c>
      <c r="B122" s="42" t="s">
        <v>272</v>
      </c>
      <c r="C122" s="25">
        <v>4</v>
      </c>
      <c r="D122" s="25"/>
      <c r="E122" s="25">
        <v>4</v>
      </c>
      <c r="F122" s="25"/>
      <c r="G122" s="25"/>
      <c r="H122" s="25">
        <v>4</v>
      </c>
      <c r="I122" s="25">
        <v>3</v>
      </c>
      <c r="J122" s="25">
        <v>7</v>
      </c>
      <c r="K122" s="25"/>
      <c r="L122" s="25"/>
      <c r="M122" s="25">
        <v>8</v>
      </c>
      <c r="N122" s="25">
        <v>14</v>
      </c>
      <c r="O122" s="90">
        <v>45</v>
      </c>
      <c r="P122" s="29">
        <v>45</v>
      </c>
    </row>
    <row r="123" spans="1:16" s="14" customFormat="1" ht="15.75">
      <c r="A123" s="43" t="s">
        <v>273</v>
      </c>
      <c r="B123" s="42" t="s">
        <v>274</v>
      </c>
      <c r="C123" s="25">
        <v>5</v>
      </c>
      <c r="D123" s="25">
        <v>4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90">
        <v>44</v>
      </c>
      <c r="P123" s="29">
        <v>9</v>
      </c>
    </row>
    <row r="124" spans="1:16" s="14" customFormat="1">
      <c r="A124" s="46" t="s">
        <v>275</v>
      </c>
      <c r="B124" s="45" t="s">
        <v>276</v>
      </c>
      <c r="C124" s="25">
        <v>4</v>
      </c>
      <c r="D124" s="25"/>
      <c r="E124" s="25">
        <v>4</v>
      </c>
      <c r="F124" s="25"/>
      <c r="G124" s="25"/>
      <c r="H124" s="25"/>
      <c r="I124" s="25">
        <v>7</v>
      </c>
      <c r="J124" s="25">
        <v>9</v>
      </c>
      <c r="K124" s="25"/>
      <c r="L124" s="25"/>
      <c r="M124" s="25"/>
      <c r="N124" s="25">
        <v>12</v>
      </c>
      <c r="O124" s="90">
        <v>32</v>
      </c>
      <c r="P124" s="29">
        <v>36</v>
      </c>
    </row>
    <row r="125" spans="1:16" s="14" customFormat="1" ht="15.75">
      <c r="A125" s="41" t="s">
        <v>277</v>
      </c>
      <c r="B125" s="42" t="s">
        <v>278</v>
      </c>
      <c r="C125" s="25">
        <v>5</v>
      </c>
      <c r="D125" s="25">
        <v>4</v>
      </c>
      <c r="E125" s="25">
        <v>3</v>
      </c>
      <c r="F125" s="25"/>
      <c r="G125" s="25"/>
      <c r="H125" s="25">
        <v>5</v>
      </c>
      <c r="I125" s="25">
        <v>5</v>
      </c>
      <c r="J125" s="25">
        <v>9</v>
      </c>
      <c r="K125" s="25">
        <v>9</v>
      </c>
      <c r="L125" s="25"/>
      <c r="M125" s="25">
        <v>8</v>
      </c>
      <c r="N125" s="25">
        <v>12</v>
      </c>
      <c r="O125" s="90">
        <v>48</v>
      </c>
      <c r="P125" s="29">
        <v>60</v>
      </c>
    </row>
    <row r="126" spans="1:16" s="14" customFormat="1" ht="15.75">
      <c r="A126" s="41" t="s">
        <v>279</v>
      </c>
      <c r="B126" s="42" t="s">
        <v>280</v>
      </c>
      <c r="C126" s="25">
        <v>4.5</v>
      </c>
      <c r="D126" s="25"/>
      <c r="E126" s="25"/>
      <c r="F126" s="25">
        <v>4</v>
      </c>
      <c r="G126" s="25">
        <v>4.5</v>
      </c>
      <c r="H126" s="25">
        <v>5</v>
      </c>
      <c r="I126" s="25">
        <v>5</v>
      </c>
      <c r="J126" s="25">
        <v>7</v>
      </c>
      <c r="K126" s="25">
        <v>7</v>
      </c>
      <c r="L126" s="25"/>
      <c r="M126" s="25">
        <v>9</v>
      </c>
      <c r="N126" s="25">
        <v>13</v>
      </c>
      <c r="O126" s="90">
        <v>45</v>
      </c>
      <c r="P126" s="29">
        <v>59</v>
      </c>
    </row>
    <row r="127" spans="1:16" s="14" customFormat="1" ht="15.75">
      <c r="A127" s="41" t="s">
        <v>281</v>
      </c>
      <c r="B127" s="42" t="s">
        <v>282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90">
        <v>41</v>
      </c>
      <c r="P127" s="29"/>
    </row>
    <row r="128" spans="1:16" s="14" customFormat="1" ht="15.75">
      <c r="A128" s="41" t="s">
        <v>283</v>
      </c>
      <c r="B128" s="42" t="s">
        <v>284</v>
      </c>
      <c r="C128" s="25">
        <v>4.5</v>
      </c>
      <c r="D128" s="25">
        <v>4</v>
      </c>
      <c r="E128" s="25"/>
      <c r="F128" s="25">
        <v>5</v>
      </c>
      <c r="G128" s="25"/>
      <c r="H128" s="25">
        <v>5</v>
      </c>
      <c r="I128" s="25">
        <v>5</v>
      </c>
      <c r="J128" s="25">
        <v>10</v>
      </c>
      <c r="K128" s="25">
        <v>10</v>
      </c>
      <c r="L128" s="25"/>
      <c r="M128" s="25">
        <v>7</v>
      </c>
      <c r="N128" s="25">
        <v>13</v>
      </c>
      <c r="O128" s="90">
        <v>48</v>
      </c>
      <c r="P128" s="29">
        <v>64</v>
      </c>
    </row>
    <row r="129" spans="1:16" s="14" customFormat="1" ht="15.75">
      <c r="A129" s="41" t="s">
        <v>285</v>
      </c>
      <c r="B129" s="42" t="s">
        <v>286</v>
      </c>
      <c r="C129" s="25">
        <v>5</v>
      </c>
      <c r="D129" s="25">
        <v>3</v>
      </c>
      <c r="E129" s="25"/>
      <c r="F129" s="25"/>
      <c r="G129" s="25"/>
      <c r="H129" s="25"/>
      <c r="I129" s="25">
        <v>4.5</v>
      </c>
      <c r="J129" s="25">
        <v>7</v>
      </c>
      <c r="K129" s="25"/>
      <c r="L129" s="25">
        <v>5.5</v>
      </c>
      <c r="M129" s="25">
        <v>8</v>
      </c>
      <c r="N129" s="25">
        <v>14</v>
      </c>
      <c r="O129" s="90">
        <v>47</v>
      </c>
      <c r="P129" s="29">
        <v>48</v>
      </c>
    </row>
    <row r="130" spans="1:16" s="14" customFormat="1" ht="15.75">
      <c r="A130" s="41" t="s">
        <v>287</v>
      </c>
      <c r="B130" s="42" t="s">
        <v>288</v>
      </c>
      <c r="C130" s="25">
        <v>5</v>
      </c>
      <c r="D130" s="25"/>
      <c r="E130" s="25">
        <v>2</v>
      </c>
      <c r="F130" s="25"/>
      <c r="G130" s="25"/>
      <c r="H130" s="25">
        <v>5</v>
      </c>
      <c r="I130" s="25">
        <v>4.5</v>
      </c>
      <c r="J130" s="25">
        <v>6.5</v>
      </c>
      <c r="K130" s="25">
        <v>7</v>
      </c>
      <c r="L130" s="25"/>
      <c r="M130" s="25">
        <v>8</v>
      </c>
      <c r="N130" s="25">
        <v>7</v>
      </c>
      <c r="O130" s="90">
        <v>39</v>
      </c>
      <c r="P130" s="29">
        <v>45</v>
      </c>
    </row>
    <row r="131" spans="1:16" s="14" customFormat="1" ht="15.75">
      <c r="A131" s="41" t="s">
        <v>289</v>
      </c>
      <c r="B131" s="42" t="s">
        <v>290</v>
      </c>
      <c r="C131" s="25">
        <v>5</v>
      </c>
      <c r="D131" s="25">
        <v>4.5</v>
      </c>
      <c r="E131" s="25">
        <v>5</v>
      </c>
      <c r="F131" s="25"/>
      <c r="G131" s="25">
        <v>5</v>
      </c>
      <c r="H131" s="25"/>
      <c r="I131" s="25">
        <v>5</v>
      </c>
      <c r="J131" s="25">
        <v>7</v>
      </c>
      <c r="K131" s="25">
        <v>10</v>
      </c>
      <c r="L131" s="25"/>
      <c r="M131" s="25">
        <v>10</v>
      </c>
      <c r="N131" s="25">
        <v>13</v>
      </c>
      <c r="O131" s="90">
        <v>46</v>
      </c>
      <c r="P131" s="29">
        <v>65</v>
      </c>
    </row>
    <row r="132" spans="1:16" s="14" customFormat="1" ht="15.75">
      <c r="A132" s="41" t="s">
        <v>430</v>
      </c>
      <c r="B132" s="4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90"/>
      <c r="P132" s="29"/>
    </row>
    <row r="133" spans="1:16" s="14" customFormat="1" ht="15.75">
      <c r="A133" s="41" t="s">
        <v>291</v>
      </c>
      <c r="B133" s="42" t="s">
        <v>292</v>
      </c>
      <c r="C133" s="25">
        <v>5</v>
      </c>
      <c r="D133" s="25">
        <v>3</v>
      </c>
      <c r="E133" s="25"/>
      <c r="F133" s="25"/>
      <c r="G133" s="25"/>
      <c r="H133" s="25"/>
      <c r="I133" s="25">
        <v>4.5</v>
      </c>
      <c r="J133" s="25">
        <v>8</v>
      </c>
      <c r="K133" s="25">
        <v>8</v>
      </c>
      <c r="L133" s="25"/>
      <c r="M133" s="25">
        <v>6</v>
      </c>
      <c r="N133" s="25">
        <v>12</v>
      </c>
      <c r="O133" s="90">
        <v>46</v>
      </c>
      <c r="P133" s="29">
        <v>47</v>
      </c>
    </row>
    <row r="134" spans="1:16" s="14" customFormat="1" ht="15.75">
      <c r="A134" s="41" t="s">
        <v>293</v>
      </c>
      <c r="B134" s="42" t="s">
        <v>294</v>
      </c>
      <c r="C134" s="25">
        <v>5</v>
      </c>
      <c r="D134" s="25"/>
      <c r="E134" s="25">
        <v>3</v>
      </c>
      <c r="F134" s="25"/>
      <c r="G134" s="25">
        <v>4.5</v>
      </c>
      <c r="H134" s="25">
        <v>4</v>
      </c>
      <c r="I134" s="25">
        <v>4.5</v>
      </c>
      <c r="J134" s="25">
        <v>9</v>
      </c>
      <c r="K134" s="25">
        <v>9</v>
      </c>
      <c r="L134" s="25"/>
      <c r="M134" s="25">
        <v>9</v>
      </c>
      <c r="N134" s="25">
        <v>14</v>
      </c>
      <c r="O134" s="90">
        <v>47</v>
      </c>
      <c r="P134" s="29">
        <v>62</v>
      </c>
    </row>
    <row r="135" spans="1:16" s="14" customFormat="1" ht="15.75">
      <c r="A135" s="41" t="s">
        <v>295</v>
      </c>
      <c r="B135" s="42" t="s">
        <v>296</v>
      </c>
      <c r="C135" s="25">
        <v>4.5</v>
      </c>
      <c r="D135" s="25">
        <v>4</v>
      </c>
      <c r="E135" s="25">
        <v>4</v>
      </c>
      <c r="F135" s="25"/>
      <c r="G135" s="25"/>
      <c r="H135" s="25">
        <v>4.5</v>
      </c>
      <c r="I135" s="25">
        <v>2</v>
      </c>
      <c r="J135" s="25">
        <v>9</v>
      </c>
      <c r="K135" s="25"/>
      <c r="L135" s="25">
        <v>10</v>
      </c>
      <c r="M135" s="25">
        <v>9</v>
      </c>
      <c r="N135" s="25">
        <v>12</v>
      </c>
      <c r="O135" s="90">
        <v>47</v>
      </c>
      <c r="P135" s="29">
        <v>59</v>
      </c>
    </row>
    <row r="136" spans="1:16" s="14" customFormat="1" ht="15.75">
      <c r="A136" s="41" t="s">
        <v>297</v>
      </c>
      <c r="B136" s="42" t="s">
        <v>298</v>
      </c>
      <c r="C136" s="25">
        <v>4</v>
      </c>
      <c r="D136" s="25">
        <v>4.5</v>
      </c>
      <c r="E136" s="25">
        <v>4</v>
      </c>
      <c r="F136" s="25"/>
      <c r="G136" s="25"/>
      <c r="H136" s="25">
        <v>4.5</v>
      </c>
      <c r="I136" s="25">
        <v>4</v>
      </c>
      <c r="J136" s="25">
        <v>8</v>
      </c>
      <c r="K136" s="25"/>
      <c r="L136" s="25"/>
      <c r="M136" s="25">
        <v>9</v>
      </c>
      <c r="N136" s="25">
        <v>13</v>
      </c>
      <c r="O136" s="90">
        <v>47</v>
      </c>
      <c r="P136" s="29">
        <v>51</v>
      </c>
    </row>
    <row r="137" spans="1:16" s="14" customFormat="1" ht="15.75">
      <c r="A137" s="41" t="s">
        <v>299</v>
      </c>
      <c r="B137" s="42" t="s">
        <v>300</v>
      </c>
      <c r="C137" s="25">
        <v>5</v>
      </c>
      <c r="D137" s="25">
        <v>3</v>
      </c>
      <c r="E137" s="25">
        <v>3</v>
      </c>
      <c r="F137" s="25"/>
      <c r="G137" s="25"/>
      <c r="H137" s="25"/>
      <c r="I137" s="25"/>
      <c r="J137" s="25">
        <v>9</v>
      </c>
      <c r="K137" s="25"/>
      <c r="L137" s="25">
        <v>4</v>
      </c>
      <c r="M137" s="25">
        <v>7</v>
      </c>
      <c r="N137" s="25">
        <v>7</v>
      </c>
      <c r="O137" s="90">
        <v>47</v>
      </c>
      <c r="P137" s="29">
        <v>38</v>
      </c>
    </row>
    <row r="138" spans="1:16" s="14" customFormat="1" ht="15.75">
      <c r="A138" s="41" t="s">
        <v>301</v>
      </c>
      <c r="B138" s="42" t="s">
        <v>302</v>
      </c>
      <c r="C138" s="25">
        <v>4.5</v>
      </c>
      <c r="D138" s="25">
        <v>4.5</v>
      </c>
      <c r="E138" s="25">
        <v>5</v>
      </c>
      <c r="F138" s="25"/>
      <c r="G138" s="25"/>
      <c r="H138" s="25">
        <v>5</v>
      </c>
      <c r="I138" s="25">
        <v>4</v>
      </c>
      <c r="J138" s="25">
        <v>7</v>
      </c>
      <c r="K138" s="25"/>
      <c r="L138" s="25">
        <v>7</v>
      </c>
      <c r="M138" s="25">
        <v>7</v>
      </c>
      <c r="N138" s="25">
        <v>8</v>
      </c>
      <c r="O138" s="90">
        <v>47</v>
      </c>
      <c r="P138" s="29">
        <v>52</v>
      </c>
    </row>
    <row r="139" spans="1:16" s="14" customFormat="1" ht="15.75">
      <c r="A139" s="41" t="s">
        <v>303</v>
      </c>
      <c r="B139" s="42" t="s">
        <v>304</v>
      </c>
      <c r="C139" s="25">
        <v>3</v>
      </c>
      <c r="D139" s="25">
        <v>1</v>
      </c>
      <c r="E139" s="25">
        <v>2.5</v>
      </c>
      <c r="F139" s="25"/>
      <c r="G139" s="25"/>
      <c r="H139" s="25"/>
      <c r="I139" s="25">
        <v>4</v>
      </c>
      <c r="J139" s="25">
        <v>9</v>
      </c>
      <c r="K139" s="25"/>
      <c r="L139" s="25">
        <v>7.5</v>
      </c>
      <c r="M139" s="25">
        <v>9</v>
      </c>
      <c r="N139" s="25">
        <v>13</v>
      </c>
      <c r="O139" s="90">
        <v>42</v>
      </c>
      <c r="P139" s="29">
        <v>50</v>
      </c>
    </row>
    <row r="140" spans="1:16" s="14" customFormat="1" ht="15.75">
      <c r="A140" s="41" t="s">
        <v>305</v>
      </c>
      <c r="B140" s="42" t="s">
        <v>306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90">
        <v>42</v>
      </c>
      <c r="P140" s="29"/>
    </row>
    <row r="141" spans="1:16" s="14" customFormat="1" ht="15.75">
      <c r="A141" s="41" t="s">
        <v>307</v>
      </c>
      <c r="B141" s="42" t="s">
        <v>308</v>
      </c>
      <c r="C141" s="25"/>
      <c r="D141" s="25">
        <v>5</v>
      </c>
      <c r="E141" s="25"/>
      <c r="F141" s="25">
        <v>1.5</v>
      </c>
      <c r="G141" s="25"/>
      <c r="H141" s="25">
        <v>2.5</v>
      </c>
      <c r="I141" s="25">
        <v>4.5</v>
      </c>
      <c r="J141" s="25">
        <v>9</v>
      </c>
      <c r="K141" s="25">
        <v>10</v>
      </c>
      <c r="L141" s="25">
        <v>7</v>
      </c>
      <c r="M141" s="25"/>
      <c r="N141" s="25">
        <v>12</v>
      </c>
      <c r="O141" s="90">
        <v>45</v>
      </c>
      <c r="P141" s="29">
        <v>51</v>
      </c>
    </row>
    <row r="142" spans="1:16" s="14" customFormat="1" ht="15.75">
      <c r="A142" s="41" t="s">
        <v>309</v>
      </c>
      <c r="B142" s="42" t="s">
        <v>310</v>
      </c>
      <c r="C142" s="25">
        <v>5</v>
      </c>
      <c r="D142" s="25">
        <v>4</v>
      </c>
      <c r="E142" s="25">
        <v>4</v>
      </c>
      <c r="F142" s="25"/>
      <c r="G142" s="25"/>
      <c r="H142" s="25"/>
      <c r="I142" s="25">
        <v>4.5</v>
      </c>
      <c r="J142" s="25">
        <v>9</v>
      </c>
      <c r="K142" s="25">
        <v>8</v>
      </c>
      <c r="L142" s="25"/>
      <c r="M142" s="25">
        <v>7</v>
      </c>
      <c r="N142" s="25">
        <v>11</v>
      </c>
      <c r="O142" s="90">
        <v>43</v>
      </c>
      <c r="P142" s="29">
        <v>53</v>
      </c>
    </row>
    <row r="143" spans="1:16" s="14" customFormat="1" ht="15.75">
      <c r="A143" s="41" t="s">
        <v>311</v>
      </c>
      <c r="B143" s="42" t="s">
        <v>312</v>
      </c>
      <c r="C143" s="25">
        <v>5</v>
      </c>
      <c r="D143" s="25">
        <v>5</v>
      </c>
      <c r="E143" s="25">
        <v>4</v>
      </c>
      <c r="F143" s="25"/>
      <c r="G143" s="25">
        <v>3</v>
      </c>
      <c r="H143" s="25"/>
      <c r="I143" s="25"/>
      <c r="J143" s="25">
        <v>9</v>
      </c>
      <c r="K143" s="25">
        <v>3</v>
      </c>
      <c r="L143" s="25"/>
      <c r="M143" s="25">
        <v>6</v>
      </c>
      <c r="N143" s="25">
        <v>9</v>
      </c>
      <c r="O143" s="90">
        <v>41</v>
      </c>
      <c r="P143" s="29">
        <f>SUM(C143:N143)</f>
        <v>44</v>
      </c>
    </row>
    <row r="144" spans="1:16" s="14" customFormat="1" ht="15.75">
      <c r="A144" s="41" t="s">
        <v>313</v>
      </c>
      <c r="B144" s="42" t="s">
        <v>314</v>
      </c>
      <c r="C144" s="25">
        <v>5</v>
      </c>
      <c r="D144" s="25">
        <v>2</v>
      </c>
      <c r="E144" s="25">
        <v>4</v>
      </c>
      <c r="F144" s="25"/>
      <c r="G144" s="25">
        <v>3</v>
      </c>
      <c r="H144" s="25"/>
      <c r="I144" s="25"/>
      <c r="J144" s="25">
        <v>9</v>
      </c>
      <c r="K144" s="25"/>
      <c r="L144" s="25"/>
      <c r="M144" s="25">
        <v>9</v>
      </c>
      <c r="N144" s="25">
        <v>4</v>
      </c>
      <c r="O144" s="90">
        <v>41</v>
      </c>
      <c r="P144" s="29">
        <f t="shared" ref="P144:P186" si="3">SUM(C144:N144)</f>
        <v>36</v>
      </c>
    </row>
    <row r="145" spans="1:16" s="14" customFormat="1" ht="15.75">
      <c r="A145" s="41" t="s">
        <v>315</v>
      </c>
      <c r="B145" s="42" t="s">
        <v>316</v>
      </c>
      <c r="C145" s="25">
        <v>5</v>
      </c>
      <c r="D145" s="25">
        <v>3</v>
      </c>
      <c r="E145" s="25">
        <v>2</v>
      </c>
      <c r="F145" s="25"/>
      <c r="G145" s="25"/>
      <c r="H145" s="25"/>
      <c r="I145" s="25">
        <v>5</v>
      </c>
      <c r="J145" s="25">
        <v>10</v>
      </c>
      <c r="K145" s="25">
        <v>8</v>
      </c>
      <c r="L145" s="25"/>
      <c r="M145" s="25">
        <v>7</v>
      </c>
      <c r="N145" s="25">
        <v>13</v>
      </c>
      <c r="O145" s="90">
        <v>40</v>
      </c>
      <c r="P145" s="29">
        <f t="shared" si="3"/>
        <v>53</v>
      </c>
    </row>
    <row r="146" spans="1:16" s="14" customFormat="1" ht="15.75">
      <c r="A146" s="41" t="s">
        <v>317</v>
      </c>
      <c r="B146" s="42" t="s">
        <v>318</v>
      </c>
      <c r="C146" s="25">
        <v>5</v>
      </c>
      <c r="D146" s="25">
        <v>3</v>
      </c>
      <c r="E146" s="25">
        <v>5</v>
      </c>
      <c r="F146" s="25">
        <v>4</v>
      </c>
      <c r="G146" s="25">
        <v>3</v>
      </c>
      <c r="H146" s="25"/>
      <c r="I146" s="25"/>
      <c r="J146" s="25">
        <v>6</v>
      </c>
      <c r="K146" s="25"/>
      <c r="L146" s="25">
        <v>8</v>
      </c>
      <c r="M146" s="25">
        <v>10</v>
      </c>
      <c r="N146" s="25">
        <v>13</v>
      </c>
      <c r="O146" s="90">
        <v>46</v>
      </c>
      <c r="P146" s="29">
        <f t="shared" si="3"/>
        <v>57</v>
      </c>
    </row>
    <row r="147" spans="1:16" s="14" customFormat="1" ht="15.75">
      <c r="A147" s="41" t="s">
        <v>319</v>
      </c>
      <c r="B147" s="42" t="s">
        <v>320</v>
      </c>
      <c r="C147" s="25">
        <v>5</v>
      </c>
      <c r="D147" s="25">
        <v>3</v>
      </c>
      <c r="E147" s="25"/>
      <c r="F147" s="25"/>
      <c r="G147" s="25">
        <v>4</v>
      </c>
      <c r="H147" s="25">
        <v>5</v>
      </c>
      <c r="I147" s="25">
        <v>5</v>
      </c>
      <c r="J147" s="25">
        <v>9</v>
      </c>
      <c r="K147" s="25">
        <v>5</v>
      </c>
      <c r="L147" s="25"/>
      <c r="M147" s="25">
        <v>8</v>
      </c>
      <c r="N147" s="25">
        <v>14</v>
      </c>
      <c r="O147" s="90">
        <v>46</v>
      </c>
      <c r="P147" s="29">
        <f t="shared" si="3"/>
        <v>58</v>
      </c>
    </row>
    <row r="148" spans="1:16" s="14" customFormat="1" ht="15.75">
      <c r="A148" s="41" t="s">
        <v>321</v>
      </c>
      <c r="B148" s="42" t="s">
        <v>322</v>
      </c>
      <c r="C148" s="25">
        <v>5</v>
      </c>
      <c r="D148" s="25"/>
      <c r="E148" s="25">
        <v>4</v>
      </c>
      <c r="F148" s="25"/>
      <c r="G148" s="25">
        <v>4</v>
      </c>
      <c r="H148" s="25">
        <v>3</v>
      </c>
      <c r="I148" s="25"/>
      <c r="J148" s="25">
        <v>10</v>
      </c>
      <c r="K148" s="25">
        <v>8</v>
      </c>
      <c r="L148" s="25"/>
      <c r="M148" s="25">
        <v>9</v>
      </c>
      <c r="N148" s="25">
        <v>14</v>
      </c>
      <c r="O148" s="90">
        <v>42</v>
      </c>
      <c r="P148" s="29">
        <f t="shared" si="3"/>
        <v>57</v>
      </c>
    </row>
    <row r="149" spans="1:16" s="14" customFormat="1" ht="15.75">
      <c r="A149" s="41" t="s">
        <v>323</v>
      </c>
      <c r="B149" s="42" t="s">
        <v>324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104">
        <v>0</v>
      </c>
      <c r="P149" s="29">
        <f t="shared" si="3"/>
        <v>0</v>
      </c>
    </row>
    <row r="150" spans="1:16" s="14" customFormat="1" ht="15.75">
      <c r="A150" s="41" t="s">
        <v>325</v>
      </c>
      <c r="B150" s="42" t="s">
        <v>326</v>
      </c>
      <c r="C150" s="25">
        <v>5</v>
      </c>
      <c r="D150" s="25"/>
      <c r="E150" s="25"/>
      <c r="F150" s="25"/>
      <c r="G150" s="25"/>
      <c r="H150" s="25">
        <v>5</v>
      </c>
      <c r="I150" s="25">
        <v>5</v>
      </c>
      <c r="J150" s="25">
        <v>10</v>
      </c>
      <c r="K150" s="25">
        <v>8</v>
      </c>
      <c r="L150" s="25"/>
      <c r="M150" s="25">
        <v>9</v>
      </c>
      <c r="N150" s="25">
        <v>14</v>
      </c>
      <c r="O150" s="90">
        <v>46</v>
      </c>
      <c r="P150" s="29">
        <f t="shared" si="3"/>
        <v>56</v>
      </c>
    </row>
    <row r="151" spans="1:16" s="14" customFormat="1" ht="15.75">
      <c r="A151" s="41" t="s">
        <v>327</v>
      </c>
      <c r="B151" s="42" t="s">
        <v>328</v>
      </c>
      <c r="C151" s="25">
        <v>5</v>
      </c>
      <c r="D151" s="25">
        <v>3</v>
      </c>
      <c r="E151" s="25">
        <v>4</v>
      </c>
      <c r="F151" s="25"/>
      <c r="G151" s="25"/>
      <c r="H151" s="25">
        <v>4</v>
      </c>
      <c r="I151" s="25">
        <v>5</v>
      </c>
      <c r="J151" s="25">
        <v>10</v>
      </c>
      <c r="K151" s="25"/>
      <c r="L151" s="25"/>
      <c r="M151" s="25">
        <v>9</v>
      </c>
      <c r="N151" s="25">
        <v>14</v>
      </c>
      <c r="O151" s="90">
        <v>42</v>
      </c>
      <c r="P151" s="29">
        <f t="shared" si="3"/>
        <v>54</v>
      </c>
    </row>
    <row r="152" spans="1:16" s="14" customFormat="1" ht="15.75">
      <c r="A152" s="41" t="s">
        <v>329</v>
      </c>
      <c r="B152" s="42" t="s">
        <v>330</v>
      </c>
      <c r="C152" s="25">
        <v>5</v>
      </c>
      <c r="D152" s="25">
        <v>3</v>
      </c>
      <c r="E152" s="25">
        <v>4</v>
      </c>
      <c r="F152" s="25"/>
      <c r="G152" s="25"/>
      <c r="H152" s="25">
        <v>3</v>
      </c>
      <c r="I152" s="25">
        <v>5</v>
      </c>
      <c r="J152" s="25"/>
      <c r="K152" s="25">
        <v>7</v>
      </c>
      <c r="L152" s="25"/>
      <c r="M152" s="25">
        <v>8</v>
      </c>
      <c r="N152" s="25">
        <v>13</v>
      </c>
      <c r="O152" s="90">
        <v>43</v>
      </c>
      <c r="P152" s="29">
        <f t="shared" si="3"/>
        <v>48</v>
      </c>
    </row>
    <row r="153" spans="1:16" s="14" customFormat="1" ht="15.75">
      <c r="A153" s="41" t="s">
        <v>331</v>
      </c>
      <c r="B153" s="42" t="s">
        <v>332</v>
      </c>
      <c r="C153" s="25">
        <v>5</v>
      </c>
      <c r="D153" s="25">
        <v>3</v>
      </c>
      <c r="E153" s="25">
        <v>4</v>
      </c>
      <c r="F153" s="25"/>
      <c r="G153" s="25">
        <v>4</v>
      </c>
      <c r="H153" s="25">
        <v>4</v>
      </c>
      <c r="I153" s="25"/>
      <c r="J153" s="25">
        <v>10</v>
      </c>
      <c r="K153" s="25">
        <v>9</v>
      </c>
      <c r="L153" s="25"/>
      <c r="M153" s="25">
        <v>9</v>
      </c>
      <c r="N153" s="25">
        <v>14</v>
      </c>
      <c r="O153" s="90">
        <v>42</v>
      </c>
      <c r="P153" s="29">
        <f t="shared" si="3"/>
        <v>62</v>
      </c>
    </row>
    <row r="154" spans="1:16" s="14" customFormat="1" ht="15.75">
      <c r="A154" s="41" t="s">
        <v>333</v>
      </c>
      <c r="B154" s="42" t="s">
        <v>334</v>
      </c>
      <c r="C154" s="25">
        <v>4</v>
      </c>
      <c r="D154" s="25">
        <v>3</v>
      </c>
      <c r="E154" s="25">
        <v>3</v>
      </c>
      <c r="F154" s="25"/>
      <c r="G154" s="25"/>
      <c r="H154" s="25"/>
      <c r="I154" s="25">
        <v>3</v>
      </c>
      <c r="J154" s="25">
        <v>5</v>
      </c>
      <c r="K154" s="25"/>
      <c r="L154" s="25"/>
      <c r="M154" s="25">
        <v>8</v>
      </c>
      <c r="N154" s="25">
        <v>13</v>
      </c>
      <c r="O154" s="90">
        <v>43</v>
      </c>
      <c r="P154" s="29">
        <f t="shared" si="3"/>
        <v>39</v>
      </c>
    </row>
    <row r="155" spans="1:16" s="14" customFormat="1" ht="15.75">
      <c r="A155" s="41" t="s">
        <v>335</v>
      </c>
      <c r="B155" s="42" t="s">
        <v>336</v>
      </c>
      <c r="C155" s="25">
        <v>5</v>
      </c>
      <c r="D155" s="25"/>
      <c r="E155" s="25">
        <v>4</v>
      </c>
      <c r="F155" s="25">
        <v>4</v>
      </c>
      <c r="G155" s="25">
        <v>3</v>
      </c>
      <c r="H155" s="25"/>
      <c r="I155" s="25">
        <v>5</v>
      </c>
      <c r="J155" s="25">
        <v>10</v>
      </c>
      <c r="K155" s="25">
        <v>10</v>
      </c>
      <c r="L155" s="25"/>
      <c r="M155" s="25">
        <v>9</v>
      </c>
      <c r="N155" s="25">
        <v>13</v>
      </c>
      <c r="O155" s="90">
        <v>47</v>
      </c>
      <c r="P155" s="29">
        <f t="shared" si="3"/>
        <v>63</v>
      </c>
    </row>
    <row r="156" spans="1:16" s="14" customFormat="1" ht="15.75">
      <c r="A156" s="41" t="s">
        <v>337</v>
      </c>
      <c r="B156" s="42" t="s">
        <v>338</v>
      </c>
      <c r="C156" s="25">
        <v>5</v>
      </c>
      <c r="D156" s="25">
        <v>3</v>
      </c>
      <c r="E156" s="25">
        <v>5</v>
      </c>
      <c r="F156" s="25"/>
      <c r="G156" s="25">
        <v>3</v>
      </c>
      <c r="H156" s="25"/>
      <c r="I156" s="25">
        <v>4</v>
      </c>
      <c r="J156" s="25">
        <v>10</v>
      </c>
      <c r="K156" s="25">
        <v>9</v>
      </c>
      <c r="L156" s="25"/>
      <c r="M156" s="25">
        <v>10</v>
      </c>
      <c r="N156" s="25">
        <v>11</v>
      </c>
      <c r="O156" s="90">
        <v>47</v>
      </c>
      <c r="P156" s="29">
        <f t="shared" si="3"/>
        <v>60</v>
      </c>
    </row>
    <row r="157" spans="1:16" s="14" customFormat="1" ht="15.75">
      <c r="A157" s="41" t="s">
        <v>339</v>
      </c>
      <c r="B157" s="42" t="s">
        <v>340</v>
      </c>
      <c r="C157" s="25">
        <v>5</v>
      </c>
      <c r="D157" s="25"/>
      <c r="E157" s="25"/>
      <c r="F157" s="25">
        <v>5</v>
      </c>
      <c r="G157" s="25">
        <v>3</v>
      </c>
      <c r="H157" s="25">
        <v>5</v>
      </c>
      <c r="I157" s="25">
        <v>5</v>
      </c>
      <c r="J157" s="25">
        <v>3</v>
      </c>
      <c r="K157" s="25"/>
      <c r="L157" s="25"/>
      <c r="M157" s="25">
        <v>9</v>
      </c>
      <c r="N157" s="25">
        <v>14</v>
      </c>
      <c r="O157" s="90">
        <v>45</v>
      </c>
      <c r="P157" s="29">
        <f t="shared" si="3"/>
        <v>49</v>
      </c>
    </row>
    <row r="158" spans="1:16" s="14" customFormat="1" ht="15.75">
      <c r="A158" s="41" t="s">
        <v>341</v>
      </c>
      <c r="B158" s="42" t="s">
        <v>342</v>
      </c>
      <c r="C158" s="25">
        <v>5</v>
      </c>
      <c r="D158" s="25">
        <v>3</v>
      </c>
      <c r="E158" s="25">
        <v>5</v>
      </c>
      <c r="F158" s="25"/>
      <c r="G158" s="25">
        <v>4</v>
      </c>
      <c r="H158" s="25">
        <v>5</v>
      </c>
      <c r="I158" s="25"/>
      <c r="J158" s="25">
        <v>10</v>
      </c>
      <c r="K158" s="25"/>
      <c r="L158" s="25"/>
      <c r="M158" s="25">
        <v>9</v>
      </c>
      <c r="N158" s="25">
        <v>13</v>
      </c>
      <c r="O158" s="90">
        <v>48</v>
      </c>
      <c r="P158" s="29">
        <f t="shared" si="3"/>
        <v>54</v>
      </c>
    </row>
    <row r="159" spans="1:16" s="14" customFormat="1" ht="15.75">
      <c r="A159" s="41" t="s">
        <v>343</v>
      </c>
      <c r="B159" s="42" t="s">
        <v>344</v>
      </c>
      <c r="C159" s="25">
        <v>5</v>
      </c>
      <c r="D159" s="25">
        <v>3</v>
      </c>
      <c r="E159" s="25">
        <v>4</v>
      </c>
      <c r="F159" s="25">
        <v>5</v>
      </c>
      <c r="G159" s="25">
        <v>3</v>
      </c>
      <c r="H159" s="25"/>
      <c r="I159" s="25"/>
      <c r="J159" s="25"/>
      <c r="K159" s="25"/>
      <c r="L159" s="25"/>
      <c r="M159" s="25">
        <v>9</v>
      </c>
      <c r="N159" s="25">
        <v>13</v>
      </c>
      <c r="O159" s="90">
        <v>34</v>
      </c>
      <c r="P159" s="29">
        <f t="shared" si="3"/>
        <v>42</v>
      </c>
    </row>
    <row r="160" spans="1:16" s="14" customFormat="1" ht="15.75">
      <c r="A160" s="41" t="s">
        <v>345</v>
      </c>
      <c r="B160" s="42" t="s">
        <v>346</v>
      </c>
      <c r="C160" s="25">
        <v>5</v>
      </c>
      <c r="D160" s="25">
        <v>3</v>
      </c>
      <c r="E160" s="25">
        <v>3</v>
      </c>
      <c r="F160" s="25"/>
      <c r="G160" s="25"/>
      <c r="H160" s="25">
        <v>5</v>
      </c>
      <c r="I160" s="25">
        <v>5</v>
      </c>
      <c r="J160" s="25">
        <v>9</v>
      </c>
      <c r="K160" s="25"/>
      <c r="L160" s="25">
        <v>5</v>
      </c>
      <c r="M160" s="25">
        <v>9</v>
      </c>
      <c r="N160" s="25">
        <v>13</v>
      </c>
      <c r="O160" s="90">
        <v>44</v>
      </c>
      <c r="P160" s="29">
        <f t="shared" si="3"/>
        <v>57</v>
      </c>
    </row>
    <row r="161" spans="1:16" s="14" customFormat="1" ht="15.75">
      <c r="A161" s="41" t="s">
        <v>347</v>
      </c>
      <c r="B161" s="42" t="s">
        <v>348</v>
      </c>
      <c r="C161" s="25">
        <v>5</v>
      </c>
      <c r="D161" s="25">
        <v>5</v>
      </c>
      <c r="E161" s="25">
        <v>4</v>
      </c>
      <c r="F161" s="25"/>
      <c r="G161" s="25"/>
      <c r="H161" s="25">
        <v>5</v>
      </c>
      <c r="I161" s="25">
        <v>5</v>
      </c>
      <c r="J161" s="25">
        <v>10</v>
      </c>
      <c r="K161" s="25"/>
      <c r="L161" s="25">
        <v>5</v>
      </c>
      <c r="M161" s="25">
        <v>8</v>
      </c>
      <c r="N161" s="25">
        <v>14</v>
      </c>
      <c r="O161" s="90">
        <v>44</v>
      </c>
      <c r="P161" s="29">
        <f t="shared" si="3"/>
        <v>61</v>
      </c>
    </row>
    <row r="162" spans="1:16" s="14" customFormat="1" ht="15.75">
      <c r="A162" s="41" t="s">
        <v>349</v>
      </c>
      <c r="B162" s="42" t="s">
        <v>350</v>
      </c>
      <c r="C162" s="25">
        <v>5</v>
      </c>
      <c r="D162" s="25">
        <v>3</v>
      </c>
      <c r="E162" s="25"/>
      <c r="F162" s="25"/>
      <c r="G162" s="25"/>
      <c r="H162" s="25">
        <v>3</v>
      </c>
      <c r="I162" s="25">
        <v>4</v>
      </c>
      <c r="J162" s="25"/>
      <c r="K162" s="25"/>
      <c r="L162" s="25"/>
      <c r="M162" s="25">
        <v>8</v>
      </c>
      <c r="N162" s="25">
        <v>14</v>
      </c>
      <c r="O162" s="90">
        <v>38</v>
      </c>
      <c r="P162" s="29">
        <f t="shared" si="3"/>
        <v>37</v>
      </c>
    </row>
    <row r="163" spans="1:16" s="14" customFormat="1" ht="15.75">
      <c r="A163" s="41" t="s">
        <v>351</v>
      </c>
      <c r="B163" s="42" t="s">
        <v>352</v>
      </c>
      <c r="C163" s="25">
        <v>5</v>
      </c>
      <c r="D163" s="25">
        <v>4</v>
      </c>
      <c r="E163" s="25">
        <v>3</v>
      </c>
      <c r="F163" s="25"/>
      <c r="G163" s="25"/>
      <c r="H163" s="25">
        <v>5</v>
      </c>
      <c r="I163" s="25">
        <v>5</v>
      </c>
      <c r="J163" s="25">
        <v>8</v>
      </c>
      <c r="K163" s="25"/>
      <c r="L163" s="25">
        <v>7</v>
      </c>
      <c r="M163" s="25">
        <v>10</v>
      </c>
      <c r="N163" s="25">
        <v>14</v>
      </c>
      <c r="O163" s="90">
        <v>43</v>
      </c>
      <c r="P163" s="29">
        <f t="shared" si="3"/>
        <v>61</v>
      </c>
    </row>
    <row r="164" spans="1:16" s="14" customFormat="1" ht="15.75">
      <c r="A164" s="41" t="s">
        <v>353</v>
      </c>
      <c r="B164" s="42" t="s">
        <v>354</v>
      </c>
      <c r="C164" s="25">
        <v>5</v>
      </c>
      <c r="D164" s="25">
        <v>5</v>
      </c>
      <c r="E164" s="25">
        <v>3</v>
      </c>
      <c r="F164" s="25"/>
      <c r="G164" s="25"/>
      <c r="H164" s="25">
        <v>5</v>
      </c>
      <c r="I164" s="25">
        <v>5</v>
      </c>
      <c r="J164" s="25">
        <v>10</v>
      </c>
      <c r="K164" s="25"/>
      <c r="L164" s="25">
        <v>8</v>
      </c>
      <c r="M164" s="25">
        <v>9</v>
      </c>
      <c r="N164" s="25">
        <v>14</v>
      </c>
      <c r="O164" s="90">
        <v>42</v>
      </c>
      <c r="P164" s="29">
        <f t="shared" si="3"/>
        <v>64</v>
      </c>
    </row>
    <row r="165" spans="1:16" s="14" customFormat="1" ht="15.75">
      <c r="A165" s="41" t="s">
        <v>355</v>
      </c>
      <c r="B165" s="42" t="s">
        <v>356</v>
      </c>
      <c r="C165" s="25">
        <v>5</v>
      </c>
      <c r="D165" s="25">
        <v>3</v>
      </c>
      <c r="E165" s="25">
        <v>4</v>
      </c>
      <c r="F165" s="25"/>
      <c r="G165" s="25">
        <v>3</v>
      </c>
      <c r="H165" s="25"/>
      <c r="I165" s="25"/>
      <c r="J165" s="25">
        <v>9</v>
      </c>
      <c r="K165" s="25">
        <v>3</v>
      </c>
      <c r="L165" s="25"/>
      <c r="M165" s="25">
        <v>6</v>
      </c>
      <c r="N165" s="25">
        <v>13</v>
      </c>
      <c r="O165" s="90">
        <v>46</v>
      </c>
      <c r="P165" s="29">
        <f t="shared" si="3"/>
        <v>46</v>
      </c>
    </row>
    <row r="166" spans="1:16" s="14" customFormat="1" ht="15.75">
      <c r="A166" s="41" t="s">
        <v>357</v>
      </c>
      <c r="B166" s="42" t="s">
        <v>358</v>
      </c>
      <c r="C166" s="25">
        <v>5</v>
      </c>
      <c r="D166" s="25"/>
      <c r="E166" s="25">
        <v>4</v>
      </c>
      <c r="F166" s="25"/>
      <c r="G166" s="25">
        <v>4</v>
      </c>
      <c r="H166" s="25">
        <v>5</v>
      </c>
      <c r="I166" s="25">
        <v>5</v>
      </c>
      <c r="J166" s="25">
        <v>10</v>
      </c>
      <c r="K166" s="25">
        <v>9</v>
      </c>
      <c r="L166" s="25">
        <v>8</v>
      </c>
      <c r="M166" s="25"/>
      <c r="N166" s="25">
        <v>14</v>
      </c>
      <c r="O166" s="90">
        <v>42</v>
      </c>
      <c r="P166" s="29">
        <f t="shared" si="3"/>
        <v>64</v>
      </c>
    </row>
    <row r="167" spans="1:16" s="14" customFormat="1" ht="15.75">
      <c r="A167" s="41" t="s">
        <v>359</v>
      </c>
      <c r="B167" s="42" t="s">
        <v>360</v>
      </c>
      <c r="C167" s="25">
        <v>5</v>
      </c>
      <c r="D167" s="25"/>
      <c r="E167" s="25">
        <v>3</v>
      </c>
      <c r="F167" s="25">
        <v>5</v>
      </c>
      <c r="G167" s="25"/>
      <c r="H167" s="25"/>
      <c r="I167" s="25"/>
      <c r="J167" s="25">
        <v>10</v>
      </c>
      <c r="K167" s="25"/>
      <c r="L167" s="25">
        <v>10</v>
      </c>
      <c r="M167" s="25">
        <v>8</v>
      </c>
      <c r="N167" s="25">
        <v>14</v>
      </c>
      <c r="O167" s="90">
        <v>43</v>
      </c>
      <c r="P167" s="29">
        <f t="shared" si="3"/>
        <v>55</v>
      </c>
    </row>
    <row r="168" spans="1:16" s="14" customFormat="1" ht="15.75">
      <c r="A168" s="41" t="s">
        <v>361</v>
      </c>
      <c r="B168" s="42" t="s">
        <v>362</v>
      </c>
      <c r="C168" s="25">
        <v>4</v>
      </c>
      <c r="D168" s="25"/>
      <c r="E168" s="25"/>
      <c r="F168" s="25"/>
      <c r="G168" s="25">
        <v>4</v>
      </c>
      <c r="H168" s="25">
        <v>4</v>
      </c>
      <c r="I168" s="25">
        <v>4</v>
      </c>
      <c r="J168" s="25"/>
      <c r="K168" s="25">
        <v>3</v>
      </c>
      <c r="L168" s="25">
        <v>6</v>
      </c>
      <c r="M168" s="25">
        <v>10</v>
      </c>
      <c r="N168" s="25">
        <v>14</v>
      </c>
      <c r="O168" s="90">
        <v>43</v>
      </c>
      <c r="P168" s="29">
        <f t="shared" si="3"/>
        <v>49</v>
      </c>
    </row>
    <row r="169" spans="1:16" s="14" customFormat="1" ht="15.75">
      <c r="A169" s="41" t="s">
        <v>363</v>
      </c>
      <c r="B169" s="42" t="s">
        <v>364</v>
      </c>
      <c r="C169" s="25">
        <v>5</v>
      </c>
      <c r="D169" s="25">
        <v>3</v>
      </c>
      <c r="E169" s="25"/>
      <c r="F169" s="25"/>
      <c r="G169" s="25"/>
      <c r="H169" s="25"/>
      <c r="I169" s="25">
        <v>3</v>
      </c>
      <c r="J169" s="25"/>
      <c r="K169" s="25"/>
      <c r="L169" s="25"/>
      <c r="M169" s="25"/>
      <c r="N169" s="25">
        <v>14</v>
      </c>
      <c r="O169" s="90">
        <v>42</v>
      </c>
      <c r="P169" s="29">
        <f t="shared" si="3"/>
        <v>25</v>
      </c>
    </row>
    <row r="170" spans="1:16" s="14" customFormat="1" ht="15.75">
      <c r="A170" s="41" t="s">
        <v>365</v>
      </c>
      <c r="B170" s="42" t="s">
        <v>366</v>
      </c>
      <c r="C170" s="25">
        <v>5</v>
      </c>
      <c r="D170" s="25">
        <v>3</v>
      </c>
      <c r="E170" s="25"/>
      <c r="F170" s="25">
        <v>5</v>
      </c>
      <c r="G170" s="25"/>
      <c r="H170" s="25">
        <v>5</v>
      </c>
      <c r="I170" s="25">
        <v>5</v>
      </c>
      <c r="J170" s="25">
        <v>10</v>
      </c>
      <c r="K170" s="25"/>
      <c r="L170" s="25">
        <v>8</v>
      </c>
      <c r="M170" s="25">
        <v>9</v>
      </c>
      <c r="N170" s="25">
        <v>14</v>
      </c>
      <c r="O170" s="90">
        <v>45</v>
      </c>
      <c r="P170" s="29">
        <f t="shared" si="3"/>
        <v>64</v>
      </c>
    </row>
    <row r="171" spans="1:16" s="14" customFormat="1" ht="15.75">
      <c r="A171" s="41" t="s">
        <v>367</v>
      </c>
      <c r="B171" s="42" t="s">
        <v>368</v>
      </c>
      <c r="C171" s="25">
        <v>5</v>
      </c>
      <c r="D171" s="25"/>
      <c r="E171" s="25"/>
      <c r="F171" s="25">
        <v>4</v>
      </c>
      <c r="G171" s="25"/>
      <c r="H171" s="25">
        <v>5</v>
      </c>
      <c r="I171" s="25">
        <v>5</v>
      </c>
      <c r="J171" s="25">
        <v>10</v>
      </c>
      <c r="K171" s="25">
        <v>10</v>
      </c>
      <c r="L171" s="25">
        <v>8</v>
      </c>
      <c r="M171" s="25"/>
      <c r="N171" s="25">
        <v>14</v>
      </c>
      <c r="O171" s="90">
        <v>44</v>
      </c>
      <c r="P171" s="29">
        <f t="shared" si="3"/>
        <v>61</v>
      </c>
    </row>
    <row r="172" spans="1:16" s="14" customFormat="1" ht="15.75">
      <c r="A172" s="41" t="s">
        <v>369</v>
      </c>
      <c r="B172" s="42" t="s">
        <v>370</v>
      </c>
      <c r="C172" s="25">
        <v>5</v>
      </c>
      <c r="D172" s="25"/>
      <c r="E172" s="25"/>
      <c r="F172" s="25"/>
      <c r="G172" s="25"/>
      <c r="H172" s="25">
        <v>2</v>
      </c>
      <c r="I172" s="25">
        <v>5</v>
      </c>
      <c r="J172" s="25">
        <v>9</v>
      </c>
      <c r="K172" s="25"/>
      <c r="L172" s="25">
        <v>7</v>
      </c>
      <c r="M172" s="25">
        <v>9</v>
      </c>
      <c r="N172" s="25">
        <v>13</v>
      </c>
      <c r="O172" s="90">
        <v>44</v>
      </c>
      <c r="P172" s="29">
        <f t="shared" si="3"/>
        <v>50</v>
      </c>
    </row>
    <row r="173" spans="1:16" s="14" customFormat="1" ht="15.75">
      <c r="A173" s="41" t="s">
        <v>371</v>
      </c>
      <c r="B173" s="42" t="s">
        <v>372</v>
      </c>
      <c r="C173" s="25">
        <v>5</v>
      </c>
      <c r="D173" s="25"/>
      <c r="E173" s="25">
        <v>4</v>
      </c>
      <c r="F173" s="25"/>
      <c r="G173" s="25">
        <v>3</v>
      </c>
      <c r="H173" s="25">
        <v>5</v>
      </c>
      <c r="I173" s="25">
        <v>5</v>
      </c>
      <c r="J173" s="25">
        <v>10</v>
      </c>
      <c r="K173" s="25">
        <v>9</v>
      </c>
      <c r="L173" s="25">
        <v>8</v>
      </c>
      <c r="M173" s="25"/>
      <c r="N173" s="25">
        <v>14</v>
      </c>
      <c r="O173" s="90">
        <v>45</v>
      </c>
      <c r="P173" s="29">
        <f t="shared" si="3"/>
        <v>63</v>
      </c>
    </row>
    <row r="174" spans="1:16" s="14" customFormat="1" ht="15.75">
      <c r="A174" s="41" t="s">
        <v>373</v>
      </c>
      <c r="B174" s="42" t="s">
        <v>374</v>
      </c>
      <c r="C174" s="25">
        <v>5</v>
      </c>
      <c r="D174" s="25">
        <v>3</v>
      </c>
      <c r="E174" s="25">
        <v>3</v>
      </c>
      <c r="F174" s="25"/>
      <c r="G174" s="25">
        <v>3</v>
      </c>
      <c r="H174" s="25"/>
      <c r="I174" s="25">
        <v>5</v>
      </c>
      <c r="J174" s="25"/>
      <c r="K174" s="25"/>
      <c r="L174" s="25"/>
      <c r="M174" s="25">
        <v>8</v>
      </c>
      <c r="N174" s="25">
        <v>13</v>
      </c>
      <c r="O174" s="90">
        <v>43</v>
      </c>
      <c r="P174" s="29">
        <f t="shared" si="3"/>
        <v>40</v>
      </c>
    </row>
    <row r="175" spans="1:16" s="14" customFormat="1" ht="15.75">
      <c r="A175" s="41" t="s">
        <v>375</v>
      </c>
      <c r="B175" s="42" t="s">
        <v>376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90">
        <v>42</v>
      </c>
      <c r="P175" s="29">
        <f t="shared" si="3"/>
        <v>0</v>
      </c>
    </row>
    <row r="176" spans="1:16" s="14" customFormat="1" ht="15.75">
      <c r="A176" s="41" t="s">
        <v>377</v>
      </c>
      <c r="B176" s="42" t="s">
        <v>378</v>
      </c>
      <c r="C176" s="25">
        <v>5</v>
      </c>
      <c r="D176" s="25"/>
      <c r="E176" s="25"/>
      <c r="F176" s="25">
        <v>5</v>
      </c>
      <c r="G176" s="25">
        <v>5</v>
      </c>
      <c r="H176" s="25">
        <v>5</v>
      </c>
      <c r="I176" s="25">
        <v>4</v>
      </c>
      <c r="J176" s="25">
        <v>10</v>
      </c>
      <c r="K176" s="25">
        <v>10</v>
      </c>
      <c r="L176" s="25"/>
      <c r="M176" s="25">
        <v>8</v>
      </c>
      <c r="N176" s="25">
        <v>14</v>
      </c>
      <c r="O176" s="90">
        <v>44</v>
      </c>
      <c r="P176" s="29">
        <f t="shared" si="3"/>
        <v>66</v>
      </c>
    </row>
    <row r="177" spans="1:16" s="14" customFormat="1" ht="15.75">
      <c r="A177" s="41" t="s">
        <v>379</v>
      </c>
      <c r="B177" s="42" t="s">
        <v>380</v>
      </c>
      <c r="C177" s="25">
        <v>4</v>
      </c>
      <c r="D177" s="25">
        <v>3</v>
      </c>
      <c r="E177" s="25">
        <v>4</v>
      </c>
      <c r="F177" s="25">
        <v>5</v>
      </c>
      <c r="G177" s="25"/>
      <c r="H177" s="25"/>
      <c r="I177" s="25">
        <v>4</v>
      </c>
      <c r="J177" s="25">
        <v>8</v>
      </c>
      <c r="K177" s="25">
        <v>5</v>
      </c>
      <c r="L177" s="25"/>
      <c r="M177" s="25">
        <v>9</v>
      </c>
      <c r="N177" s="25">
        <v>14</v>
      </c>
      <c r="O177" s="90">
        <v>42</v>
      </c>
      <c r="P177" s="29">
        <f t="shared" si="3"/>
        <v>56</v>
      </c>
    </row>
    <row r="178" spans="1:16" s="14" customFormat="1" ht="15.75">
      <c r="A178" s="41" t="s">
        <v>381</v>
      </c>
      <c r="B178" s="42" t="s">
        <v>382</v>
      </c>
      <c r="C178" s="25">
        <v>5</v>
      </c>
      <c r="D178" s="25">
        <v>3</v>
      </c>
      <c r="E178" s="25">
        <v>5</v>
      </c>
      <c r="F178" s="25">
        <v>4</v>
      </c>
      <c r="G178" s="25">
        <v>5</v>
      </c>
      <c r="H178" s="25"/>
      <c r="I178" s="25"/>
      <c r="J178" s="25"/>
      <c r="K178" s="25"/>
      <c r="L178" s="25">
        <v>8</v>
      </c>
      <c r="M178" s="25">
        <v>9</v>
      </c>
      <c r="N178" s="25">
        <v>14</v>
      </c>
      <c r="O178" s="90">
        <v>42</v>
      </c>
      <c r="P178" s="29">
        <f t="shared" si="3"/>
        <v>53</v>
      </c>
    </row>
    <row r="179" spans="1:16" s="14" customFormat="1" ht="15.75">
      <c r="A179" s="41" t="s">
        <v>383</v>
      </c>
      <c r="B179" s="42" t="s">
        <v>384</v>
      </c>
      <c r="C179" s="25">
        <v>4</v>
      </c>
      <c r="D179" s="25"/>
      <c r="E179" s="25">
        <v>4</v>
      </c>
      <c r="F179" s="25"/>
      <c r="G179" s="25">
        <v>3</v>
      </c>
      <c r="H179" s="25">
        <v>4</v>
      </c>
      <c r="I179" s="25">
        <v>5</v>
      </c>
      <c r="J179" s="25">
        <v>6</v>
      </c>
      <c r="K179" s="25"/>
      <c r="L179" s="25">
        <v>8</v>
      </c>
      <c r="M179" s="25">
        <v>8</v>
      </c>
      <c r="N179" s="25">
        <v>13</v>
      </c>
      <c r="O179" s="90">
        <v>41</v>
      </c>
      <c r="P179" s="29">
        <f t="shared" si="3"/>
        <v>55</v>
      </c>
    </row>
    <row r="180" spans="1:16" s="14" customFormat="1" ht="15.75">
      <c r="A180" s="41" t="s">
        <v>385</v>
      </c>
      <c r="B180" s="42" t="s">
        <v>386</v>
      </c>
      <c r="C180" s="25">
        <v>5</v>
      </c>
      <c r="D180" s="25">
        <v>3</v>
      </c>
      <c r="E180" s="25">
        <v>4</v>
      </c>
      <c r="F180" s="25"/>
      <c r="G180" s="25">
        <v>5</v>
      </c>
      <c r="H180" s="25">
        <v>4</v>
      </c>
      <c r="I180" s="25"/>
      <c r="J180" s="25">
        <v>9</v>
      </c>
      <c r="K180" s="25"/>
      <c r="L180" s="25">
        <v>10</v>
      </c>
      <c r="M180" s="25">
        <v>9</v>
      </c>
      <c r="N180" s="25">
        <v>14</v>
      </c>
      <c r="O180" s="90">
        <v>42</v>
      </c>
      <c r="P180" s="29">
        <f t="shared" si="3"/>
        <v>63</v>
      </c>
    </row>
    <row r="181" spans="1:16" s="14" customFormat="1" ht="15.75">
      <c r="A181" s="41" t="s">
        <v>387</v>
      </c>
      <c r="B181" s="42" t="s">
        <v>388</v>
      </c>
      <c r="C181" s="25">
        <v>5</v>
      </c>
      <c r="D181" s="25">
        <v>3</v>
      </c>
      <c r="E181" s="25">
        <v>4</v>
      </c>
      <c r="F181" s="25"/>
      <c r="G181" s="25">
        <v>4</v>
      </c>
      <c r="H181" s="25"/>
      <c r="I181" s="25">
        <v>5</v>
      </c>
      <c r="J181" s="25">
        <v>9</v>
      </c>
      <c r="K181" s="25">
        <v>4</v>
      </c>
      <c r="L181" s="25"/>
      <c r="M181" s="25">
        <v>9</v>
      </c>
      <c r="N181" s="25">
        <v>14</v>
      </c>
      <c r="O181" s="90">
        <v>45</v>
      </c>
      <c r="P181" s="29">
        <f t="shared" si="3"/>
        <v>57</v>
      </c>
    </row>
    <row r="182" spans="1:16" s="14" customFormat="1" ht="15.75">
      <c r="A182" s="41" t="s">
        <v>389</v>
      </c>
      <c r="B182" s="42" t="s">
        <v>390</v>
      </c>
      <c r="C182" s="25">
        <v>5</v>
      </c>
      <c r="D182" s="25">
        <v>3</v>
      </c>
      <c r="E182" s="25"/>
      <c r="F182" s="25">
        <v>4</v>
      </c>
      <c r="G182" s="25">
        <v>5</v>
      </c>
      <c r="H182" s="25"/>
      <c r="I182" s="25">
        <v>5</v>
      </c>
      <c r="J182" s="25">
        <v>10</v>
      </c>
      <c r="K182" s="25">
        <v>7</v>
      </c>
      <c r="L182" s="25"/>
      <c r="M182" s="25">
        <v>8</v>
      </c>
      <c r="N182" s="25">
        <v>13</v>
      </c>
      <c r="O182" s="90">
        <v>43</v>
      </c>
      <c r="P182" s="29">
        <f t="shared" si="3"/>
        <v>60</v>
      </c>
    </row>
    <row r="183" spans="1:16" s="14" customFormat="1" ht="15.75">
      <c r="A183" s="41" t="s">
        <v>391</v>
      </c>
      <c r="B183" s="42" t="s">
        <v>392</v>
      </c>
      <c r="C183" s="25">
        <v>5</v>
      </c>
      <c r="D183" s="25"/>
      <c r="E183" s="25"/>
      <c r="F183" s="25"/>
      <c r="G183" s="25"/>
      <c r="H183" s="25">
        <v>4</v>
      </c>
      <c r="I183" s="25">
        <v>5</v>
      </c>
      <c r="J183" s="25">
        <v>10</v>
      </c>
      <c r="K183" s="25">
        <v>7</v>
      </c>
      <c r="L183" s="25"/>
      <c r="M183" s="25">
        <v>9</v>
      </c>
      <c r="N183" s="25">
        <v>14</v>
      </c>
      <c r="O183" s="90">
        <v>38</v>
      </c>
      <c r="P183" s="29">
        <f t="shared" si="3"/>
        <v>54</v>
      </c>
    </row>
    <row r="184" spans="1:16" s="14" customFormat="1" ht="15.75">
      <c r="A184" s="41" t="s">
        <v>393</v>
      </c>
      <c r="B184" s="42" t="s">
        <v>394</v>
      </c>
      <c r="C184" s="25">
        <v>5</v>
      </c>
      <c r="D184" s="25">
        <v>3</v>
      </c>
      <c r="E184" s="25">
        <v>3</v>
      </c>
      <c r="F184" s="25"/>
      <c r="G184" s="25">
        <v>4</v>
      </c>
      <c r="H184" s="25"/>
      <c r="I184" s="25">
        <v>5</v>
      </c>
      <c r="J184" s="25">
        <v>7</v>
      </c>
      <c r="K184" s="25">
        <v>9</v>
      </c>
      <c r="L184" s="25"/>
      <c r="M184" s="25">
        <v>8</v>
      </c>
      <c r="N184" s="25">
        <v>13</v>
      </c>
      <c r="O184" s="90">
        <v>40</v>
      </c>
      <c r="P184" s="29">
        <f t="shared" si="3"/>
        <v>57</v>
      </c>
    </row>
    <row r="185" spans="1:16" s="14" customFormat="1" ht="15.75">
      <c r="A185" s="41" t="s">
        <v>395</v>
      </c>
      <c r="B185" s="42" t="s">
        <v>396</v>
      </c>
      <c r="C185" s="25">
        <v>5</v>
      </c>
      <c r="D185" s="25">
        <v>3</v>
      </c>
      <c r="E185" s="25">
        <v>3</v>
      </c>
      <c r="F185" s="25">
        <v>5</v>
      </c>
      <c r="G185" s="25">
        <v>3</v>
      </c>
      <c r="H185" s="25"/>
      <c r="I185" s="25"/>
      <c r="J185" s="25"/>
      <c r="K185" s="25">
        <v>6</v>
      </c>
      <c r="L185" s="25">
        <v>8</v>
      </c>
      <c r="M185" s="25">
        <v>7</v>
      </c>
      <c r="N185" s="25">
        <v>13</v>
      </c>
      <c r="O185" s="90">
        <v>43</v>
      </c>
      <c r="P185" s="29">
        <f t="shared" si="3"/>
        <v>53</v>
      </c>
    </row>
    <row r="186" spans="1:16" s="14" customFormat="1" ht="15.75">
      <c r="A186" s="41" t="s">
        <v>397</v>
      </c>
      <c r="B186" s="42" t="s">
        <v>398</v>
      </c>
      <c r="C186" s="25"/>
      <c r="D186" s="25"/>
      <c r="E186" s="25">
        <v>3</v>
      </c>
      <c r="F186" s="25"/>
      <c r="G186" s="25"/>
      <c r="H186" s="25">
        <v>4</v>
      </c>
      <c r="I186" s="25">
        <v>4</v>
      </c>
      <c r="J186" s="25">
        <v>10</v>
      </c>
      <c r="K186" s="25"/>
      <c r="L186" s="25">
        <v>7</v>
      </c>
      <c r="M186" s="25">
        <v>9</v>
      </c>
      <c r="N186" s="25">
        <v>14</v>
      </c>
      <c r="O186" s="90">
        <v>42</v>
      </c>
      <c r="P186" s="29">
        <f t="shared" si="3"/>
        <v>51</v>
      </c>
    </row>
    <row r="187" spans="1:16" s="14" customFormat="1" ht="15.75">
      <c r="A187" s="144" t="s">
        <v>49</v>
      </c>
      <c r="B187" s="145"/>
      <c r="C187" s="37">
        <f t="shared" ref="C187:N187" si="4">COUNTA(C15:C186)</f>
        <v>157</v>
      </c>
      <c r="D187" s="38">
        <f t="shared" si="4"/>
        <v>105</v>
      </c>
      <c r="E187" s="38">
        <f t="shared" si="4"/>
        <v>106</v>
      </c>
      <c r="F187" s="38">
        <f t="shared" si="4"/>
        <v>41</v>
      </c>
      <c r="G187" s="38">
        <f t="shared" si="4"/>
        <v>79</v>
      </c>
      <c r="H187" s="38">
        <f t="shared" si="4"/>
        <v>93</v>
      </c>
      <c r="I187" s="38">
        <f t="shared" si="4"/>
        <v>127</v>
      </c>
      <c r="J187" s="38">
        <f t="shared" si="4"/>
        <v>137</v>
      </c>
      <c r="K187" s="38">
        <f t="shared" si="4"/>
        <v>89</v>
      </c>
      <c r="L187" s="38">
        <f t="shared" si="4"/>
        <v>58</v>
      </c>
      <c r="M187" s="38">
        <f t="shared" si="4"/>
        <v>142</v>
      </c>
      <c r="N187" s="38">
        <f t="shared" si="4"/>
        <v>156</v>
      </c>
      <c r="O187" s="39">
        <f>COUNT(O15:O186)</f>
        <v>169</v>
      </c>
      <c r="P187" s="40"/>
    </row>
    <row r="188" spans="1:16" s="14" customFormat="1" ht="15.75">
      <c r="A188" s="144" t="s">
        <v>4</v>
      </c>
      <c r="B188" s="145"/>
      <c r="C188" s="56">
        <f t="shared" ref="C188:O188" si="5">COUNTIF(C15:C186,"&gt;"&amp;C14)</f>
        <v>145</v>
      </c>
      <c r="D188" s="57">
        <f t="shared" si="5"/>
        <v>36</v>
      </c>
      <c r="E188" s="57">
        <f t="shared" si="5"/>
        <v>66</v>
      </c>
      <c r="F188" s="57">
        <f t="shared" si="5"/>
        <v>37</v>
      </c>
      <c r="G188" s="57">
        <f t="shared" si="5"/>
        <v>46</v>
      </c>
      <c r="H188" s="57">
        <f t="shared" si="5"/>
        <v>81</v>
      </c>
      <c r="I188" s="57">
        <f t="shared" si="5"/>
        <v>115</v>
      </c>
      <c r="J188" s="57">
        <f t="shared" si="5"/>
        <v>113</v>
      </c>
      <c r="K188" s="57">
        <f t="shared" si="5"/>
        <v>68</v>
      </c>
      <c r="L188" s="57">
        <f t="shared" si="5"/>
        <v>42</v>
      </c>
      <c r="M188" s="57">
        <f t="shared" si="5"/>
        <v>128</v>
      </c>
      <c r="N188" s="57">
        <f t="shared" si="5"/>
        <v>130</v>
      </c>
      <c r="O188" s="30">
        <f t="shared" si="5"/>
        <v>168</v>
      </c>
      <c r="P188" s="52"/>
    </row>
    <row r="189" spans="1:16" s="14" customFormat="1" ht="15.75">
      <c r="A189" s="144" t="s">
        <v>54</v>
      </c>
      <c r="B189" s="145"/>
      <c r="C189" s="56">
        <f t="shared" ref="C189:N189" si="6">ROUND(C188*100/C187,0)</f>
        <v>92</v>
      </c>
      <c r="D189" s="56">
        <f t="shared" si="6"/>
        <v>34</v>
      </c>
      <c r="E189" s="57">
        <f t="shared" si="6"/>
        <v>62</v>
      </c>
      <c r="F189" s="57">
        <f t="shared" si="6"/>
        <v>90</v>
      </c>
      <c r="G189" s="57">
        <f t="shared" si="6"/>
        <v>58</v>
      </c>
      <c r="H189" s="57">
        <f t="shared" si="6"/>
        <v>87</v>
      </c>
      <c r="I189" s="57">
        <f t="shared" si="6"/>
        <v>91</v>
      </c>
      <c r="J189" s="57">
        <f t="shared" si="6"/>
        <v>82</v>
      </c>
      <c r="K189" s="57">
        <f t="shared" si="6"/>
        <v>76</v>
      </c>
      <c r="L189" s="57">
        <f t="shared" si="6"/>
        <v>72</v>
      </c>
      <c r="M189" s="57">
        <f t="shared" si="6"/>
        <v>90</v>
      </c>
      <c r="N189" s="57">
        <f t="shared" si="6"/>
        <v>83</v>
      </c>
      <c r="O189" s="30">
        <f>ROUND(O188*100/O187,0)</f>
        <v>99</v>
      </c>
      <c r="P189" s="52"/>
    </row>
    <row r="190" spans="1:16" s="14" customFormat="1">
      <c r="A190" s="148" t="s">
        <v>14</v>
      </c>
      <c r="B190" s="149"/>
      <c r="C190" s="56" t="str">
        <f>IF(C189&gt;=80,"3",IF(C189&gt;=70,"2",IF(C189&gt;=60,"1","-")))</f>
        <v>3</v>
      </c>
      <c r="D190" s="57" t="str">
        <f t="shared" ref="D190:O190" si="7">IF(D189&gt;=80,"3",IF(D189&gt;=70,"2",IF(D189&gt;=60,"1","-")))</f>
        <v>-</v>
      </c>
      <c r="E190" s="57" t="str">
        <f t="shared" si="7"/>
        <v>1</v>
      </c>
      <c r="F190" s="57" t="str">
        <f t="shared" si="7"/>
        <v>3</v>
      </c>
      <c r="G190" s="57" t="str">
        <f t="shared" si="7"/>
        <v>-</v>
      </c>
      <c r="H190" s="57" t="str">
        <f t="shared" si="7"/>
        <v>3</v>
      </c>
      <c r="I190" s="57" t="str">
        <f t="shared" si="7"/>
        <v>3</v>
      </c>
      <c r="J190" s="57" t="str">
        <f t="shared" si="7"/>
        <v>3</v>
      </c>
      <c r="K190" s="57" t="str">
        <f t="shared" si="7"/>
        <v>2</v>
      </c>
      <c r="L190" s="57" t="str">
        <f t="shared" si="7"/>
        <v>2</v>
      </c>
      <c r="M190" s="57" t="str">
        <f t="shared" si="7"/>
        <v>3</v>
      </c>
      <c r="N190" s="57" t="str">
        <f t="shared" si="7"/>
        <v>3</v>
      </c>
      <c r="O190" s="30" t="str">
        <f t="shared" si="7"/>
        <v>3</v>
      </c>
      <c r="P190" s="52"/>
    </row>
    <row r="191" spans="1:16" s="14" customFormat="1">
      <c r="A191" s="10"/>
      <c r="B191" s="10"/>
      <c r="C191" s="11"/>
      <c r="D191" s="11"/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P191" s="11"/>
    </row>
    <row r="192" spans="1:16" s="14" customFormat="1" ht="18.75">
      <c r="A192" s="10"/>
      <c r="B192" s="10"/>
      <c r="C192" s="11"/>
      <c r="D192" s="11"/>
      <c r="E192" s="12"/>
      <c r="F192" s="150"/>
      <c r="G192" s="151"/>
      <c r="H192" s="137" t="s">
        <v>15</v>
      </c>
      <c r="I192" s="138"/>
      <c r="J192" s="15" t="s">
        <v>18</v>
      </c>
      <c r="K192" s="15"/>
      <c r="L192" s="16"/>
      <c r="M192" s="16"/>
      <c r="N192" s="17"/>
      <c r="P192" s="11"/>
    </row>
    <row r="193" spans="1:16" s="14" customFormat="1" ht="20.25">
      <c r="A193" s="10"/>
      <c r="B193" s="10"/>
      <c r="C193" s="18"/>
      <c r="D193" s="19"/>
      <c r="E193" s="13"/>
      <c r="F193" s="135" t="s">
        <v>16</v>
      </c>
      <c r="G193" s="136"/>
      <c r="H193" s="20" t="s">
        <v>35</v>
      </c>
      <c r="I193" s="20" t="s">
        <v>14</v>
      </c>
      <c r="J193" s="20" t="s">
        <v>35</v>
      </c>
      <c r="K193" s="20" t="s">
        <v>14</v>
      </c>
      <c r="L193" s="21"/>
      <c r="M193" s="21"/>
      <c r="N193" s="18"/>
      <c r="P193" s="11"/>
    </row>
    <row r="194" spans="1:16" s="14" customFormat="1" ht="20.25">
      <c r="A194" s="10"/>
      <c r="B194" s="10"/>
      <c r="C194" s="18"/>
      <c r="D194" s="18"/>
      <c r="E194" s="13"/>
      <c r="F194" s="135" t="s">
        <v>31</v>
      </c>
      <c r="G194" s="136"/>
      <c r="H194" s="24">
        <f>AVERAGE(C189,M189,H189)</f>
        <v>89.666666666666671</v>
      </c>
      <c r="I194" s="57" t="str">
        <f>IF(H194&gt;=80,"3",IF(H194&gt;=70,"2",IF(H194&gt;=60,"1",IF(H194&lt;=59,"-"))))</f>
        <v>3</v>
      </c>
      <c r="J194" s="57">
        <f>(H194*0.3)+($O$189*0.7)</f>
        <v>96.2</v>
      </c>
      <c r="K194" s="57" t="str">
        <f>IF(J194&gt;=80,"3",IF(J194&gt;=70,"2",IF(J194&gt;=60,"1",IF(J194&lt;59,"-"))))</f>
        <v>3</v>
      </c>
      <c r="L194" s="22"/>
      <c r="M194" s="22"/>
      <c r="N194" s="18"/>
      <c r="P194" s="11"/>
    </row>
    <row r="195" spans="1:16" s="14" customFormat="1" ht="20.25">
      <c r="A195" s="10"/>
      <c r="B195" s="10"/>
      <c r="C195" s="11"/>
      <c r="D195" s="11"/>
      <c r="E195" s="12"/>
      <c r="F195" s="135" t="s">
        <v>32</v>
      </c>
      <c r="G195" s="136"/>
      <c r="H195" s="49">
        <f>AVERAGE(D189,I189,N189)</f>
        <v>69.333333333333329</v>
      </c>
      <c r="I195" s="57" t="str">
        <f>IF(H195&gt;=80,"3",IF(H195&gt;=70,"2",IF(H195&gt;=60,"1",IF(H195&lt;=59,"-"))))</f>
        <v>1</v>
      </c>
      <c r="J195" s="57">
        <f t="shared" ref="J195:J198" si="8">(H195*0.3)+($O$189*0.7)</f>
        <v>90.1</v>
      </c>
      <c r="K195" s="57" t="str">
        <f>IF(J195&gt;=80,"3",IF(J195&gt;=70,"2",IF(J195&gt;=60,"1",IF(J195&lt;59,"-"))))</f>
        <v>3</v>
      </c>
      <c r="L195" s="22"/>
      <c r="M195" s="22"/>
      <c r="N195" s="18"/>
      <c r="P195" s="11"/>
    </row>
    <row r="196" spans="1:16" s="14" customFormat="1" ht="20.25">
      <c r="A196" s="10"/>
      <c r="B196" s="10"/>
      <c r="C196" s="11"/>
      <c r="D196" s="11"/>
      <c r="E196" s="12"/>
      <c r="F196" s="135" t="s">
        <v>33</v>
      </c>
      <c r="G196" s="136"/>
      <c r="H196" s="24">
        <f>AVERAGE(E189,J189)</f>
        <v>72</v>
      </c>
      <c r="I196" s="57" t="str">
        <f t="shared" ref="I196:I198" si="9">IF(H196&gt;=80,"3",IF(H196&gt;=70,"2",IF(H196&gt;=60,"1",IF(H196&lt;=59,"-"))))</f>
        <v>2</v>
      </c>
      <c r="J196" s="57">
        <f t="shared" si="8"/>
        <v>90.899999999999991</v>
      </c>
      <c r="K196" s="57" t="str">
        <f>IF(J196&gt;=80,"3",IF(J196&gt;=70,"2",IF(J196&gt;=60,"1",IF(J196&lt;59,"-"))))</f>
        <v>3</v>
      </c>
      <c r="L196" s="22"/>
      <c r="M196" s="22"/>
      <c r="N196" s="18"/>
      <c r="P196" s="11"/>
    </row>
    <row r="197" spans="1:16" s="14" customFormat="1" ht="20.25">
      <c r="A197" s="10"/>
      <c r="B197" s="10"/>
      <c r="C197" s="11"/>
      <c r="D197" s="11"/>
      <c r="E197" s="12"/>
      <c r="F197" s="135" t="s">
        <v>34</v>
      </c>
      <c r="G197" s="136"/>
      <c r="H197" s="24">
        <f>AVERAGE(F189,K189)</f>
        <v>83</v>
      </c>
      <c r="I197" s="57" t="str">
        <f t="shared" si="9"/>
        <v>3</v>
      </c>
      <c r="J197" s="57">
        <f t="shared" si="8"/>
        <v>94.199999999999989</v>
      </c>
      <c r="K197" s="57" t="str">
        <f>IF(J197&gt;=80,"3",IF(J197&gt;=70,"2",IF(J197&gt;=60,"1",IF(J197&lt;59,"-"))))</f>
        <v>3</v>
      </c>
      <c r="L197" s="22"/>
      <c r="M197" s="22"/>
      <c r="N197" s="18"/>
      <c r="P197" s="11"/>
    </row>
    <row r="198" spans="1:16" s="14" customFormat="1" ht="20.25">
      <c r="A198" s="10"/>
      <c r="B198" s="10"/>
      <c r="C198" s="11"/>
      <c r="D198" s="11"/>
      <c r="E198" s="11"/>
      <c r="F198" s="135" t="s">
        <v>420</v>
      </c>
      <c r="G198" s="136"/>
      <c r="H198" s="24">
        <f>AVERAGE(G189,L189)</f>
        <v>65</v>
      </c>
      <c r="I198" s="60" t="str">
        <f t="shared" si="9"/>
        <v>1</v>
      </c>
      <c r="J198" s="60">
        <f t="shared" si="8"/>
        <v>88.8</v>
      </c>
      <c r="K198" s="60" t="str">
        <f>IF(J198&gt;=80,"3",IF(J198&gt;=70,"2",IF(J198&gt;=60,"1",IF(J198&lt;59,"-"))))</f>
        <v>3</v>
      </c>
      <c r="L198" s="11"/>
      <c r="M198" s="11"/>
      <c r="N198" s="11"/>
      <c r="P198" s="11"/>
    </row>
  </sheetData>
  <mergeCells count="31">
    <mergeCell ref="F198:G198"/>
    <mergeCell ref="M6:P6"/>
    <mergeCell ref="C8:N8"/>
    <mergeCell ref="C9:N9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F192:G192"/>
    <mergeCell ref="H192:I192"/>
    <mergeCell ref="A10:B10"/>
    <mergeCell ref="C6:J6"/>
    <mergeCell ref="A187:B187"/>
    <mergeCell ref="A188:B188"/>
    <mergeCell ref="A189:B189"/>
    <mergeCell ref="A190:B190"/>
    <mergeCell ref="C10:I10"/>
    <mergeCell ref="J10:M10"/>
    <mergeCell ref="A11:B11"/>
    <mergeCell ref="A12:B12"/>
    <mergeCell ref="A13:B13"/>
    <mergeCell ref="F193:G193"/>
    <mergeCell ref="F194:G194"/>
    <mergeCell ref="F195:G195"/>
    <mergeCell ref="F196:G196"/>
    <mergeCell ref="F197:G19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D9" sqref="D9"/>
    </sheetView>
  </sheetViews>
  <sheetFormatPr defaultRowHeight="1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2" ht="28.5" customHeight="1">
      <c r="A1" s="47" t="s">
        <v>414</v>
      </c>
      <c r="B1" s="47"/>
      <c r="C1" s="47"/>
      <c r="D1" s="47"/>
      <c r="E1" s="47"/>
      <c r="F1" s="47"/>
      <c r="G1" s="47"/>
      <c r="H1" s="47"/>
      <c r="I1" s="47"/>
      <c r="J1" s="47"/>
      <c r="K1" s="9"/>
      <c r="L1" s="9"/>
    </row>
    <row r="3" spans="1:12">
      <c r="C3" s="100"/>
      <c r="D3" s="100" t="s">
        <v>15</v>
      </c>
      <c r="E3" s="100"/>
      <c r="F3" s="100" t="s">
        <v>18</v>
      </c>
      <c r="G3" s="100"/>
    </row>
    <row r="4" spans="1:12">
      <c r="C4" s="101" t="s">
        <v>16</v>
      </c>
      <c r="D4" s="100" t="s">
        <v>17</v>
      </c>
      <c r="E4" s="100" t="s">
        <v>14</v>
      </c>
      <c r="F4" s="100" t="s">
        <v>17</v>
      </c>
      <c r="G4" s="100" t="s">
        <v>14</v>
      </c>
    </row>
    <row r="5" spans="1:12">
      <c r="C5" s="101" t="s">
        <v>0</v>
      </c>
      <c r="D5" s="32">
        <f>'2.4'!H194</f>
        <v>89.666666666666671</v>
      </c>
      <c r="E5" s="32" t="str">
        <f>'2.4'!I194</f>
        <v>3</v>
      </c>
      <c r="F5" s="32">
        <f>'2.4'!J194</f>
        <v>96.2</v>
      </c>
      <c r="G5" s="32" t="str">
        <f>'2.4'!K194</f>
        <v>3</v>
      </c>
    </row>
    <row r="6" spans="1:12">
      <c r="C6" s="101" t="s">
        <v>1</v>
      </c>
      <c r="D6" s="32">
        <f>'2.4'!H195</f>
        <v>69.333333333333329</v>
      </c>
      <c r="E6" s="32" t="str">
        <f>'2.4'!I195</f>
        <v>1</v>
      </c>
      <c r="F6" s="32">
        <f>'2.4'!J195</f>
        <v>90.1</v>
      </c>
      <c r="G6" s="32" t="str">
        <f>'2.4'!K195</f>
        <v>3</v>
      </c>
    </row>
    <row r="7" spans="1:12">
      <c r="C7" s="101" t="s">
        <v>2</v>
      </c>
      <c r="D7" s="32">
        <f>'2.4'!H196</f>
        <v>72</v>
      </c>
      <c r="E7" s="32" t="str">
        <f>'2.4'!I196</f>
        <v>2</v>
      </c>
      <c r="F7" s="32">
        <f>'2.4'!J196</f>
        <v>90.899999999999991</v>
      </c>
      <c r="G7" s="32" t="str">
        <f>'2.4'!K196</f>
        <v>3</v>
      </c>
    </row>
    <row r="8" spans="1:12">
      <c r="C8" s="101" t="s">
        <v>3</v>
      </c>
      <c r="D8" s="32">
        <f>'2.4'!H197</f>
        <v>83</v>
      </c>
      <c r="E8" s="32" t="str">
        <f>'2.4'!I197</f>
        <v>3</v>
      </c>
      <c r="F8" s="32">
        <f>'2.4'!J197</f>
        <v>94.199999999999989</v>
      </c>
      <c r="G8" s="32" t="str">
        <f>'2.4'!K197</f>
        <v>3</v>
      </c>
    </row>
    <row r="9" spans="1:12">
      <c r="C9" s="101" t="s">
        <v>419</v>
      </c>
      <c r="D9" s="32">
        <f>'2.4'!H198</f>
        <v>65</v>
      </c>
      <c r="E9" s="32" t="str">
        <f>'2.4'!I198</f>
        <v>1</v>
      </c>
      <c r="F9" s="32">
        <f>'2.4'!J198</f>
        <v>88.8</v>
      </c>
      <c r="G9" s="32" t="str">
        <f>'2.4'!K198</f>
        <v>3</v>
      </c>
    </row>
    <row r="12" spans="1:12" ht="15.75" thickBot="1">
      <c r="B12" s="102"/>
      <c r="C12" s="103" t="s">
        <v>6</v>
      </c>
      <c r="D12" s="103" t="s">
        <v>7</v>
      </c>
      <c r="E12" s="103" t="s">
        <v>5</v>
      </c>
      <c r="F12" s="103" t="s">
        <v>12</v>
      </c>
      <c r="G12" s="103" t="s">
        <v>13</v>
      </c>
      <c r="H12" s="103" t="s">
        <v>50</v>
      </c>
      <c r="I12" s="103" t="s">
        <v>51</v>
      </c>
      <c r="J12" s="103" t="s">
        <v>52</v>
      </c>
      <c r="K12" s="103" t="s">
        <v>53</v>
      </c>
    </row>
    <row r="13" spans="1:12" ht="16.5" thickBot="1">
      <c r="B13" s="103" t="s">
        <v>8</v>
      </c>
      <c r="C13" s="72">
        <v>3</v>
      </c>
      <c r="D13" s="73">
        <v>2</v>
      </c>
      <c r="E13" s="73">
        <v>2</v>
      </c>
      <c r="F13" s="73">
        <v>3</v>
      </c>
      <c r="G13" s="73">
        <v>2</v>
      </c>
      <c r="H13" s="73">
        <v>2</v>
      </c>
      <c r="I13" s="73">
        <v>1</v>
      </c>
      <c r="J13" s="73">
        <v>1</v>
      </c>
      <c r="K13" s="73">
        <v>2</v>
      </c>
    </row>
    <row r="14" spans="1:12" ht="16.5" thickBot="1">
      <c r="B14" s="103" t="s">
        <v>9</v>
      </c>
      <c r="C14" s="74">
        <v>1</v>
      </c>
      <c r="D14" s="75">
        <v>3</v>
      </c>
      <c r="E14" s="75"/>
      <c r="F14" s="75">
        <v>3</v>
      </c>
      <c r="G14" s="75">
        <v>1</v>
      </c>
      <c r="H14" s="75">
        <v>1</v>
      </c>
      <c r="I14" s="75">
        <v>3</v>
      </c>
      <c r="J14" s="75">
        <v>1</v>
      </c>
      <c r="K14" s="75">
        <v>2</v>
      </c>
    </row>
    <row r="15" spans="1:12" ht="16.5" thickBot="1">
      <c r="B15" s="103" t="s">
        <v>10</v>
      </c>
      <c r="C15" s="74">
        <v>3</v>
      </c>
      <c r="D15" s="75">
        <v>2</v>
      </c>
      <c r="E15" s="75">
        <v>3</v>
      </c>
      <c r="F15" s="75">
        <v>3</v>
      </c>
      <c r="G15" s="75">
        <v>1</v>
      </c>
      <c r="H15" s="75">
        <v>1</v>
      </c>
      <c r="I15" s="75">
        <v>1</v>
      </c>
      <c r="J15" s="75">
        <v>1</v>
      </c>
      <c r="K15" s="75">
        <v>2</v>
      </c>
    </row>
    <row r="16" spans="1:12" ht="16.5" thickBot="1">
      <c r="B16" s="103" t="s">
        <v>11</v>
      </c>
      <c r="C16" s="74">
        <v>3</v>
      </c>
      <c r="D16" s="75">
        <v>2</v>
      </c>
      <c r="E16" s="75">
        <v>1</v>
      </c>
      <c r="F16" s="75">
        <v>3</v>
      </c>
      <c r="G16" s="75">
        <v>2</v>
      </c>
      <c r="H16" s="75">
        <v>3</v>
      </c>
      <c r="I16" s="75"/>
      <c r="J16" s="75">
        <v>1</v>
      </c>
      <c r="K16" s="75">
        <v>2</v>
      </c>
    </row>
    <row r="17" spans="1:11" ht="16.5" thickBot="1">
      <c r="B17" s="103" t="s">
        <v>418</v>
      </c>
      <c r="C17" s="74">
        <v>2</v>
      </c>
      <c r="D17" s="75">
        <v>3</v>
      </c>
      <c r="E17" s="75">
        <v>3</v>
      </c>
      <c r="F17" s="75">
        <v>2</v>
      </c>
      <c r="G17" s="75">
        <v>2</v>
      </c>
      <c r="H17" s="75">
        <v>2</v>
      </c>
      <c r="I17" s="75">
        <v>2</v>
      </c>
      <c r="J17" s="75">
        <v>1</v>
      </c>
      <c r="K17" s="75">
        <v>2</v>
      </c>
    </row>
    <row r="18" spans="1:11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1">
      <c r="B19" s="50"/>
      <c r="C19" s="50"/>
      <c r="D19" s="50"/>
      <c r="E19" s="50"/>
      <c r="F19" s="50"/>
      <c r="G19" s="50"/>
    </row>
    <row r="20" spans="1:11">
      <c r="B20" s="50"/>
      <c r="C20" s="50"/>
      <c r="D20" s="50"/>
      <c r="E20" s="50"/>
      <c r="F20" s="50"/>
      <c r="G20" s="50"/>
    </row>
    <row r="21" spans="1:11">
      <c r="A21" s="159" t="s">
        <v>29</v>
      </c>
      <c r="B21" s="159"/>
      <c r="C21" s="156" t="s">
        <v>6</v>
      </c>
      <c r="D21" s="156" t="s">
        <v>7</v>
      </c>
      <c r="E21" s="156" t="s">
        <v>5</v>
      </c>
      <c r="F21" s="156" t="s">
        <v>12</v>
      </c>
      <c r="G21" s="156" t="s">
        <v>13</v>
      </c>
      <c r="H21" s="156" t="s">
        <v>50</v>
      </c>
      <c r="I21" s="156" t="s">
        <v>51</v>
      </c>
      <c r="J21" s="156" t="s">
        <v>52</v>
      </c>
      <c r="K21" s="156" t="s">
        <v>53</v>
      </c>
    </row>
    <row r="22" spans="1:11">
      <c r="A22" s="158" t="s">
        <v>28</v>
      </c>
      <c r="B22" s="158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1:11">
      <c r="A23" s="103" t="s">
        <v>8</v>
      </c>
      <c r="B23" s="26">
        <f>F5</f>
        <v>96.2</v>
      </c>
      <c r="C23" s="58">
        <f t="shared" ref="C23:K23" si="0">C13*$B$23/3</f>
        <v>96.2</v>
      </c>
      <c r="D23" s="58">
        <f t="shared" si="0"/>
        <v>64.13333333333334</v>
      </c>
      <c r="E23" s="58">
        <f t="shared" si="0"/>
        <v>64.13333333333334</v>
      </c>
      <c r="F23" s="58">
        <f t="shared" si="0"/>
        <v>96.2</v>
      </c>
      <c r="G23" s="58">
        <f t="shared" si="0"/>
        <v>64.13333333333334</v>
      </c>
      <c r="H23" s="58">
        <f t="shared" si="0"/>
        <v>64.13333333333334</v>
      </c>
      <c r="I23" s="58">
        <f t="shared" si="0"/>
        <v>32.06666666666667</v>
      </c>
      <c r="J23" s="58">
        <f t="shared" si="0"/>
        <v>32.06666666666667</v>
      </c>
      <c r="K23" s="58">
        <f t="shared" si="0"/>
        <v>64.13333333333334</v>
      </c>
    </row>
    <row r="24" spans="1:11">
      <c r="A24" s="103" t="s">
        <v>9</v>
      </c>
      <c r="B24" s="26">
        <f>F6</f>
        <v>90.1</v>
      </c>
      <c r="C24" s="58">
        <f t="shared" ref="C24:K24" si="1">C14*$B$24/3</f>
        <v>30.033333333333331</v>
      </c>
      <c r="D24" s="58">
        <f t="shared" si="1"/>
        <v>90.09999999999998</v>
      </c>
      <c r="E24" s="58">
        <f t="shared" si="1"/>
        <v>0</v>
      </c>
      <c r="F24" s="58">
        <f t="shared" si="1"/>
        <v>90.09999999999998</v>
      </c>
      <c r="G24" s="58">
        <f t="shared" si="1"/>
        <v>30.033333333333331</v>
      </c>
      <c r="H24" s="58">
        <f t="shared" si="1"/>
        <v>30.033333333333331</v>
      </c>
      <c r="I24" s="58">
        <f t="shared" si="1"/>
        <v>90.09999999999998</v>
      </c>
      <c r="J24" s="58">
        <f t="shared" si="1"/>
        <v>30.033333333333331</v>
      </c>
      <c r="K24" s="58">
        <f t="shared" si="1"/>
        <v>60.066666666666663</v>
      </c>
    </row>
    <row r="25" spans="1:11">
      <c r="A25" s="103" t="s">
        <v>10</v>
      </c>
      <c r="B25" s="26">
        <f>F7</f>
        <v>90.899999999999991</v>
      </c>
      <c r="C25" s="58">
        <f t="shared" ref="C25:K25" si="2">C15*$B$25/3</f>
        <v>90.899999999999991</v>
      </c>
      <c r="D25" s="58">
        <f t="shared" si="2"/>
        <v>60.599999999999994</v>
      </c>
      <c r="E25" s="58">
        <f t="shared" si="2"/>
        <v>90.899999999999991</v>
      </c>
      <c r="F25" s="58">
        <f t="shared" si="2"/>
        <v>90.899999999999991</v>
      </c>
      <c r="G25" s="58">
        <f t="shared" si="2"/>
        <v>30.299999999999997</v>
      </c>
      <c r="H25" s="58">
        <f t="shared" si="2"/>
        <v>30.299999999999997</v>
      </c>
      <c r="I25" s="58">
        <f t="shared" si="2"/>
        <v>30.299999999999997</v>
      </c>
      <c r="J25" s="58">
        <f t="shared" si="2"/>
        <v>30.299999999999997</v>
      </c>
      <c r="K25" s="58">
        <f t="shared" si="2"/>
        <v>60.599999999999994</v>
      </c>
    </row>
    <row r="26" spans="1:11">
      <c r="A26" s="103" t="s">
        <v>11</v>
      </c>
      <c r="B26" s="26">
        <f>F8</f>
        <v>94.199999999999989</v>
      </c>
      <c r="C26" s="58">
        <f t="shared" ref="C26:K26" si="3">C17*$B$26/3</f>
        <v>62.79999999999999</v>
      </c>
      <c r="D26" s="58">
        <f t="shared" si="3"/>
        <v>94.199999999999989</v>
      </c>
      <c r="E26" s="58">
        <f t="shared" si="3"/>
        <v>94.199999999999989</v>
      </c>
      <c r="F26" s="58">
        <f t="shared" si="3"/>
        <v>62.79999999999999</v>
      </c>
      <c r="G26" s="58">
        <f t="shared" si="3"/>
        <v>62.79999999999999</v>
      </c>
      <c r="H26" s="58">
        <f t="shared" si="3"/>
        <v>62.79999999999999</v>
      </c>
      <c r="I26" s="58">
        <f t="shared" si="3"/>
        <v>62.79999999999999</v>
      </c>
      <c r="J26" s="58">
        <f t="shared" si="3"/>
        <v>31.399999999999995</v>
      </c>
      <c r="K26" s="58">
        <f t="shared" si="3"/>
        <v>62.79999999999999</v>
      </c>
    </row>
    <row r="27" spans="1:11">
      <c r="A27" s="103" t="s">
        <v>30</v>
      </c>
      <c r="B27" s="28"/>
      <c r="C27" s="57">
        <f t="shared" ref="C27:K27" si="4">AVERAGE(C23:C26)</f>
        <v>69.983333333333334</v>
      </c>
      <c r="D27" s="57">
        <f t="shared" si="4"/>
        <v>77.258333333333326</v>
      </c>
      <c r="E27" s="57">
        <f t="shared" si="4"/>
        <v>62.30833333333333</v>
      </c>
      <c r="F27" s="57">
        <f t="shared" si="4"/>
        <v>85</v>
      </c>
      <c r="G27" s="57">
        <f t="shared" si="4"/>
        <v>46.816666666666663</v>
      </c>
      <c r="H27" s="57">
        <f t="shared" si="4"/>
        <v>46.816666666666663</v>
      </c>
      <c r="I27" s="57">
        <f t="shared" si="4"/>
        <v>53.816666666666656</v>
      </c>
      <c r="J27" s="57">
        <f t="shared" si="4"/>
        <v>30.95</v>
      </c>
      <c r="K27" s="57">
        <f t="shared" si="4"/>
        <v>61.9</v>
      </c>
    </row>
    <row r="28" spans="1:11">
      <c r="B28" s="50"/>
      <c r="C28" s="50"/>
      <c r="D28" s="50"/>
      <c r="E28" s="50"/>
      <c r="F28" s="50"/>
      <c r="G28" s="50"/>
    </row>
    <row r="29" spans="1:11">
      <c r="D29" s="50"/>
      <c r="E29" s="6"/>
      <c r="F29" s="6"/>
      <c r="G29" s="6"/>
      <c r="H29" s="6"/>
      <c r="I29" s="6"/>
    </row>
    <row r="30" spans="1:11">
      <c r="D30" s="50"/>
      <c r="E30" s="50"/>
      <c r="F30" s="50"/>
      <c r="G30" s="50"/>
    </row>
  </sheetData>
  <mergeCells count="11">
    <mergeCell ref="H21:H22"/>
    <mergeCell ref="I21:I22"/>
    <mergeCell ref="J21:J22"/>
    <mergeCell ref="K21:K22"/>
    <mergeCell ref="A22:B22"/>
    <mergeCell ref="A21:B21"/>
    <mergeCell ref="C21:C22"/>
    <mergeCell ref="D21:D22"/>
    <mergeCell ref="E21:E22"/>
    <mergeCell ref="F21:F22"/>
    <mergeCell ref="G21:G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8"/>
  <sheetViews>
    <sheetView topLeftCell="A177" workbookViewId="0">
      <selection activeCell="I17" sqref="I17"/>
    </sheetView>
  </sheetViews>
  <sheetFormatPr defaultRowHeight="15"/>
  <cols>
    <col min="1" max="1" width="37.140625" style="1" customWidth="1"/>
    <col min="2" max="2" width="38.85546875" style="1" customWidth="1"/>
    <col min="3" max="11" width="5.7109375" style="2" customWidth="1"/>
    <col min="12" max="12" width="11.42578125" style="2" customWidth="1"/>
    <col min="13" max="13" width="5.7109375" style="2" customWidth="1"/>
    <col min="14" max="14" width="8.140625" style="2" customWidth="1"/>
    <col min="15" max="15" width="15.7109375" style="51" bestFit="1" customWidth="1"/>
    <col min="16" max="16" width="24.42578125" style="2" bestFit="1" customWidth="1"/>
    <col min="17" max="16384" width="9.140625" style="51"/>
  </cols>
  <sheetData>
    <row r="1" spans="1:16" ht="18.7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5" customHeight="1">
      <c r="A2" s="153" t="s">
        <v>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5" customHeight="1">
      <c r="A3" s="153" t="s">
        <v>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" customHeight="1">
      <c r="A4" s="154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5" customHeight="1">
      <c r="A5" s="153" t="s">
        <v>44</v>
      </c>
      <c r="B5" s="153"/>
      <c r="C5" s="153" t="s">
        <v>45</v>
      </c>
      <c r="D5" s="153"/>
      <c r="E5" s="153"/>
      <c r="F5" s="153"/>
      <c r="G5" s="153"/>
      <c r="H5" s="96"/>
      <c r="I5" s="153" t="s">
        <v>48</v>
      </c>
      <c r="J5" s="153"/>
      <c r="K5" s="153"/>
      <c r="L5" s="153" t="s">
        <v>400</v>
      </c>
      <c r="M5" s="153"/>
      <c r="N5" s="153" t="s">
        <v>46</v>
      </c>
      <c r="O5" s="153"/>
      <c r="P5" s="96">
        <v>2.5</v>
      </c>
    </row>
    <row r="6" spans="1:16" ht="18.75">
      <c r="A6" s="96" t="s">
        <v>57</v>
      </c>
      <c r="B6" s="153" t="s">
        <v>427</v>
      </c>
      <c r="C6" s="153"/>
      <c r="D6" s="153"/>
      <c r="E6" s="153"/>
      <c r="F6" s="153"/>
      <c r="G6" s="153"/>
      <c r="H6" s="153"/>
      <c r="I6" s="153"/>
      <c r="J6" s="153"/>
      <c r="K6" s="153" t="s">
        <v>47</v>
      </c>
      <c r="L6" s="153"/>
      <c r="M6" s="153" t="s">
        <v>416</v>
      </c>
      <c r="N6" s="153"/>
      <c r="O6" s="153"/>
      <c r="P6" s="153"/>
    </row>
    <row r="7" spans="1:16">
      <c r="A7" s="97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06"/>
      <c r="P7" s="98"/>
    </row>
    <row r="8" spans="1:16" ht="25.5" customHeight="1">
      <c r="A8" s="91"/>
      <c r="B8" s="91"/>
      <c r="C8" s="155" t="s">
        <v>415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07"/>
      <c r="P8" s="93"/>
    </row>
    <row r="9" spans="1:16" ht="18.75">
      <c r="A9" s="94"/>
      <c r="B9" s="94"/>
      <c r="C9" s="152" t="s">
        <v>434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92"/>
      <c r="P9" s="93"/>
    </row>
    <row r="10" spans="1:16" ht="18.75">
      <c r="A10" s="156"/>
      <c r="B10" s="156"/>
      <c r="C10" s="160" t="s">
        <v>37</v>
      </c>
      <c r="D10" s="160"/>
      <c r="E10" s="160"/>
      <c r="F10" s="160"/>
      <c r="G10" s="160"/>
      <c r="H10" s="160"/>
      <c r="I10" s="160"/>
      <c r="J10" s="160" t="s">
        <v>38</v>
      </c>
      <c r="K10" s="160"/>
      <c r="L10" s="160"/>
      <c r="M10" s="160"/>
      <c r="N10" s="108" t="s">
        <v>39</v>
      </c>
      <c r="O10" s="107"/>
      <c r="P10" s="93"/>
    </row>
    <row r="11" spans="1:16" s="14" customFormat="1" ht="15.75">
      <c r="A11" s="144" t="s">
        <v>20</v>
      </c>
      <c r="B11" s="145"/>
      <c r="C11" s="57">
        <v>1</v>
      </c>
      <c r="D11" s="57">
        <v>2</v>
      </c>
      <c r="E11" s="57">
        <v>3</v>
      </c>
      <c r="F11" s="57">
        <v>4</v>
      </c>
      <c r="G11" s="57">
        <v>5</v>
      </c>
      <c r="H11" s="57">
        <v>6</v>
      </c>
      <c r="I11" s="57">
        <v>7</v>
      </c>
      <c r="J11" s="57">
        <v>8</v>
      </c>
      <c r="K11" s="57">
        <v>9</v>
      </c>
      <c r="L11" s="57">
        <v>10</v>
      </c>
      <c r="M11" s="57">
        <v>11</v>
      </c>
      <c r="N11" s="57">
        <v>12</v>
      </c>
      <c r="O11" s="57" t="s">
        <v>40</v>
      </c>
      <c r="P11" s="57" t="s">
        <v>36</v>
      </c>
    </row>
    <row r="12" spans="1:16" s="14" customFormat="1" ht="15.75">
      <c r="A12" s="146" t="s">
        <v>21</v>
      </c>
      <c r="B12" s="147"/>
      <c r="C12" s="24" t="s">
        <v>2</v>
      </c>
      <c r="D12" s="24" t="s">
        <v>419</v>
      </c>
      <c r="E12" s="24" t="s">
        <v>0</v>
      </c>
      <c r="F12" s="24" t="s">
        <v>2</v>
      </c>
      <c r="G12" s="24" t="s">
        <v>1</v>
      </c>
      <c r="H12" s="24" t="s">
        <v>1</v>
      </c>
      <c r="I12" s="24" t="s">
        <v>2</v>
      </c>
      <c r="J12" s="24" t="s">
        <v>3</v>
      </c>
      <c r="K12" s="24" t="s">
        <v>2</v>
      </c>
      <c r="L12" s="24" t="s">
        <v>0</v>
      </c>
      <c r="M12" s="24" t="s">
        <v>2</v>
      </c>
      <c r="N12" s="24" t="s">
        <v>419</v>
      </c>
      <c r="O12" s="57" t="s">
        <v>19</v>
      </c>
      <c r="P12" s="57" t="s">
        <v>19</v>
      </c>
    </row>
    <row r="13" spans="1:16" s="14" customFormat="1" ht="15.75">
      <c r="A13" s="144" t="s">
        <v>22</v>
      </c>
      <c r="B13" s="145"/>
      <c r="C13" s="57">
        <v>5</v>
      </c>
      <c r="D13" s="57">
        <v>5</v>
      </c>
      <c r="E13" s="57">
        <v>5</v>
      </c>
      <c r="F13" s="57">
        <v>5</v>
      </c>
      <c r="G13" s="57">
        <v>5</v>
      </c>
      <c r="H13" s="57">
        <v>5</v>
      </c>
      <c r="I13" s="57">
        <v>5</v>
      </c>
      <c r="J13" s="57">
        <v>10</v>
      </c>
      <c r="K13" s="57">
        <v>10</v>
      </c>
      <c r="L13" s="57">
        <v>10</v>
      </c>
      <c r="M13" s="57">
        <v>10</v>
      </c>
      <c r="N13" s="57">
        <v>15</v>
      </c>
      <c r="O13" s="57">
        <v>70</v>
      </c>
      <c r="P13" s="57">
        <v>70</v>
      </c>
    </row>
    <row r="14" spans="1:16" s="14" customFormat="1" ht="22.5" customHeight="1">
      <c r="A14" s="33" t="s">
        <v>55</v>
      </c>
      <c r="B14" s="33" t="s">
        <v>56</v>
      </c>
      <c r="C14" s="34">
        <f>C13*0.64</f>
        <v>3.2</v>
      </c>
      <c r="D14" s="34">
        <f t="shared" ref="D14:N14" si="0">D13*0.64</f>
        <v>3.2</v>
      </c>
      <c r="E14" s="34">
        <f t="shared" si="0"/>
        <v>3.2</v>
      </c>
      <c r="F14" s="34">
        <f t="shared" si="0"/>
        <v>3.2</v>
      </c>
      <c r="G14" s="34">
        <f t="shared" si="0"/>
        <v>3.2</v>
      </c>
      <c r="H14" s="34">
        <f t="shared" si="0"/>
        <v>3.2</v>
      </c>
      <c r="I14" s="34">
        <f t="shared" si="0"/>
        <v>3.2</v>
      </c>
      <c r="J14" s="34">
        <f t="shared" si="0"/>
        <v>6.4</v>
      </c>
      <c r="K14" s="34">
        <f t="shared" si="0"/>
        <v>6.4</v>
      </c>
      <c r="L14" s="34">
        <f t="shared" si="0"/>
        <v>6.4</v>
      </c>
      <c r="M14" s="34">
        <f t="shared" si="0"/>
        <v>6.4</v>
      </c>
      <c r="N14" s="34">
        <f t="shared" si="0"/>
        <v>9.6</v>
      </c>
      <c r="O14" s="35">
        <f>O13*0.357142</f>
        <v>24.999940000000002</v>
      </c>
      <c r="P14" s="36"/>
    </row>
    <row r="15" spans="1:16" s="14" customFormat="1" ht="15.75">
      <c r="A15" s="41" t="s">
        <v>59</v>
      </c>
      <c r="B15" s="42" t="s">
        <v>60</v>
      </c>
      <c r="C15" s="25">
        <v>3</v>
      </c>
      <c r="D15" s="25">
        <v>3</v>
      </c>
      <c r="E15" s="25">
        <v>4</v>
      </c>
      <c r="F15" s="25"/>
      <c r="G15" s="25">
        <v>1.5</v>
      </c>
      <c r="H15" s="25"/>
      <c r="I15" s="25">
        <v>2</v>
      </c>
      <c r="J15" s="25"/>
      <c r="K15" s="25"/>
      <c r="L15" s="25">
        <v>6</v>
      </c>
      <c r="M15" s="25">
        <v>10</v>
      </c>
      <c r="N15" s="25"/>
      <c r="O15" s="90">
        <v>37</v>
      </c>
      <c r="P15" s="29">
        <v>30</v>
      </c>
    </row>
    <row r="16" spans="1:16" s="14" customFormat="1" ht="15.75">
      <c r="A16" s="41" t="s">
        <v>61</v>
      </c>
      <c r="B16" s="42" t="s">
        <v>62</v>
      </c>
      <c r="C16" s="25">
        <v>2.5</v>
      </c>
      <c r="D16" s="25">
        <v>4</v>
      </c>
      <c r="E16" s="25">
        <v>4</v>
      </c>
      <c r="F16" s="25"/>
      <c r="G16" s="25">
        <v>1.5</v>
      </c>
      <c r="H16" s="25">
        <v>1</v>
      </c>
      <c r="I16" s="25"/>
      <c r="J16" s="25"/>
      <c r="K16" s="25"/>
      <c r="L16" s="25">
        <v>6</v>
      </c>
      <c r="M16" s="25">
        <v>9</v>
      </c>
      <c r="N16" s="25"/>
      <c r="O16" s="90">
        <v>41</v>
      </c>
      <c r="P16" s="29">
        <v>28</v>
      </c>
    </row>
    <row r="17" spans="1:16" s="14" customFormat="1" ht="15.75">
      <c r="A17" s="41" t="s">
        <v>63</v>
      </c>
      <c r="B17" s="42" t="s">
        <v>64</v>
      </c>
      <c r="C17" s="25">
        <v>3</v>
      </c>
      <c r="D17" s="25"/>
      <c r="E17" s="25">
        <v>3.5</v>
      </c>
      <c r="F17" s="25"/>
      <c r="G17" s="25">
        <v>2.5</v>
      </c>
      <c r="H17" s="25">
        <v>5</v>
      </c>
      <c r="I17" s="25">
        <v>3</v>
      </c>
      <c r="J17" s="25">
        <v>8</v>
      </c>
      <c r="K17" s="25">
        <v>10</v>
      </c>
      <c r="L17" s="25"/>
      <c r="M17" s="25">
        <v>10</v>
      </c>
      <c r="N17" s="25">
        <v>9</v>
      </c>
      <c r="O17" s="90">
        <v>45</v>
      </c>
      <c r="P17" s="29">
        <v>54</v>
      </c>
    </row>
    <row r="18" spans="1:16" s="14" customFormat="1" ht="15.75">
      <c r="A18" s="41" t="s">
        <v>65</v>
      </c>
      <c r="B18" s="42" t="s">
        <v>66</v>
      </c>
      <c r="C18" s="25">
        <v>1</v>
      </c>
      <c r="D18" s="25"/>
      <c r="E18" s="25">
        <v>3</v>
      </c>
      <c r="F18" s="25"/>
      <c r="G18" s="25">
        <v>0</v>
      </c>
      <c r="H18" s="25">
        <v>5</v>
      </c>
      <c r="I18" s="25">
        <v>3</v>
      </c>
      <c r="J18" s="25">
        <v>7</v>
      </c>
      <c r="K18" s="25">
        <v>3</v>
      </c>
      <c r="L18" s="25"/>
      <c r="M18" s="25">
        <v>10</v>
      </c>
      <c r="N18" s="25">
        <v>13</v>
      </c>
      <c r="O18" s="90">
        <v>41</v>
      </c>
      <c r="P18" s="29">
        <v>45</v>
      </c>
    </row>
    <row r="19" spans="1:16" s="14" customFormat="1" ht="15.75">
      <c r="A19" s="41" t="s">
        <v>67</v>
      </c>
      <c r="B19" s="42" t="s">
        <v>68</v>
      </c>
      <c r="C19" s="25"/>
      <c r="D19" s="25">
        <v>3.5</v>
      </c>
      <c r="E19" s="25">
        <v>4</v>
      </c>
      <c r="F19" s="25">
        <v>2.5</v>
      </c>
      <c r="G19" s="25">
        <v>2.5</v>
      </c>
      <c r="H19" s="25"/>
      <c r="I19" s="25"/>
      <c r="J19" s="25"/>
      <c r="K19" s="25"/>
      <c r="L19" s="25">
        <v>6</v>
      </c>
      <c r="M19" s="25"/>
      <c r="N19" s="25">
        <v>4</v>
      </c>
      <c r="O19" s="90">
        <v>30</v>
      </c>
      <c r="P19" s="29">
        <v>23</v>
      </c>
    </row>
    <row r="20" spans="1:16" s="14" customFormat="1" ht="15.75">
      <c r="A20" s="41" t="s">
        <v>69</v>
      </c>
      <c r="B20" s="42" t="s">
        <v>70</v>
      </c>
      <c r="C20" s="25">
        <v>3.5</v>
      </c>
      <c r="D20" s="25">
        <v>4</v>
      </c>
      <c r="E20" s="25">
        <v>3.5</v>
      </c>
      <c r="F20" s="25">
        <v>3.5</v>
      </c>
      <c r="G20" s="25"/>
      <c r="H20" s="25"/>
      <c r="I20" s="25"/>
      <c r="J20" s="25"/>
      <c r="K20" s="25"/>
      <c r="L20" s="25">
        <v>6</v>
      </c>
      <c r="M20" s="25"/>
      <c r="N20" s="25"/>
      <c r="O20" s="105">
        <v>46</v>
      </c>
      <c r="P20" s="29">
        <v>21</v>
      </c>
    </row>
    <row r="21" spans="1:16" s="14" customFormat="1" ht="15.75">
      <c r="A21" s="41" t="s">
        <v>71</v>
      </c>
      <c r="B21" s="42" t="s">
        <v>72</v>
      </c>
      <c r="C21" s="25">
        <v>3</v>
      </c>
      <c r="D21" s="25"/>
      <c r="E21" s="25"/>
      <c r="F21" s="25">
        <v>2</v>
      </c>
      <c r="G21" s="25">
        <v>5</v>
      </c>
      <c r="H21" s="25">
        <v>1</v>
      </c>
      <c r="I21" s="25">
        <v>5</v>
      </c>
      <c r="J21" s="25">
        <v>10</v>
      </c>
      <c r="K21" s="25">
        <v>10</v>
      </c>
      <c r="L21" s="25"/>
      <c r="M21" s="25">
        <v>10</v>
      </c>
      <c r="N21" s="25">
        <v>10</v>
      </c>
      <c r="O21" s="90">
        <v>50</v>
      </c>
      <c r="P21" s="29">
        <v>56</v>
      </c>
    </row>
    <row r="22" spans="1:16" s="14" customFormat="1" ht="15.75">
      <c r="A22" s="41" t="s">
        <v>73</v>
      </c>
      <c r="B22" s="42" t="s">
        <v>74</v>
      </c>
      <c r="C22" s="25">
        <v>3.5</v>
      </c>
      <c r="D22" s="25"/>
      <c r="E22" s="25">
        <v>4</v>
      </c>
      <c r="F22" s="25"/>
      <c r="G22" s="25">
        <v>5</v>
      </c>
      <c r="H22" s="25">
        <v>5</v>
      </c>
      <c r="I22" s="25">
        <v>5</v>
      </c>
      <c r="J22" s="25">
        <v>10</v>
      </c>
      <c r="K22" s="25">
        <v>10</v>
      </c>
      <c r="L22" s="25"/>
      <c r="M22" s="25">
        <v>10</v>
      </c>
      <c r="N22" s="25">
        <v>7</v>
      </c>
      <c r="O22" s="90">
        <v>41</v>
      </c>
      <c r="P22" s="29">
        <v>60</v>
      </c>
    </row>
    <row r="23" spans="1:16" s="14" customFormat="1" ht="15.75">
      <c r="A23" s="41" t="s">
        <v>75</v>
      </c>
      <c r="B23" s="42" t="s">
        <v>76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90">
        <v>48</v>
      </c>
      <c r="P23" s="29"/>
    </row>
    <row r="24" spans="1:16" s="14" customFormat="1" ht="15.75">
      <c r="A24" s="41" t="s">
        <v>77</v>
      </c>
      <c r="B24" s="42" t="s">
        <v>78</v>
      </c>
      <c r="C24" s="25"/>
      <c r="D24" s="25">
        <v>3.5</v>
      </c>
      <c r="E24" s="25">
        <v>2.5</v>
      </c>
      <c r="F24" s="25"/>
      <c r="G24" s="25">
        <v>0</v>
      </c>
      <c r="H24" s="25">
        <v>2</v>
      </c>
      <c r="I24" s="25"/>
      <c r="J24" s="25">
        <v>2</v>
      </c>
      <c r="K24" s="25">
        <v>2</v>
      </c>
      <c r="L24" s="25"/>
      <c r="M24" s="25">
        <v>3</v>
      </c>
      <c r="N24" s="25">
        <v>2</v>
      </c>
      <c r="O24" s="90">
        <v>48</v>
      </c>
      <c r="P24" s="29">
        <v>17</v>
      </c>
    </row>
    <row r="25" spans="1:16" s="14" customFormat="1" ht="15.75">
      <c r="A25" s="41" t="s">
        <v>79</v>
      </c>
      <c r="B25" s="42" t="s">
        <v>80</v>
      </c>
      <c r="C25" s="25"/>
      <c r="D25" s="25">
        <v>2.5</v>
      </c>
      <c r="E25" s="25">
        <v>1</v>
      </c>
      <c r="F25" s="25">
        <v>2</v>
      </c>
      <c r="G25" s="25">
        <v>5</v>
      </c>
      <c r="H25" s="25">
        <v>5</v>
      </c>
      <c r="I25" s="25"/>
      <c r="J25" s="25">
        <v>5</v>
      </c>
      <c r="K25" s="25">
        <v>5</v>
      </c>
      <c r="L25" s="25"/>
      <c r="M25" s="25">
        <v>10</v>
      </c>
      <c r="N25" s="25">
        <v>14</v>
      </c>
      <c r="O25" s="90">
        <v>40</v>
      </c>
      <c r="P25" s="29">
        <v>50</v>
      </c>
    </row>
    <row r="26" spans="1:16" s="14" customFormat="1" ht="15.75">
      <c r="A26" s="41" t="s">
        <v>81</v>
      </c>
      <c r="B26" s="42" t="s">
        <v>82</v>
      </c>
      <c r="C26" s="25">
        <v>2.5</v>
      </c>
      <c r="D26" s="25">
        <v>1</v>
      </c>
      <c r="E26" s="25">
        <v>3</v>
      </c>
      <c r="F26" s="25">
        <v>2</v>
      </c>
      <c r="G26" s="25">
        <v>5</v>
      </c>
      <c r="H26" s="25">
        <v>2</v>
      </c>
      <c r="I26" s="25"/>
      <c r="J26" s="25">
        <v>4</v>
      </c>
      <c r="K26" s="25">
        <v>4</v>
      </c>
      <c r="L26" s="25"/>
      <c r="M26" s="25">
        <v>7</v>
      </c>
      <c r="N26" s="25">
        <v>9</v>
      </c>
      <c r="O26" s="90">
        <v>37</v>
      </c>
      <c r="P26" s="29">
        <v>40</v>
      </c>
    </row>
    <row r="27" spans="1:16" s="14" customFormat="1" ht="15.75">
      <c r="A27" s="41" t="s">
        <v>83</v>
      </c>
      <c r="B27" s="42" t="s">
        <v>84</v>
      </c>
      <c r="C27" s="25">
        <v>2</v>
      </c>
      <c r="D27" s="25"/>
      <c r="E27" s="25">
        <v>1.5</v>
      </c>
      <c r="F27" s="25"/>
      <c r="G27" s="25">
        <v>5</v>
      </c>
      <c r="H27" s="25">
        <v>2</v>
      </c>
      <c r="I27" s="25">
        <v>2</v>
      </c>
      <c r="J27" s="25">
        <v>3</v>
      </c>
      <c r="K27" s="25"/>
      <c r="L27" s="25">
        <v>3</v>
      </c>
      <c r="M27" s="25">
        <v>10</v>
      </c>
      <c r="N27" s="25">
        <v>15</v>
      </c>
      <c r="O27" s="90">
        <v>40</v>
      </c>
      <c r="P27" s="29">
        <v>44</v>
      </c>
    </row>
    <row r="28" spans="1:16" s="14" customFormat="1" ht="15.75">
      <c r="A28" s="41" t="s">
        <v>85</v>
      </c>
      <c r="B28" s="42" t="s">
        <v>86</v>
      </c>
      <c r="C28" s="25"/>
      <c r="D28" s="25">
        <v>3</v>
      </c>
      <c r="E28" s="25">
        <v>3</v>
      </c>
      <c r="F28" s="25"/>
      <c r="G28" s="25">
        <v>5</v>
      </c>
      <c r="H28" s="25">
        <v>5</v>
      </c>
      <c r="I28" s="25">
        <v>5</v>
      </c>
      <c r="J28" s="25">
        <v>10</v>
      </c>
      <c r="K28" s="25">
        <v>10</v>
      </c>
      <c r="L28" s="25"/>
      <c r="M28" s="25">
        <v>10</v>
      </c>
      <c r="N28" s="25">
        <v>15</v>
      </c>
      <c r="O28" s="90">
        <v>47</v>
      </c>
      <c r="P28" s="29">
        <v>66</v>
      </c>
    </row>
    <row r="29" spans="1:16" s="14" customFormat="1" ht="15.75">
      <c r="A29" s="41" t="s">
        <v>87</v>
      </c>
      <c r="B29" s="42" t="s">
        <v>88</v>
      </c>
      <c r="C29" s="25"/>
      <c r="D29" s="25"/>
      <c r="E29" s="25">
        <v>3</v>
      </c>
      <c r="F29" s="25">
        <v>3</v>
      </c>
      <c r="G29" s="25">
        <v>3</v>
      </c>
      <c r="H29" s="25">
        <v>5</v>
      </c>
      <c r="I29" s="25">
        <v>5</v>
      </c>
      <c r="J29" s="25">
        <v>9</v>
      </c>
      <c r="K29" s="25">
        <v>6</v>
      </c>
      <c r="L29" s="25"/>
      <c r="M29" s="25">
        <v>10</v>
      </c>
      <c r="N29" s="25">
        <v>12</v>
      </c>
      <c r="O29" s="90">
        <v>43</v>
      </c>
      <c r="P29" s="29">
        <v>57</v>
      </c>
    </row>
    <row r="30" spans="1:16" s="14" customFormat="1" ht="15.75">
      <c r="A30" s="41" t="s">
        <v>89</v>
      </c>
      <c r="B30" s="42" t="s">
        <v>90</v>
      </c>
      <c r="C30" s="25"/>
      <c r="D30" s="25"/>
      <c r="E30" s="25"/>
      <c r="F30" s="25"/>
      <c r="G30" s="25">
        <v>3</v>
      </c>
      <c r="H30" s="25">
        <v>5</v>
      </c>
      <c r="I30" s="25">
        <v>3</v>
      </c>
      <c r="J30" s="25">
        <v>7</v>
      </c>
      <c r="K30" s="25">
        <v>3</v>
      </c>
      <c r="L30" s="25"/>
      <c r="M30" s="25">
        <v>10</v>
      </c>
      <c r="N30" s="25">
        <v>3</v>
      </c>
      <c r="O30" s="90">
        <v>38</v>
      </c>
      <c r="P30" s="29">
        <v>34</v>
      </c>
    </row>
    <row r="31" spans="1:16" s="14" customFormat="1" ht="15.75">
      <c r="A31" s="41" t="s">
        <v>91</v>
      </c>
      <c r="B31" s="42" t="s">
        <v>92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90">
        <v>43</v>
      </c>
      <c r="P31" s="29"/>
    </row>
    <row r="32" spans="1:16" s="14" customFormat="1" ht="15.75">
      <c r="A32" s="41" t="s">
        <v>93</v>
      </c>
      <c r="B32" s="42" t="s">
        <v>94</v>
      </c>
      <c r="C32" s="25">
        <v>3</v>
      </c>
      <c r="D32" s="25"/>
      <c r="E32" s="25">
        <v>2.5</v>
      </c>
      <c r="F32" s="25"/>
      <c r="G32" s="25">
        <v>5</v>
      </c>
      <c r="H32" s="25">
        <v>5</v>
      </c>
      <c r="I32" s="25">
        <v>5</v>
      </c>
      <c r="J32" s="25">
        <v>10</v>
      </c>
      <c r="K32" s="25">
        <v>10</v>
      </c>
      <c r="L32" s="25"/>
      <c r="M32" s="25">
        <v>10</v>
      </c>
      <c r="N32" s="25">
        <v>14</v>
      </c>
      <c r="O32" s="90">
        <v>47</v>
      </c>
      <c r="P32" s="29">
        <v>65</v>
      </c>
    </row>
    <row r="33" spans="1:16" s="14" customFormat="1" ht="15.75">
      <c r="A33" s="41" t="s">
        <v>95</v>
      </c>
      <c r="B33" s="42" t="s">
        <v>96</v>
      </c>
      <c r="C33" s="25"/>
      <c r="D33" s="25">
        <v>1</v>
      </c>
      <c r="E33" s="25">
        <v>2</v>
      </c>
      <c r="F33" s="25"/>
      <c r="G33" s="25">
        <v>3</v>
      </c>
      <c r="H33" s="25">
        <v>2</v>
      </c>
      <c r="I33" s="25"/>
      <c r="J33" s="25">
        <v>1</v>
      </c>
      <c r="K33" s="25">
        <v>10</v>
      </c>
      <c r="L33" s="25"/>
      <c r="M33" s="25">
        <v>10</v>
      </c>
      <c r="N33" s="25">
        <v>5</v>
      </c>
      <c r="O33" s="90">
        <v>43</v>
      </c>
      <c r="P33" s="29">
        <v>34</v>
      </c>
    </row>
    <row r="34" spans="1:16" s="14" customFormat="1" ht="15.75">
      <c r="A34" s="41" t="s">
        <v>97</v>
      </c>
      <c r="B34" s="42" t="s">
        <v>98</v>
      </c>
      <c r="C34" s="25"/>
      <c r="D34" s="25"/>
      <c r="E34" s="25"/>
      <c r="F34" s="25"/>
      <c r="G34" s="25">
        <v>5</v>
      </c>
      <c r="H34" s="25"/>
      <c r="I34" s="25"/>
      <c r="J34" s="25">
        <v>5</v>
      </c>
      <c r="K34" s="25"/>
      <c r="L34" s="25"/>
      <c r="M34" s="25">
        <v>5</v>
      </c>
      <c r="N34" s="25">
        <v>11</v>
      </c>
      <c r="O34" s="90">
        <v>48</v>
      </c>
      <c r="P34" s="29">
        <v>26</v>
      </c>
    </row>
    <row r="35" spans="1:16" s="14" customFormat="1" ht="15.75">
      <c r="A35" s="41" t="s">
        <v>99</v>
      </c>
      <c r="B35" s="42" t="s">
        <v>100</v>
      </c>
      <c r="C35" s="25"/>
      <c r="D35" s="25"/>
      <c r="E35" s="25">
        <v>3</v>
      </c>
      <c r="F35" s="25"/>
      <c r="G35" s="25">
        <v>2</v>
      </c>
      <c r="H35" s="25">
        <v>2.5</v>
      </c>
      <c r="I35" s="25">
        <v>1</v>
      </c>
      <c r="J35" s="25"/>
      <c r="K35" s="25">
        <v>2</v>
      </c>
      <c r="L35" s="25">
        <v>5</v>
      </c>
      <c r="M35" s="25">
        <v>10</v>
      </c>
      <c r="N35" s="25">
        <v>3</v>
      </c>
      <c r="O35" s="90">
        <v>44</v>
      </c>
      <c r="P35" s="29">
        <v>29</v>
      </c>
    </row>
    <row r="36" spans="1:16" s="14" customFormat="1" ht="15.75">
      <c r="A36" s="41" t="s">
        <v>101</v>
      </c>
      <c r="B36" s="42" t="s">
        <v>102</v>
      </c>
      <c r="C36" s="25">
        <v>2.5</v>
      </c>
      <c r="D36" s="25">
        <v>1.5</v>
      </c>
      <c r="E36" s="25"/>
      <c r="F36" s="25"/>
      <c r="G36" s="25">
        <v>5</v>
      </c>
      <c r="H36" s="25">
        <v>5</v>
      </c>
      <c r="I36" s="25">
        <v>5</v>
      </c>
      <c r="J36" s="25">
        <v>10</v>
      </c>
      <c r="K36" s="25">
        <v>10</v>
      </c>
      <c r="L36" s="25">
        <v>10</v>
      </c>
      <c r="M36" s="25"/>
      <c r="N36" s="25">
        <v>12</v>
      </c>
      <c r="O36" s="90">
        <v>40</v>
      </c>
      <c r="P36" s="29">
        <v>61</v>
      </c>
    </row>
    <row r="37" spans="1:16" s="14" customFormat="1" ht="15.75">
      <c r="A37" s="41" t="s">
        <v>103</v>
      </c>
      <c r="B37" s="42" t="s">
        <v>104</v>
      </c>
      <c r="C37" s="25">
        <v>3</v>
      </c>
      <c r="D37" s="25"/>
      <c r="E37" s="25">
        <v>4</v>
      </c>
      <c r="F37" s="25"/>
      <c r="G37" s="25">
        <v>5</v>
      </c>
      <c r="H37" s="25">
        <v>5</v>
      </c>
      <c r="I37" s="25">
        <v>2</v>
      </c>
      <c r="J37" s="25">
        <v>10</v>
      </c>
      <c r="K37" s="25">
        <v>5</v>
      </c>
      <c r="L37" s="25"/>
      <c r="M37" s="25">
        <v>3.5</v>
      </c>
      <c r="N37" s="25">
        <v>11</v>
      </c>
      <c r="O37" s="90">
        <v>42</v>
      </c>
      <c r="P37" s="29">
        <v>49</v>
      </c>
    </row>
    <row r="38" spans="1:16" s="14" customFormat="1" ht="15.75">
      <c r="A38" s="41" t="s">
        <v>105</v>
      </c>
      <c r="B38" s="42" t="s">
        <v>106</v>
      </c>
      <c r="C38" s="25">
        <v>2.5</v>
      </c>
      <c r="D38" s="25">
        <v>1.5</v>
      </c>
      <c r="E38" s="25"/>
      <c r="F38" s="25"/>
      <c r="G38" s="25">
        <v>5</v>
      </c>
      <c r="H38" s="25">
        <v>1</v>
      </c>
      <c r="I38" s="25"/>
      <c r="J38" s="25"/>
      <c r="K38" s="25"/>
      <c r="L38" s="25"/>
      <c r="M38" s="25">
        <v>9</v>
      </c>
      <c r="N38" s="25">
        <v>5</v>
      </c>
      <c r="O38" s="90">
        <v>37</v>
      </c>
      <c r="P38" s="29">
        <v>24</v>
      </c>
    </row>
    <row r="39" spans="1:16" s="14" customFormat="1" ht="15.75">
      <c r="A39" s="41" t="s">
        <v>107</v>
      </c>
      <c r="B39" s="42" t="s">
        <v>108</v>
      </c>
      <c r="C39" s="25">
        <v>3</v>
      </c>
      <c r="D39" s="25">
        <v>1.5</v>
      </c>
      <c r="E39" s="25"/>
      <c r="F39" s="25"/>
      <c r="G39" s="25">
        <v>5</v>
      </c>
      <c r="H39" s="25">
        <v>5</v>
      </c>
      <c r="I39" s="25">
        <v>5</v>
      </c>
      <c r="J39" s="25">
        <v>8</v>
      </c>
      <c r="K39" s="25">
        <v>10</v>
      </c>
      <c r="L39" s="25"/>
      <c r="M39" s="25">
        <v>10</v>
      </c>
      <c r="N39" s="25">
        <v>4</v>
      </c>
      <c r="O39" s="90">
        <v>44</v>
      </c>
      <c r="P39" s="29">
        <v>52</v>
      </c>
    </row>
    <row r="40" spans="1:16" s="14" customFormat="1" ht="15.75">
      <c r="A40" s="41" t="s">
        <v>109</v>
      </c>
      <c r="B40" s="42" t="s">
        <v>110</v>
      </c>
      <c r="C40" s="25">
        <v>2</v>
      </c>
      <c r="D40" s="25">
        <v>4</v>
      </c>
      <c r="E40" s="25"/>
      <c r="F40" s="25">
        <v>3.5</v>
      </c>
      <c r="G40" s="25">
        <v>5</v>
      </c>
      <c r="H40" s="25"/>
      <c r="I40" s="25"/>
      <c r="J40" s="25"/>
      <c r="K40" s="25"/>
      <c r="L40" s="25">
        <v>6</v>
      </c>
      <c r="M40" s="25"/>
      <c r="N40" s="25">
        <v>5</v>
      </c>
      <c r="O40" s="90">
        <v>46</v>
      </c>
      <c r="P40" s="29">
        <v>26</v>
      </c>
    </row>
    <row r="41" spans="1:16" s="14" customFormat="1" ht="15.75">
      <c r="A41" s="41" t="s">
        <v>111</v>
      </c>
      <c r="B41" s="42" t="s">
        <v>112</v>
      </c>
      <c r="C41" s="25">
        <v>3</v>
      </c>
      <c r="D41" s="25"/>
      <c r="E41" s="25">
        <v>3.5</v>
      </c>
      <c r="F41" s="25">
        <v>3</v>
      </c>
      <c r="G41" s="25">
        <v>3</v>
      </c>
      <c r="H41" s="25"/>
      <c r="I41" s="25"/>
      <c r="J41" s="25">
        <v>6</v>
      </c>
      <c r="K41" s="25"/>
      <c r="L41" s="25">
        <v>6</v>
      </c>
      <c r="M41" s="25">
        <v>10</v>
      </c>
      <c r="N41" s="25">
        <v>3</v>
      </c>
      <c r="O41" s="90">
        <v>46</v>
      </c>
      <c r="P41" s="29">
        <v>38</v>
      </c>
    </row>
    <row r="42" spans="1:16" s="14" customFormat="1" ht="15.75">
      <c r="A42" s="41" t="s">
        <v>113</v>
      </c>
      <c r="B42" s="42" t="s">
        <v>114</v>
      </c>
      <c r="C42" s="25">
        <v>4</v>
      </c>
      <c r="D42" s="25">
        <v>1.5</v>
      </c>
      <c r="E42" s="25">
        <v>4</v>
      </c>
      <c r="F42" s="25"/>
      <c r="G42" s="25">
        <v>5</v>
      </c>
      <c r="H42" s="25">
        <v>5</v>
      </c>
      <c r="I42" s="25"/>
      <c r="J42" s="25">
        <v>10</v>
      </c>
      <c r="K42" s="25">
        <v>4</v>
      </c>
      <c r="L42" s="25"/>
      <c r="M42" s="25">
        <v>10</v>
      </c>
      <c r="N42" s="25">
        <v>12</v>
      </c>
      <c r="O42" s="90">
        <v>36</v>
      </c>
      <c r="P42" s="29">
        <v>56</v>
      </c>
    </row>
    <row r="43" spans="1:16" s="14" customFormat="1" ht="15.75">
      <c r="A43" s="41" t="s">
        <v>115</v>
      </c>
      <c r="B43" s="42" t="s">
        <v>116</v>
      </c>
      <c r="C43" s="25"/>
      <c r="D43" s="25"/>
      <c r="E43" s="25">
        <v>2</v>
      </c>
      <c r="F43" s="25"/>
      <c r="G43" s="25">
        <v>2</v>
      </c>
      <c r="H43" s="25">
        <v>1.5</v>
      </c>
      <c r="I43" s="25"/>
      <c r="J43" s="25">
        <v>2</v>
      </c>
      <c r="K43" s="25">
        <v>3</v>
      </c>
      <c r="L43" s="25"/>
      <c r="M43" s="25">
        <v>5</v>
      </c>
      <c r="N43" s="25">
        <v>4</v>
      </c>
      <c r="O43" s="90">
        <v>35</v>
      </c>
      <c r="P43" s="29">
        <v>20</v>
      </c>
    </row>
    <row r="44" spans="1:16" s="14" customFormat="1" ht="15.75">
      <c r="A44" s="41" t="s">
        <v>117</v>
      </c>
      <c r="B44" s="42" t="s">
        <v>118</v>
      </c>
      <c r="C44" s="25"/>
      <c r="D44" s="25">
        <v>3.5</v>
      </c>
      <c r="E44" s="25">
        <v>3.5</v>
      </c>
      <c r="F44" s="25"/>
      <c r="G44" s="25">
        <v>2.5</v>
      </c>
      <c r="H44" s="25">
        <v>5</v>
      </c>
      <c r="I44" s="25"/>
      <c r="J44" s="25"/>
      <c r="K44" s="25"/>
      <c r="L44" s="25"/>
      <c r="M44" s="25"/>
      <c r="N44" s="25">
        <v>6</v>
      </c>
      <c r="O44" s="90">
        <v>39</v>
      </c>
      <c r="P44" s="29">
        <v>21</v>
      </c>
    </row>
    <row r="45" spans="1:16" s="14" customFormat="1" ht="15.75">
      <c r="A45" s="41" t="s">
        <v>119</v>
      </c>
      <c r="B45" s="42" t="s">
        <v>120</v>
      </c>
      <c r="C45" s="25">
        <v>2.5</v>
      </c>
      <c r="D45" s="25">
        <v>2</v>
      </c>
      <c r="E45" s="25">
        <v>3</v>
      </c>
      <c r="F45" s="25">
        <v>2</v>
      </c>
      <c r="G45" s="25">
        <v>1</v>
      </c>
      <c r="H45" s="25"/>
      <c r="I45" s="25"/>
      <c r="J45" s="25">
        <v>1</v>
      </c>
      <c r="K45" s="25"/>
      <c r="L45" s="25">
        <v>5</v>
      </c>
      <c r="M45" s="25">
        <v>3</v>
      </c>
      <c r="N45" s="25">
        <v>2</v>
      </c>
      <c r="O45" s="90">
        <v>30</v>
      </c>
      <c r="P45" s="29">
        <v>22</v>
      </c>
    </row>
    <row r="46" spans="1:16" s="14" customFormat="1" ht="15.75">
      <c r="A46" s="41" t="s">
        <v>121</v>
      </c>
      <c r="B46" s="42" t="s">
        <v>122</v>
      </c>
      <c r="C46" s="25">
        <v>3</v>
      </c>
      <c r="D46" s="25">
        <v>1</v>
      </c>
      <c r="E46" s="25">
        <v>3</v>
      </c>
      <c r="F46" s="25">
        <v>1</v>
      </c>
      <c r="G46" s="25">
        <v>2</v>
      </c>
      <c r="H46" s="25"/>
      <c r="I46" s="25"/>
      <c r="J46" s="25"/>
      <c r="K46" s="25">
        <v>4</v>
      </c>
      <c r="L46" s="25"/>
      <c r="M46" s="25">
        <v>10</v>
      </c>
      <c r="N46" s="25">
        <v>8</v>
      </c>
      <c r="O46" s="90">
        <v>40</v>
      </c>
      <c r="P46" s="29">
        <v>32</v>
      </c>
    </row>
    <row r="47" spans="1:16" s="14" customFormat="1" ht="15.75">
      <c r="A47" s="41" t="s">
        <v>123</v>
      </c>
      <c r="B47" s="42" t="s">
        <v>124</v>
      </c>
      <c r="C47" s="25"/>
      <c r="D47" s="25">
        <v>2.5</v>
      </c>
      <c r="E47" s="25">
        <v>3.5</v>
      </c>
      <c r="F47" s="25"/>
      <c r="G47" s="25">
        <v>3</v>
      </c>
      <c r="H47" s="25">
        <v>3.5</v>
      </c>
      <c r="I47" s="25"/>
      <c r="J47" s="25">
        <v>7</v>
      </c>
      <c r="K47" s="25"/>
      <c r="L47" s="25">
        <v>4</v>
      </c>
      <c r="M47" s="25"/>
      <c r="N47" s="25">
        <v>6</v>
      </c>
      <c r="O47" s="90">
        <v>37</v>
      </c>
      <c r="P47" s="29">
        <v>30</v>
      </c>
    </row>
    <row r="48" spans="1:16" s="14" customFormat="1" ht="15.75">
      <c r="A48" s="41" t="s">
        <v>125</v>
      </c>
      <c r="B48" s="42" t="s">
        <v>126</v>
      </c>
      <c r="C48" s="25">
        <v>2.5</v>
      </c>
      <c r="D48" s="25"/>
      <c r="E48" s="25">
        <v>3.5</v>
      </c>
      <c r="F48" s="25"/>
      <c r="G48" s="25">
        <v>2.5</v>
      </c>
      <c r="H48" s="25">
        <v>5</v>
      </c>
      <c r="I48" s="25"/>
      <c r="J48" s="25">
        <v>6</v>
      </c>
      <c r="K48" s="25">
        <v>10</v>
      </c>
      <c r="L48" s="25"/>
      <c r="M48" s="25">
        <v>10</v>
      </c>
      <c r="N48" s="25">
        <v>7</v>
      </c>
      <c r="O48" s="90">
        <v>30</v>
      </c>
      <c r="P48" s="29">
        <v>47</v>
      </c>
    </row>
    <row r="49" spans="1:16" s="14" customFormat="1" ht="15.75">
      <c r="A49" s="41" t="s">
        <v>127</v>
      </c>
      <c r="B49" s="42" t="s">
        <v>128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90">
        <v>31</v>
      </c>
      <c r="P49" s="29"/>
    </row>
    <row r="50" spans="1:16" s="14" customFormat="1" ht="15.75">
      <c r="A50" s="41" t="s">
        <v>129</v>
      </c>
      <c r="B50" s="42" t="s">
        <v>130</v>
      </c>
      <c r="C50" s="25">
        <v>2</v>
      </c>
      <c r="D50" s="25"/>
      <c r="E50" s="25">
        <v>2</v>
      </c>
      <c r="F50" s="25">
        <v>2.5</v>
      </c>
      <c r="G50" s="25">
        <v>5</v>
      </c>
      <c r="H50" s="25">
        <v>4</v>
      </c>
      <c r="I50" s="25"/>
      <c r="J50" s="25"/>
      <c r="K50" s="25">
        <v>2.5</v>
      </c>
      <c r="L50" s="25"/>
      <c r="M50" s="25">
        <v>4</v>
      </c>
      <c r="N50" s="25">
        <v>4</v>
      </c>
      <c r="O50" s="90">
        <v>44</v>
      </c>
      <c r="P50" s="29">
        <v>26</v>
      </c>
    </row>
    <row r="51" spans="1:16" s="14" customFormat="1" ht="15.75">
      <c r="A51" s="41" t="s">
        <v>131</v>
      </c>
      <c r="B51" s="42" t="s">
        <v>132</v>
      </c>
      <c r="C51" s="25">
        <v>1</v>
      </c>
      <c r="D51" s="25">
        <v>2.5</v>
      </c>
      <c r="E51" s="25">
        <v>2.5</v>
      </c>
      <c r="F51" s="25"/>
      <c r="G51" s="25">
        <v>5</v>
      </c>
      <c r="H51" s="25">
        <v>2</v>
      </c>
      <c r="I51" s="25"/>
      <c r="J51" s="25">
        <v>3</v>
      </c>
      <c r="K51" s="25"/>
      <c r="L51" s="25">
        <v>4.5</v>
      </c>
      <c r="M51" s="25">
        <v>10</v>
      </c>
      <c r="N51" s="25">
        <v>5</v>
      </c>
      <c r="O51" s="90">
        <v>32</v>
      </c>
      <c r="P51" s="29">
        <v>37</v>
      </c>
    </row>
    <row r="52" spans="1:16" s="14" customFormat="1" ht="15.75">
      <c r="A52" s="41" t="s">
        <v>133</v>
      </c>
      <c r="B52" s="42" t="s">
        <v>134</v>
      </c>
      <c r="C52" s="25">
        <v>3</v>
      </c>
      <c r="D52" s="25"/>
      <c r="E52" s="25">
        <v>4</v>
      </c>
      <c r="F52" s="25">
        <v>3</v>
      </c>
      <c r="G52" s="25">
        <v>3</v>
      </c>
      <c r="H52" s="25"/>
      <c r="I52" s="25">
        <v>2</v>
      </c>
      <c r="J52" s="25">
        <v>10</v>
      </c>
      <c r="K52" s="25">
        <v>6</v>
      </c>
      <c r="L52" s="25"/>
      <c r="M52" s="25">
        <v>10</v>
      </c>
      <c r="N52" s="25">
        <v>12</v>
      </c>
      <c r="O52" s="90">
        <v>37</v>
      </c>
      <c r="P52" s="29">
        <v>53</v>
      </c>
    </row>
    <row r="53" spans="1:16" s="14" customFormat="1" ht="15.75">
      <c r="A53" s="41" t="s">
        <v>135</v>
      </c>
      <c r="B53" s="42" t="s">
        <v>136</v>
      </c>
      <c r="C53" s="25"/>
      <c r="D53" s="25">
        <v>3</v>
      </c>
      <c r="E53" s="25"/>
      <c r="F53" s="25">
        <v>2</v>
      </c>
      <c r="G53" s="25">
        <v>5</v>
      </c>
      <c r="H53" s="25">
        <v>5</v>
      </c>
      <c r="I53" s="25">
        <v>5</v>
      </c>
      <c r="J53" s="25">
        <v>10</v>
      </c>
      <c r="K53" s="25">
        <v>10</v>
      </c>
      <c r="L53" s="25"/>
      <c r="M53" s="25">
        <v>10</v>
      </c>
      <c r="N53" s="25">
        <v>15</v>
      </c>
      <c r="O53" s="90">
        <v>33</v>
      </c>
      <c r="P53" s="29">
        <v>65</v>
      </c>
    </row>
    <row r="54" spans="1:16" s="14" customFormat="1" ht="15.75">
      <c r="A54" s="41" t="s">
        <v>137</v>
      </c>
      <c r="B54" s="42" t="s">
        <v>138</v>
      </c>
      <c r="C54" s="25">
        <v>3</v>
      </c>
      <c r="D54" s="25"/>
      <c r="E54" s="25">
        <v>3</v>
      </c>
      <c r="F54" s="25"/>
      <c r="G54" s="25">
        <v>5</v>
      </c>
      <c r="H54" s="25">
        <v>5</v>
      </c>
      <c r="I54" s="25">
        <v>2</v>
      </c>
      <c r="J54" s="25">
        <v>7</v>
      </c>
      <c r="K54" s="25">
        <v>7</v>
      </c>
      <c r="L54" s="25"/>
      <c r="M54" s="25">
        <v>10</v>
      </c>
      <c r="N54" s="25">
        <v>7</v>
      </c>
      <c r="O54" s="90">
        <v>40</v>
      </c>
      <c r="P54" s="29">
        <v>49</v>
      </c>
    </row>
    <row r="55" spans="1:16" s="14" customFormat="1" ht="15.75">
      <c r="A55" s="41" t="s">
        <v>139</v>
      </c>
      <c r="B55" s="42" t="s">
        <v>140</v>
      </c>
      <c r="C55" s="25">
        <v>3</v>
      </c>
      <c r="D55" s="25">
        <v>0</v>
      </c>
      <c r="E55" s="25">
        <v>4</v>
      </c>
      <c r="F55" s="25">
        <v>2.5</v>
      </c>
      <c r="G55" s="25"/>
      <c r="H55" s="25">
        <v>0</v>
      </c>
      <c r="I55" s="25"/>
      <c r="J55" s="25"/>
      <c r="K55" s="25"/>
      <c r="L55" s="25">
        <v>6</v>
      </c>
      <c r="M55" s="25">
        <v>4</v>
      </c>
      <c r="N55" s="25">
        <v>4</v>
      </c>
      <c r="O55" s="90">
        <v>35</v>
      </c>
      <c r="P55" s="29">
        <v>24</v>
      </c>
    </row>
    <row r="56" spans="1:16" s="14" customFormat="1" ht="15.75">
      <c r="A56" s="41" t="s">
        <v>141</v>
      </c>
      <c r="B56" s="42" t="s">
        <v>142</v>
      </c>
      <c r="C56" s="25">
        <v>3</v>
      </c>
      <c r="D56" s="25">
        <v>2</v>
      </c>
      <c r="E56" s="25">
        <v>2</v>
      </c>
      <c r="F56" s="25">
        <v>1.5</v>
      </c>
      <c r="G56" s="25"/>
      <c r="H56" s="25"/>
      <c r="I56" s="25"/>
      <c r="J56" s="25"/>
      <c r="K56" s="25"/>
      <c r="L56" s="25">
        <v>3.5</v>
      </c>
      <c r="M56" s="25"/>
      <c r="N56" s="25"/>
      <c r="O56" s="90">
        <v>27</v>
      </c>
      <c r="P56" s="29">
        <v>12</v>
      </c>
    </row>
    <row r="57" spans="1:16" s="14" customFormat="1" ht="15.75">
      <c r="A57" s="41" t="s">
        <v>143</v>
      </c>
      <c r="B57" s="42" t="s">
        <v>144</v>
      </c>
      <c r="C57" s="25">
        <v>3</v>
      </c>
      <c r="D57" s="25"/>
      <c r="E57" s="25">
        <v>2.5</v>
      </c>
      <c r="F57" s="25">
        <v>2.5</v>
      </c>
      <c r="G57" s="25">
        <v>5</v>
      </c>
      <c r="H57" s="25">
        <v>1.5</v>
      </c>
      <c r="I57" s="25">
        <v>2</v>
      </c>
      <c r="J57" s="25">
        <v>10</v>
      </c>
      <c r="K57" s="25">
        <v>4</v>
      </c>
      <c r="L57" s="25"/>
      <c r="M57" s="25">
        <v>10</v>
      </c>
      <c r="N57" s="25">
        <v>6</v>
      </c>
      <c r="O57" s="90">
        <v>39</v>
      </c>
      <c r="P57" s="29">
        <v>45</v>
      </c>
    </row>
    <row r="58" spans="1:16" s="14" customFormat="1" ht="15.75">
      <c r="A58" s="43" t="s">
        <v>145</v>
      </c>
      <c r="B58" s="42" t="s">
        <v>146</v>
      </c>
      <c r="C58" s="25">
        <v>3</v>
      </c>
      <c r="D58" s="25">
        <v>3</v>
      </c>
      <c r="E58" s="25">
        <v>4</v>
      </c>
      <c r="F58" s="25"/>
      <c r="G58" s="25">
        <v>1.5</v>
      </c>
      <c r="H58" s="25"/>
      <c r="I58" s="25">
        <v>2</v>
      </c>
      <c r="J58" s="25"/>
      <c r="K58" s="25"/>
      <c r="L58" s="25">
        <v>6</v>
      </c>
      <c r="M58" s="25">
        <v>10</v>
      </c>
      <c r="N58" s="25"/>
      <c r="O58" s="90">
        <v>34</v>
      </c>
      <c r="P58" s="29">
        <v>30</v>
      </c>
    </row>
    <row r="59" spans="1:16" s="14" customFormat="1" ht="15.75">
      <c r="A59" s="43" t="s">
        <v>147</v>
      </c>
      <c r="B59" s="42" t="s">
        <v>148</v>
      </c>
      <c r="C59" s="25">
        <v>2.5</v>
      </c>
      <c r="D59" s="25">
        <v>4</v>
      </c>
      <c r="E59" s="25">
        <v>4</v>
      </c>
      <c r="F59" s="25"/>
      <c r="G59" s="25">
        <v>1.5</v>
      </c>
      <c r="H59" s="25">
        <v>1</v>
      </c>
      <c r="I59" s="25"/>
      <c r="J59" s="25"/>
      <c r="K59" s="25"/>
      <c r="L59" s="25">
        <v>6</v>
      </c>
      <c r="M59" s="25">
        <v>9</v>
      </c>
      <c r="N59" s="25"/>
      <c r="O59" s="90">
        <v>41</v>
      </c>
      <c r="P59" s="29">
        <v>28</v>
      </c>
    </row>
    <row r="60" spans="1:16" s="14" customFormat="1" ht="15.75">
      <c r="A60" s="43" t="s">
        <v>149</v>
      </c>
      <c r="B60" s="42" t="s">
        <v>150</v>
      </c>
      <c r="C60" s="25">
        <v>3</v>
      </c>
      <c r="D60" s="25"/>
      <c r="E60" s="25">
        <v>3.5</v>
      </c>
      <c r="F60" s="25"/>
      <c r="G60" s="25">
        <v>2.5</v>
      </c>
      <c r="H60" s="25">
        <v>5</v>
      </c>
      <c r="I60" s="25">
        <v>3</v>
      </c>
      <c r="J60" s="25">
        <v>8</v>
      </c>
      <c r="K60" s="25">
        <v>10</v>
      </c>
      <c r="L60" s="25"/>
      <c r="M60" s="25">
        <v>10</v>
      </c>
      <c r="N60" s="25">
        <v>9</v>
      </c>
      <c r="O60" s="90">
        <v>61</v>
      </c>
      <c r="P60" s="29">
        <v>54</v>
      </c>
    </row>
    <row r="61" spans="1:16" s="14" customFormat="1" ht="15.75">
      <c r="A61" s="43" t="s">
        <v>151</v>
      </c>
      <c r="B61" s="42" t="s">
        <v>152</v>
      </c>
      <c r="C61" s="25">
        <v>1</v>
      </c>
      <c r="D61" s="25"/>
      <c r="E61" s="25">
        <v>3</v>
      </c>
      <c r="F61" s="25"/>
      <c r="G61" s="25">
        <v>0</v>
      </c>
      <c r="H61" s="25">
        <v>5</v>
      </c>
      <c r="I61" s="25">
        <v>3</v>
      </c>
      <c r="J61" s="25">
        <v>7</v>
      </c>
      <c r="K61" s="25">
        <v>3</v>
      </c>
      <c r="L61" s="25"/>
      <c r="M61" s="25">
        <v>10</v>
      </c>
      <c r="N61" s="25">
        <v>13</v>
      </c>
      <c r="O61" s="90">
        <v>51</v>
      </c>
      <c r="P61" s="29">
        <v>45</v>
      </c>
    </row>
    <row r="62" spans="1:16" s="14" customFormat="1" ht="15.75">
      <c r="A62" s="43" t="s">
        <v>153</v>
      </c>
      <c r="B62" s="42" t="s">
        <v>154</v>
      </c>
      <c r="C62" s="25"/>
      <c r="D62" s="25">
        <v>3.5</v>
      </c>
      <c r="E62" s="25">
        <v>4</v>
      </c>
      <c r="F62" s="25">
        <v>2.5</v>
      </c>
      <c r="G62" s="25">
        <v>2.5</v>
      </c>
      <c r="H62" s="25"/>
      <c r="I62" s="25"/>
      <c r="J62" s="25"/>
      <c r="K62" s="25"/>
      <c r="L62" s="25">
        <v>6</v>
      </c>
      <c r="M62" s="25"/>
      <c r="N62" s="25">
        <v>4</v>
      </c>
      <c r="O62" s="90">
        <v>41</v>
      </c>
      <c r="P62" s="29">
        <v>23</v>
      </c>
    </row>
    <row r="63" spans="1:16" s="14" customFormat="1" ht="15.75">
      <c r="A63" s="43" t="s">
        <v>155</v>
      </c>
      <c r="B63" s="42" t="s">
        <v>156</v>
      </c>
      <c r="C63" s="25">
        <v>3.5</v>
      </c>
      <c r="D63" s="25">
        <v>4</v>
      </c>
      <c r="E63" s="25">
        <v>3.5</v>
      </c>
      <c r="F63" s="25">
        <v>3.5</v>
      </c>
      <c r="G63" s="25"/>
      <c r="H63" s="25"/>
      <c r="I63" s="25"/>
      <c r="J63" s="25"/>
      <c r="K63" s="25"/>
      <c r="L63" s="25">
        <v>6</v>
      </c>
      <c r="M63" s="25"/>
      <c r="N63" s="25"/>
      <c r="O63" s="90">
        <v>35</v>
      </c>
      <c r="P63" s="29">
        <v>21</v>
      </c>
    </row>
    <row r="64" spans="1:16" s="14" customFormat="1" ht="15.75">
      <c r="A64" s="43" t="s">
        <v>157</v>
      </c>
      <c r="B64" s="42" t="s">
        <v>158</v>
      </c>
      <c r="C64" s="25">
        <v>3</v>
      </c>
      <c r="D64" s="25"/>
      <c r="E64" s="25"/>
      <c r="F64" s="25">
        <v>2</v>
      </c>
      <c r="G64" s="25">
        <v>5</v>
      </c>
      <c r="H64" s="25">
        <v>1</v>
      </c>
      <c r="I64" s="25">
        <v>5</v>
      </c>
      <c r="J64" s="25">
        <v>10</v>
      </c>
      <c r="K64" s="25">
        <v>10</v>
      </c>
      <c r="L64" s="25"/>
      <c r="M64" s="25">
        <v>10</v>
      </c>
      <c r="N64" s="25">
        <v>10</v>
      </c>
      <c r="O64" s="90">
        <v>34</v>
      </c>
      <c r="P64" s="29">
        <v>56</v>
      </c>
    </row>
    <row r="65" spans="1:16" s="14" customFormat="1" ht="15.75">
      <c r="A65" s="43" t="s">
        <v>159</v>
      </c>
      <c r="B65" s="42" t="s">
        <v>160</v>
      </c>
      <c r="C65" s="25">
        <v>3.5</v>
      </c>
      <c r="D65" s="25"/>
      <c r="E65" s="25">
        <v>4</v>
      </c>
      <c r="F65" s="25"/>
      <c r="G65" s="25">
        <v>5</v>
      </c>
      <c r="H65" s="25">
        <v>5</v>
      </c>
      <c r="I65" s="25">
        <v>5</v>
      </c>
      <c r="J65" s="25">
        <v>10</v>
      </c>
      <c r="K65" s="25">
        <v>10</v>
      </c>
      <c r="L65" s="25"/>
      <c r="M65" s="25">
        <v>10</v>
      </c>
      <c r="N65" s="25">
        <v>7</v>
      </c>
      <c r="O65" s="90">
        <v>60</v>
      </c>
      <c r="P65" s="29">
        <v>60</v>
      </c>
    </row>
    <row r="66" spans="1:16" s="14" customFormat="1" ht="15.75">
      <c r="A66" s="43" t="s">
        <v>161</v>
      </c>
      <c r="B66" s="42" t="s">
        <v>162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90">
        <v>35</v>
      </c>
      <c r="P66" s="29"/>
    </row>
    <row r="67" spans="1:16" s="14" customFormat="1" ht="15.75">
      <c r="A67" s="43" t="s">
        <v>163</v>
      </c>
      <c r="B67" s="42" t="s">
        <v>164</v>
      </c>
      <c r="C67" s="25"/>
      <c r="D67" s="25">
        <v>3.5</v>
      </c>
      <c r="E67" s="25">
        <v>2.5</v>
      </c>
      <c r="F67" s="25"/>
      <c r="G67" s="25">
        <v>0</v>
      </c>
      <c r="H67" s="25">
        <v>2</v>
      </c>
      <c r="I67" s="25"/>
      <c r="J67" s="25">
        <v>2</v>
      </c>
      <c r="K67" s="25">
        <v>2</v>
      </c>
      <c r="L67" s="25"/>
      <c r="M67" s="25">
        <v>3</v>
      </c>
      <c r="N67" s="25">
        <v>2</v>
      </c>
      <c r="O67" s="90">
        <v>40</v>
      </c>
      <c r="P67" s="29">
        <v>17</v>
      </c>
    </row>
    <row r="68" spans="1:16" s="14" customFormat="1" ht="15.75">
      <c r="A68" s="43" t="s">
        <v>165</v>
      </c>
      <c r="B68" s="42" t="s">
        <v>166</v>
      </c>
      <c r="C68" s="25"/>
      <c r="D68" s="25">
        <v>2.5</v>
      </c>
      <c r="E68" s="25">
        <v>1</v>
      </c>
      <c r="F68" s="25">
        <v>2</v>
      </c>
      <c r="G68" s="25">
        <v>5</v>
      </c>
      <c r="H68" s="25">
        <v>5</v>
      </c>
      <c r="I68" s="25"/>
      <c r="J68" s="25">
        <v>5</v>
      </c>
      <c r="K68" s="25">
        <v>5</v>
      </c>
      <c r="L68" s="25"/>
      <c r="M68" s="25">
        <v>10</v>
      </c>
      <c r="N68" s="25">
        <v>14</v>
      </c>
      <c r="O68" s="90">
        <v>41</v>
      </c>
      <c r="P68" s="29">
        <v>50</v>
      </c>
    </row>
    <row r="69" spans="1:16" s="14" customFormat="1" ht="15.75">
      <c r="A69" s="43" t="s">
        <v>167</v>
      </c>
      <c r="B69" s="42" t="s">
        <v>168</v>
      </c>
      <c r="C69" s="25">
        <v>2.5</v>
      </c>
      <c r="D69" s="25">
        <v>1</v>
      </c>
      <c r="E69" s="25">
        <v>3</v>
      </c>
      <c r="F69" s="25">
        <v>2</v>
      </c>
      <c r="G69" s="25">
        <v>5</v>
      </c>
      <c r="H69" s="25">
        <v>2</v>
      </c>
      <c r="I69" s="25"/>
      <c r="J69" s="25">
        <v>4</v>
      </c>
      <c r="K69" s="25">
        <v>4</v>
      </c>
      <c r="L69" s="25"/>
      <c r="M69" s="25">
        <v>7</v>
      </c>
      <c r="N69" s="25">
        <v>9</v>
      </c>
      <c r="O69" s="90">
        <v>35</v>
      </c>
      <c r="P69" s="29">
        <v>40</v>
      </c>
    </row>
    <row r="70" spans="1:16" s="14" customFormat="1" ht="15.75">
      <c r="A70" s="43" t="s">
        <v>169</v>
      </c>
      <c r="B70" s="42" t="s">
        <v>170</v>
      </c>
      <c r="C70" s="25">
        <v>2</v>
      </c>
      <c r="D70" s="25"/>
      <c r="E70" s="25">
        <v>1.5</v>
      </c>
      <c r="F70" s="25"/>
      <c r="G70" s="25">
        <v>5</v>
      </c>
      <c r="H70" s="25">
        <v>2</v>
      </c>
      <c r="I70" s="25">
        <v>2</v>
      </c>
      <c r="J70" s="25">
        <v>3</v>
      </c>
      <c r="K70" s="25"/>
      <c r="L70" s="25">
        <v>3</v>
      </c>
      <c r="M70" s="25">
        <v>10</v>
      </c>
      <c r="N70" s="25">
        <v>15</v>
      </c>
      <c r="O70" s="90">
        <v>40</v>
      </c>
      <c r="P70" s="29">
        <v>44</v>
      </c>
    </row>
    <row r="71" spans="1:16" s="14" customFormat="1" ht="15.75">
      <c r="A71" s="43" t="s">
        <v>171</v>
      </c>
      <c r="B71" s="42" t="s">
        <v>172</v>
      </c>
      <c r="C71" s="25"/>
      <c r="D71" s="25">
        <v>3</v>
      </c>
      <c r="E71" s="25">
        <v>3</v>
      </c>
      <c r="F71" s="25"/>
      <c r="G71" s="25">
        <v>5</v>
      </c>
      <c r="H71" s="25">
        <v>5</v>
      </c>
      <c r="I71" s="25">
        <v>5</v>
      </c>
      <c r="J71" s="25">
        <v>10</v>
      </c>
      <c r="K71" s="25">
        <v>10</v>
      </c>
      <c r="L71" s="25"/>
      <c r="M71" s="25">
        <v>10</v>
      </c>
      <c r="N71" s="25">
        <v>15</v>
      </c>
      <c r="O71" s="90">
        <v>63</v>
      </c>
      <c r="P71" s="29">
        <v>66</v>
      </c>
    </row>
    <row r="72" spans="1:16" s="14" customFormat="1" ht="15.75">
      <c r="A72" s="43" t="s">
        <v>173</v>
      </c>
      <c r="B72" s="42" t="s">
        <v>174</v>
      </c>
      <c r="C72" s="25"/>
      <c r="D72" s="25"/>
      <c r="E72" s="25">
        <v>3</v>
      </c>
      <c r="F72" s="25">
        <v>3</v>
      </c>
      <c r="G72" s="25">
        <v>3</v>
      </c>
      <c r="H72" s="25">
        <v>5</v>
      </c>
      <c r="I72" s="25">
        <v>5</v>
      </c>
      <c r="J72" s="25">
        <v>9</v>
      </c>
      <c r="K72" s="25">
        <v>6</v>
      </c>
      <c r="L72" s="25"/>
      <c r="M72" s="25">
        <v>10</v>
      </c>
      <c r="N72" s="25">
        <v>12</v>
      </c>
      <c r="O72" s="90">
        <v>56</v>
      </c>
      <c r="P72" s="29">
        <v>57</v>
      </c>
    </row>
    <row r="73" spans="1:16" s="14" customFormat="1" ht="15.75">
      <c r="A73" s="43" t="s">
        <v>175</v>
      </c>
      <c r="B73" s="42" t="s">
        <v>176</v>
      </c>
      <c r="C73" s="25"/>
      <c r="D73" s="25"/>
      <c r="E73" s="25"/>
      <c r="F73" s="25"/>
      <c r="G73" s="25">
        <v>3</v>
      </c>
      <c r="H73" s="25">
        <v>5</v>
      </c>
      <c r="I73" s="25">
        <v>3</v>
      </c>
      <c r="J73" s="25">
        <v>7</v>
      </c>
      <c r="K73" s="25">
        <v>3</v>
      </c>
      <c r="L73" s="25"/>
      <c r="M73" s="25">
        <v>10</v>
      </c>
      <c r="N73" s="25">
        <v>3</v>
      </c>
      <c r="O73" s="90">
        <v>49</v>
      </c>
      <c r="P73" s="29">
        <v>34</v>
      </c>
    </row>
    <row r="74" spans="1:16" s="14" customFormat="1" ht="30">
      <c r="A74" s="43" t="s">
        <v>177</v>
      </c>
      <c r="B74" s="42" t="s">
        <v>178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90">
        <v>42</v>
      </c>
      <c r="P74" s="29"/>
    </row>
    <row r="75" spans="1:16" s="14" customFormat="1" ht="15.75">
      <c r="A75" s="43" t="s">
        <v>179</v>
      </c>
      <c r="B75" s="42" t="s">
        <v>180</v>
      </c>
      <c r="C75" s="25">
        <v>3</v>
      </c>
      <c r="D75" s="25"/>
      <c r="E75" s="25">
        <v>2.5</v>
      </c>
      <c r="F75" s="25"/>
      <c r="G75" s="25">
        <v>5</v>
      </c>
      <c r="H75" s="25">
        <v>5</v>
      </c>
      <c r="I75" s="25">
        <v>5</v>
      </c>
      <c r="J75" s="25">
        <v>10</v>
      </c>
      <c r="K75" s="25">
        <v>10</v>
      </c>
      <c r="L75" s="25"/>
      <c r="M75" s="25">
        <v>10</v>
      </c>
      <c r="N75" s="25">
        <v>14</v>
      </c>
      <c r="O75" s="90">
        <v>62</v>
      </c>
      <c r="P75" s="29">
        <v>65</v>
      </c>
    </row>
    <row r="76" spans="1:16" s="14" customFormat="1" ht="15.75">
      <c r="A76" s="43" t="s">
        <v>181</v>
      </c>
      <c r="B76" s="42" t="s">
        <v>182</v>
      </c>
      <c r="C76" s="25"/>
      <c r="D76" s="25">
        <v>1</v>
      </c>
      <c r="E76" s="25">
        <v>2</v>
      </c>
      <c r="F76" s="25"/>
      <c r="G76" s="25">
        <v>3</v>
      </c>
      <c r="H76" s="25">
        <v>2</v>
      </c>
      <c r="I76" s="25"/>
      <c r="J76" s="25">
        <v>1</v>
      </c>
      <c r="K76" s="25">
        <v>10</v>
      </c>
      <c r="L76" s="25"/>
      <c r="M76" s="25">
        <v>10</v>
      </c>
      <c r="N76" s="25">
        <v>5</v>
      </c>
      <c r="O76" s="90">
        <v>28</v>
      </c>
      <c r="P76" s="29">
        <v>34</v>
      </c>
    </row>
    <row r="77" spans="1:16" s="14" customFormat="1" ht="15.75">
      <c r="A77" s="43" t="s">
        <v>183</v>
      </c>
      <c r="B77" s="42" t="s">
        <v>184</v>
      </c>
      <c r="C77" s="25"/>
      <c r="D77" s="25"/>
      <c r="E77" s="25"/>
      <c r="F77" s="25"/>
      <c r="G77" s="25">
        <v>5</v>
      </c>
      <c r="H77" s="25"/>
      <c r="I77" s="25"/>
      <c r="J77" s="25">
        <v>5</v>
      </c>
      <c r="K77" s="25"/>
      <c r="L77" s="25"/>
      <c r="M77" s="25">
        <v>5</v>
      </c>
      <c r="N77" s="25">
        <v>11</v>
      </c>
      <c r="O77" s="90">
        <v>36</v>
      </c>
      <c r="P77" s="29">
        <v>26</v>
      </c>
    </row>
    <row r="78" spans="1:16" s="14" customFormat="1" ht="15.75">
      <c r="A78" s="43" t="s">
        <v>185</v>
      </c>
      <c r="B78" s="42" t="s">
        <v>186</v>
      </c>
      <c r="C78" s="25"/>
      <c r="D78" s="25"/>
      <c r="E78" s="25">
        <v>3</v>
      </c>
      <c r="F78" s="25"/>
      <c r="G78" s="25">
        <v>2</v>
      </c>
      <c r="H78" s="25">
        <v>2.5</v>
      </c>
      <c r="I78" s="25">
        <v>1</v>
      </c>
      <c r="J78" s="25"/>
      <c r="K78" s="25">
        <v>2</v>
      </c>
      <c r="L78" s="25">
        <v>5</v>
      </c>
      <c r="M78" s="25">
        <v>10</v>
      </c>
      <c r="N78" s="25">
        <v>3</v>
      </c>
      <c r="O78" s="90">
        <v>40</v>
      </c>
      <c r="P78" s="29">
        <v>29</v>
      </c>
    </row>
    <row r="79" spans="1:16" s="14" customFormat="1" ht="15.75">
      <c r="A79" s="43" t="s">
        <v>187</v>
      </c>
      <c r="B79" s="42" t="s">
        <v>188</v>
      </c>
      <c r="C79" s="25">
        <v>2.5</v>
      </c>
      <c r="D79" s="25">
        <v>1.5</v>
      </c>
      <c r="E79" s="25"/>
      <c r="F79" s="25"/>
      <c r="G79" s="25">
        <v>5</v>
      </c>
      <c r="H79" s="25">
        <v>5</v>
      </c>
      <c r="I79" s="25">
        <v>5</v>
      </c>
      <c r="J79" s="25">
        <v>10</v>
      </c>
      <c r="K79" s="25">
        <v>10</v>
      </c>
      <c r="L79" s="25">
        <v>10</v>
      </c>
      <c r="M79" s="25"/>
      <c r="N79" s="25">
        <v>12</v>
      </c>
      <c r="O79" s="90">
        <v>42</v>
      </c>
      <c r="P79" s="29">
        <v>61</v>
      </c>
    </row>
    <row r="80" spans="1:16" s="14" customFormat="1" ht="15.75">
      <c r="A80" s="43" t="s">
        <v>189</v>
      </c>
      <c r="B80" s="42" t="s">
        <v>190</v>
      </c>
      <c r="C80" s="25">
        <v>3</v>
      </c>
      <c r="D80" s="25"/>
      <c r="E80" s="25">
        <v>4</v>
      </c>
      <c r="F80" s="25"/>
      <c r="G80" s="25">
        <v>5</v>
      </c>
      <c r="H80" s="25">
        <v>5</v>
      </c>
      <c r="I80" s="25">
        <v>2</v>
      </c>
      <c r="J80" s="25">
        <v>10</v>
      </c>
      <c r="K80" s="25">
        <v>5</v>
      </c>
      <c r="L80" s="25"/>
      <c r="M80" s="25">
        <v>3.5</v>
      </c>
      <c r="N80" s="25">
        <v>11</v>
      </c>
      <c r="O80" s="90">
        <v>42</v>
      </c>
      <c r="P80" s="29">
        <v>49</v>
      </c>
    </row>
    <row r="81" spans="1:16" s="14" customFormat="1" ht="15.75">
      <c r="A81" s="43" t="s">
        <v>191</v>
      </c>
      <c r="B81" s="42" t="s">
        <v>192</v>
      </c>
      <c r="C81" s="25">
        <v>2.5</v>
      </c>
      <c r="D81" s="25">
        <v>1.5</v>
      </c>
      <c r="E81" s="25"/>
      <c r="F81" s="25"/>
      <c r="G81" s="25">
        <v>5</v>
      </c>
      <c r="H81" s="25">
        <v>1</v>
      </c>
      <c r="I81" s="25"/>
      <c r="J81" s="25"/>
      <c r="K81" s="25"/>
      <c r="L81" s="25"/>
      <c r="M81" s="25">
        <v>9</v>
      </c>
      <c r="N81" s="25">
        <v>5</v>
      </c>
      <c r="O81" s="90">
        <v>34</v>
      </c>
      <c r="P81" s="29">
        <v>24</v>
      </c>
    </row>
    <row r="82" spans="1:16" s="14" customFormat="1" ht="15.75">
      <c r="A82" s="43" t="s">
        <v>193</v>
      </c>
      <c r="B82" s="42" t="s">
        <v>194</v>
      </c>
      <c r="C82" s="25">
        <v>3</v>
      </c>
      <c r="D82" s="25">
        <v>1.5</v>
      </c>
      <c r="E82" s="25"/>
      <c r="F82" s="25"/>
      <c r="G82" s="25">
        <v>5</v>
      </c>
      <c r="H82" s="25">
        <v>5</v>
      </c>
      <c r="I82" s="25">
        <v>5</v>
      </c>
      <c r="J82" s="25">
        <v>8</v>
      </c>
      <c r="K82" s="25">
        <v>10</v>
      </c>
      <c r="L82" s="25"/>
      <c r="M82" s="25">
        <v>10</v>
      </c>
      <c r="N82" s="25">
        <v>4</v>
      </c>
      <c r="O82" s="90">
        <v>42</v>
      </c>
      <c r="P82" s="29">
        <v>52</v>
      </c>
    </row>
    <row r="83" spans="1:16" s="14" customFormat="1" ht="15.75">
      <c r="A83" s="43" t="s">
        <v>195</v>
      </c>
      <c r="B83" s="44" t="s">
        <v>196</v>
      </c>
      <c r="C83" s="25">
        <v>2</v>
      </c>
      <c r="D83" s="25">
        <v>4</v>
      </c>
      <c r="E83" s="25"/>
      <c r="F83" s="25">
        <v>3.5</v>
      </c>
      <c r="G83" s="25">
        <v>5</v>
      </c>
      <c r="H83" s="25"/>
      <c r="I83" s="25"/>
      <c r="J83" s="25"/>
      <c r="K83" s="25"/>
      <c r="L83" s="25">
        <v>6</v>
      </c>
      <c r="M83" s="25"/>
      <c r="N83" s="25">
        <v>5</v>
      </c>
      <c r="O83" s="90">
        <v>38</v>
      </c>
      <c r="P83" s="29">
        <v>26</v>
      </c>
    </row>
    <row r="84" spans="1:16" s="14" customFormat="1">
      <c r="A84" s="41" t="s">
        <v>197</v>
      </c>
      <c r="B84" s="45" t="s">
        <v>198</v>
      </c>
      <c r="C84" s="25">
        <v>3</v>
      </c>
      <c r="D84" s="25"/>
      <c r="E84" s="25">
        <v>3.5</v>
      </c>
      <c r="F84" s="25">
        <v>3</v>
      </c>
      <c r="G84" s="25">
        <v>3</v>
      </c>
      <c r="H84" s="25"/>
      <c r="I84" s="25"/>
      <c r="J84" s="25">
        <v>6</v>
      </c>
      <c r="K84" s="25"/>
      <c r="L84" s="25">
        <v>6</v>
      </c>
      <c r="M84" s="25">
        <v>10</v>
      </c>
      <c r="N84" s="25">
        <v>3</v>
      </c>
      <c r="O84" s="90">
        <v>36</v>
      </c>
      <c r="P84" s="29">
        <v>38</v>
      </c>
    </row>
    <row r="85" spans="1:16" s="14" customFormat="1" ht="15.75">
      <c r="A85" s="41" t="s">
        <v>199</v>
      </c>
      <c r="B85" s="42" t="s">
        <v>200</v>
      </c>
      <c r="C85" s="25">
        <v>4</v>
      </c>
      <c r="D85" s="25">
        <v>1.5</v>
      </c>
      <c r="E85" s="25">
        <v>4</v>
      </c>
      <c r="F85" s="25"/>
      <c r="G85" s="25">
        <v>5</v>
      </c>
      <c r="H85" s="25">
        <v>5</v>
      </c>
      <c r="I85" s="25"/>
      <c r="J85" s="25">
        <v>10</v>
      </c>
      <c r="K85" s="25">
        <v>4</v>
      </c>
      <c r="L85" s="25"/>
      <c r="M85" s="25">
        <v>10</v>
      </c>
      <c r="N85" s="25">
        <v>12</v>
      </c>
      <c r="O85" s="90">
        <v>41</v>
      </c>
      <c r="P85" s="29">
        <v>56</v>
      </c>
    </row>
    <row r="86" spans="1:16" s="14" customFormat="1" ht="15.75">
      <c r="A86" s="41" t="s">
        <v>201</v>
      </c>
      <c r="B86" s="42" t="s">
        <v>202</v>
      </c>
      <c r="C86" s="25"/>
      <c r="D86" s="25"/>
      <c r="E86" s="25">
        <v>2</v>
      </c>
      <c r="F86" s="25"/>
      <c r="G86" s="25">
        <v>2</v>
      </c>
      <c r="H86" s="25">
        <v>1.5</v>
      </c>
      <c r="I86" s="25"/>
      <c r="J86" s="25">
        <v>2</v>
      </c>
      <c r="K86" s="25">
        <v>3</v>
      </c>
      <c r="L86" s="25"/>
      <c r="M86" s="25">
        <v>5</v>
      </c>
      <c r="N86" s="25">
        <v>4</v>
      </c>
      <c r="O86" s="90">
        <v>35</v>
      </c>
      <c r="P86" s="29">
        <v>20</v>
      </c>
    </row>
    <row r="87" spans="1:16" s="14" customFormat="1" ht="15.75">
      <c r="A87" s="41" t="s">
        <v>203</v>
      </c>
      <c r="B87" s="42" t="s">
        <v>204</v>
      </c>
      <c r="C87" s="25"/>
      <c r="D87" s="25">
        <v>3.5</v>
      </c>
      <c r="E87" s="25">
        <v>3.5</v>
      </c>
      <c r="F87" s="25"/>
      <c r="G87" s="25">
        <v>2.5</v>
      </c>
      <c r="H87" s="25">
        <v>5</v>
      </c>
      <c r="I87" s="25"/>
      <c r="J87" s="25"/>
      <c r="K87" s="25"/>
      <c r="L87" s="25"/>
      <c r="M87" s="25"/>
      <c r="N87" s="25">
        <v>6</v>
      </c>
      <c r="O87" s="90">
        <v>33</v>
      </c>
      <c r="P87" s="29">
        <v>21</v>
      </c>
    </row>
    <row r="88" spans="1:16" s="14" customFormat="1" ht="15.75">
      <c r="A88" s="41" t="s">
        <v>205</v>
      </c>
      <c r="B88" s="42" t="s">
        <v>206</v>
      </c>
      <c r="C88" s="25">
        <v>2.5</v>
      </c>
      <c r="D88" s="25">
        <v>2</v>
      </c>
      <c r="E88" s="25">
        <v>3</v>
      </c>
      <c r="F88" s="25">
        <v>2</v>
      </c>
      <c r="G88" s="25">
        <v>1</v>
      </c>
      <c r="H88" s="25"/>
      <c r="I88" s="25"/>
      <c r="J88" s="25">
        <v>1</v>
      </c>
      <c r="K88" s="25"/>
      <c r="L88" s="25">
        <v>5</v>
      </c>
      <c r="M88" s="25">
        <v>3</v>
      </c>
      <c r="N88" s="25">
        <v>2</v>
      </c>
      <c r="O88" s="90">
        <v>25</v>
      </c>
      <c r="P88" s="29">
        <v>22</v>
      </c>
    </row>
    <row r="89" spans="1:16" s="14" customFormat="1" ht="15.75">
      <c r="A89" s="41" t="s">
        <v>207</v>
      </c>
      <c r="B89" s="42" t="s">
        <v>208</v>
      </c>
      <c r="C89" s="25">
        <v>3</v>
      </c>
      <c r="D89" s="25">
        <v>1</v>
      </c>
      <c r="E89" s="25">
        <v>3</v>
      </c>
      <c r="F89" s="25">
        <v>1</v>
      </c>
      <c r="G89" s="25">
        <v>2</v>
      </c>
      <c r="H89" s="25"/>
      <c r="I89" s="25"/>
      <c r="J89" s="25"/>
      <c r="K89" s="25">
        <v>4</v>
      </c>
      <c r="L89" s="25"/>
      <c r="M89" s="25">
        <v>10</v>
      </c>
      <c r="N89" s="25">
        <v>8</v>
      </c>
      <c r="O89" s="90">
        <v>36</v>
      </c>
      <c r="P89" s="29">
        <v>32</v>
      </c>
    </row>
    <row r="90" spans="1:16" s="14" customFormat="1" ht="15.75">
      <c r="A90" s="41" t="s">
        <v>209</v>
      </c>
      <c r="B90" s="42" t="s">
        <v>210</v>
      </c>
      <c r="C90" s="25"/>
      <c r="D90" s="25">
        <v>2.5</v>
      </c>
      <c r="E90" s="25">
        <v>3.5</v>
      </c>
      <c r="F90" s="25"/>
      <c r="G90" s="25">
        <v>3</v>
      </c>
      <c r="H90" s="25">
        <v>3.5</v>
      </c>
      <c r="I90" s="25"/>
      <c r="J90" s="25">
        <v>7</v>
      </c>
      <c r="K90" s="25"/>
      <c r="L90" s="25">
        <v>4</v>
      </c>
      <c r="M90" s="25"/>
      <c r="N90" s="25">
        <v>6</v>
      </c>
      <c r="O90" s="90">
        <v>33</v>
      </c>
      <c r="P90" s="29">
        <v>30</v>
      </c>
    </row>
    <row r="91" spans="1:16" s="14" customFormat="1" ht="15.75">
      <c r="A91" s="41" t="s">
        <v>211</v>
      </c>
      <c r="B91" s="42" t="s">
        <v>212</v>
      </c>
      <c r="C91" s="25">
        <v>2.5</v>
      </c>
      <c r="D91" s="25"/>
      <c r="E91" s="25">
        <v>3.5</v>
      </c>
      <c r="F91" s="25"/>
      <c r="G91" s="25">
        <v>2.5</v>
      </c>
      <c r="H91" s="25">
        <v>5</v>
      </c>
      <c r="I91" s="25"/>
      <c r="J91" s="25">
        <v>6</v>
      </c>
      <c r="K91" s="25">
        <v>10</v>
      </c>
      <c r="L91" s="25"/>
      <c r="M91" s="25">
        <v>10</v>
      </c>
      <c r="N91" s="25">
        <v>7</v>
      </c>
      <c r="O91" s="90">
        <v>42</v>
      </c>
      <c r="P91" s="29">
        <v>47</v>
      </c>
    </row>
    <row r="92" spans="1:16" s="14" customFormat="1" ht="15.75">
      <c r="A92" s="41" t="s">
        <v>213</v>
      </c>
      <c r="B92" s="42" t="s">
        <v>214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90"/>
      <c r="P92" s="29"/>
    </row>
    <row r="93" spans="1:16" s="14" customFormat="1" ht="15.75">
      <c r="A93" s="41" t="s">
        <v>215</v>
      </c>
      <c r="B93" s="42" t="s">
        <v>216</v>
      </c>
      <c r="C93" s="25">
        <v>2</v>
      </c>
      <c r="D93" s="25"/>
      <c r="E93" s="25">
        <v>2</v>
      </c>
      <c r="F93" s="25">
        <v>2.5</v>
      </c>
      <c r="G93" s="25">
        <v>5</v>
      </c>
      <c r="H93" s="25">
        <v>4</v>
      </c>
      <c r="I93" s="25"/>
      <c r="J93" s="25"/>
      <c r="K93" s="25">
        <v>2.5</v>
      </c>
      <c r="L93" s="25"/>
      <c r="M93" s="25">
        <v>4</v>
      </c>
      <c r="N93" s="25">
        <v>4</v>
      </c>
      <c r="O93" s="90">
        <v>37</v>
      </c>
      <c r="P93" s="29">
        <v>26</v>
      </c>
    </row>
    <row r="94" spans="1:16" s="14" customFormat="1" ht="15.75">
      <c r="A94" s="41" t="s">
        <v>217</v>
      </c>
      <c r="B94" s="42" t="s">
        <v>218</v>
      </c>
      <c r="C94" s="25">
        <v>1</v>
      </c>
      <c r="D94" s="25">
        <v>2.5</v>
      </c>
      <c r="E94" s="25">
        <v>2.5</v>
      </c>
      <c r="F94" s="25"/>
      <c r="G94" s="25">
        <v>5</v>
      </c>
      <c r="H94" s="25">
        <v>2</v>
      </c>
      <c r="I94" s="25"/>
      <c r="J94" s="25">
        <v>3</v>
      </c>
      <c r="K94" s="25"/>
      <c r="L94" s="25">
        <v>4.5</v>
      </c>
      <c r="M94" s="25">
        <v>10</v>
      </c>
      <c r="N94" s="25">
        <v>5</v>
      </c>
      <c r="O94" s="90">
        <v>42</v>
      </c>
      <c r="P94" s="29">
        <v>37</v>
      </c>
    </row>
    <row r="95" spans="1:16" s="14" customFormat="1" ht="15.75">
      <c r="A95" s="41" t="s">
        <v>219</v>
      </c>
      <c r="B95" s="42" t="s">
        <v>220</v>
      </c>
      <c r="C95" s="25">
        <v>3</v>
      </c>
      <c r="D95" s="25"/>
      <c r="E95" s="25">
        <v>4</v>
      </c>
      <c r="F95" s="25">
        <v>3</v>
      </c>
      <c r="G95" s="25">
        <v>3</v>
      </c>
      <c r="H95" s="25"/>
      <c r="I95" s="25">
        <v>2</v>
      </c>
      <c r="J95" s="25">
        <v>10</v>
      </c>
      <c r="K95" s="25">
        <v>6</v>
      </c>
      <c r="L95" s="25"/>
      <c r="M95" s="25">
        <v>10</v>
      </c>
      <c r="N95" s="25">
        <v>12</v>
      </c>
      <c r="O95" s="90">
        <v>42</v>
      </c>
      <c r="P95" s="29">
        <v>53</v>
      </c>
    </row>
    <row r="96" spans="1:16" s="14" customFormat="1" ht="15.75">
      <c r="A96" s="41" t="s">
        <v>221</v>
      </c>
      <c r="B96" s="42" t="s">
        <v>222</v>
      </c>
      <c r="C96" s="25"/>
      <c r="D96" s="25">
        <v>3</v>
      </c>
      <c r="E96" s="25"/>
      <c r="F96" s="25">
        <v>2</v>
      </c>
      <c r="G96" s="25">
        <v>5</v>
      </c>
      <c r="H96" s="25">
        <v>5</v>
      </c>
      <c r="I96" s="25">
        <v>5</v>
      </c>
      <c r="J96" s="25">
        <v>10</v>
      </c>
      <c r="K96" s="25">
        <v>10</v>
      </c>
      <c r="L96" s="25"/>
      <c r="M96" s="25">
        <v>10</v>
      </c>
      <c r="N96" s="25">
        <v>15</v>
      </c>
      <c r="O96" s="90">
        <v>36</v>
      </c>
      <c r="P96" s="29">
        <v>65</v>
      </c>
    </row>
    <row r="97" spans="1:16" s="14" customFormat="1" ht="15.75">
      <c r="A97" s="41" t="s">
        <v>223</v>
      </c>
      <c r="B97" s="42" t="s">
        <v>224</v>
      </c>
      <c r="C97" s="25">
        <v>3</v>
      </c>
      <c r="D97" s="25"/>
      <c r="E97" s="25">
        <v>3</v>
      </c>
      <c r="F97" s="25"/>
      <c r="G97" s="25">
        <v>5</v>
      </c>
      <c r="H97" s="25">
        <v>5</v>
      </c>
      <c r="I97" s="25">
        <v>2</v>
      </c>
      <c r="J97" s="25">
        <v>7</v>
      </c>
      <c r="K97" s="25">
        <v>7</v>
      </c>
      <c r="L97" s="25"/>
      <c r="M97" s="25">
        <v>10</v>
      </c>
      <c r="N97" s="25">
        <v>7</v>
      </c>
      <c r="O97" s="90">
        <v>30</v>
      </c>
      <c r="P97" s="29">
        <v>49</v>
      </c>
    </row>
    <row r="98" spans="1:16" s="14" customFormat="1" ht="15.75">
      <c r="A98" s="41" t="s">
        <v>225</v>
      </c>
      <c r="B98" s="42" t="s">
        <v>226</v>
      </c>
      <c r="C98" s="25">
        <v>3</v>
      </c>
      <c r="D98" s="25">
        <v>0</v>
      </c>
      <c r="E98" s="25">
        <v>4</v>
      </c>
      <c r="F98" s="25">
        <v>2.5</v>
      </c>
      <c r="G98" s="25"/>
      <c r="H98" s="25">
        <v>0</v>
      </c>
      <c r="I98" s="25"/>
      <c r="J98" s="25"/>
      <c r="K98" s="25"/>
      <c r="L98" s="25">
        <v>6</v>
      </c>
      <c r="M98" s="25">
        <v>4</v>
      </c>
      <c r="N98" s="25">
        <v>4</v>
      </c>
      <c r="O98" s="90">
        <v>37</v>
      </c>
      <c r="P98" s="29">
        <v>24</v>
      </c>
    </row>
    <row r="99" spans="1:16" s="14" customFormat="1" ht="15.75">
      <c r="A99" s="41" t="s">
        <v>431</v>
      </c>
      <c r="B99" s="42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90"/>
      <c r="P99" s="29"/>
    </row>
    <row r="100" spans="1:16" s="14" customFormat="1" ht="15.75">
      <c r="A100" s="43" t="s">
        <v>227</v>
      </c>
      <c r="B100" s="42" t="s">
        <v>228</v>
      </c>
      <c r="C100" s="25">
        <v>3</v>
      </c>
      <c r="D100" s="25">
        <v>2</v>
      </c>
      <c r="E100" s="25">
        <v>2</v>
      </c>
      <c r="F100" s="25">
        <v>1.5</v>
      </c>
      <c r="G100" s="25"/>
      <c r="H100" s="25"/>
      <c r="I100" s="25"/>
      <c r="J100" s="25"/>
      <c r="K100" s="25"/>
      <c r="L100" s="25">
        <v>3.5</v>
      </c>
      <c r="M100" s="25"/>
      <c r="N100" s="25"/>
      <c r="O100" s="90">
        <v>29</v>
      </c>
      <c r="P100" s="29">
        <v>12</v>
      </c>
    </row>
    <row r="101" spans="1:16" s="14" customFormat="1" ht="15.75">
      <c r="A101" s="43" t="s">
        <v>229</v>
      </c>
      <c r="B101" s="42" t="s">
        <v>230</v>
      </c>
      <c r="C101" s="25">
        <v>3</v>
      </c>
      <c r="D101" s="25"/>
      <c r="E101" s="25">
        <v>2.5</v>
      </c>
      <c r="F101" s="25">
        <v>2.5</v>
      </c>
      <c r="G101" s="25">
        <v>5</v>
      </c>
      <c r="H101" s="25">
        <v>1.5</v>
      </c>
      <c r="I101" s="25">
        <v>2</v>
      </c>
      <c r="J101" s="25">
        <v>10</v>
      </c>
      <c r="K101" s="25">
        <v>4</v>
      </c>
      <c r="L101" s="25"/>
      <c r="M101" s="25">
        <v>10</v>
      </c>
      <c r="N101" s="25">
        <v>6</v>
      </c>
      <c r="O101" s="90">
        <v>30</v>
      </c>
      <c r="P101" s="29">
        <v>45</v>
      </c>
    </row>
    <row r="102" spans="1:16" s="14" customFormat="1" ht="15.75">
      <c r="A102" s="43" t="s">
        <v>231</v>
      </c>
      <c r="B102" s="42" t="s">
        <v>232</v>
      </c>
      <c r="C102" s="25">
        <v>2</v>
      </c>
      <c r="D102" s="25"/>
      <c r="E102" s="25">
        <v>2</v>
      </c>
      <c r="F102" s="25"/>
      <c r="G102" s="25">
        <v>4</v>
      </c>
      <c r="H102" s="25">
        <v>5</v>
      </c>
      <c r="I102" s="25">
        <v>4</v>
      </c>
      <c r="J102" s="25"/>
      <c r="K102" s="25">
        <v>3</v>
      </c>
      <c r="L102" s="25">
        <v>3.5</v>
      </c>
      <c r="M102" s="25"/>
      <c r="N102" s="25">
        <v>15</v>
      </c>
      <c r="O102" s="90">
        <v>32</v>
      </c>
      <c r="P102" s="29">
        <v>41</v>
      </c>
    </row>
    <row r="103" spans="1:16" s="14" customFormat="1" ht="15.75">
      <c r="A103" s="43" t="s">
        <v>233</v>
      </c>
      <c r="B103" s="42" t="s">
        <v>234</v>
      </c>
      <c r="C103" s="25"/>
      <c r="D103" s="25"/>
      <c r="E103" s="25"/>
      <c r="F103" s="25"/>
      <c r="G103" s="25">
        <v>5</v>
      </c>
      <c r="H103" s="25">
        <v>5</v>
      </c>
      <c r="I103" s="25"/>
      <c r="J103" s="25"/>
      <c r="K103" s="25"/>
      <c r="L103" s="25"/>
      <c r="M103" s="25">
        <v>4</v>
      </c>
      <c r="N103" s="25">
        <v>5</v>
      </c>
      <c r="O103" s="90">
        <v>31</v>
      </c>
      <c r="P103" s="29">
        <v>19</v>
      </c>
    </row>
    <row r="104" spans="1:16" s="14" customFormat="1" ht="15.75">
      <c r="A104" s="43" t="s">
        <v>235</v>
      </c>
      <c r="B104" s="42" t="s">
        <v>236</v>
      </c>
      <c r="C104" s="25"/>
      <c r="D104" s="25"/>
      <c r="E104" s="25">
        <v>2</v>
      </c>
      <c r="F104" s="25"/>
      <c r="G104" s="25">
        <v>0</v>
      </c>
      <c r="H104" s="25">
        <v>2</v>
      </c>
      <c r="I104" s="25"/>
      <c r="J104" s="25"/>
      <c r="K104" s="25"/>
      <c r="L104" s="25">
        <v>5</v>
      </c>
      <c r="M104" s="25">
        <v>5</v>
      </c>
      <c r="N104" s="25">
        <v>5</v>
      </c>
      <c r="O104" s="90">
        <v>36</v>
      </c>
      <c r="P104" s="29">
        <v>19</v>
      </c>
    </row>
    <row r="105" spans="1:16" s="14" customFormat="1" ht="15.75">
      <c r="A105" s="43" t="s">
        <v>237</v>
      </c>
      <c r="B105" s="42" t="s">
        <v>238</v>
      </c>
      <c r="C105" s="25">
        <v>2</v>
      </c>
      <c r="D105" s="25"/>
      <c r="E105" s="25">
        <v>3.5</v>
      </c>
      <c r="F105" s="25"/>
      <c r="G105" s="25">
        <v>5</v>
      </c>
      <c r="H105" s="25"/>
      <c r="I105" s="25"/>
      <c r="J105" s="25"/>
      <c r="K105" s="25">
        <v>4</v>
      </c>
      <c r="L105" s="25"/>
      <c r="M105" s="25">
        <v>10</v>
      </c>
      <c r="N105" s="25">
        <v>11</v>
      </c>
      <c r="O105" s="90">
        <v>33</v>
      </c>
      <c r="P105" s="29">
        <v>36</v>
      </c>
    </row>
    <row r="106" spans="1:16" s="14" customFormat="1" ht="15.75">
      <c r="A106" s="43" t="s">
        <v>239</v>
      </c>
      <c r="B106" s="42" t="s">
        <v>240</v>
      </c>
      <c r="C106" s="25">
        <v>3</v>
      </c>
      <c r="D106" s="25">
        <v>2</v>
      </c>
      <c r="E106" s="25">
        <v>2</v>
      </c>
      <c r="F106" s="25">
        <v>2</v>
      </c>
      <c r="G106" s="25"/>
      <c r="H106" s="25">
        <v>1</v>
      </c>
      <c r="I106" s="25"/>
      <c r="J106" s="25"/>
      <c r="K106" s="25"/>
      <c r="L106" s="25">
        <v>3</v>
      </c>
      <c r="M106" s="25">
        <v>2</v>
      </c>
      <c r="N106" s="25">
        <v>0</v>
      </c>
      <c r="O106" s="90">
        <v>29</v>
      </c>
      <c r="P106" s="29">
        <v>15</v>
      </c>
    </row>
    <row r="107" spans="1:16" s="14" customFormat="1" ht="15.75">
      <c r="A107" s="43" t="s">
        <v>241</v>
      </c>
      <c r="B107" s="42" t="s">
        <v>242</v>
      </c>
      <c r="C107" s="25">
        <v>3</v>
      </c>
      <c r="D107" s="25">
        <v>2.5</v>
      </c>
      <c r="E107" s="25"/>
      <c r="F107" s="25"/>
      <c r="G107" s="25"/>
      <c r="H107" s="25"/>
      <c r="I107" s="25"/>
      <c r="J107" s="25">
        <v>3</v>
      </c>
      <c r="K107" s="25"/>
      <c r="L107" s="25">
        <v>3</v>
      </c>
      <c r="M107" s="25">
        <v>2</v>
      </c>
      <c r="N107" s="25"/>
      <c r="O107" s="90">
        <v>17</v>
      </c>
      <c r="P107" s="29">
        <v>14</v>
      </c>
    </row>
    <row r="108" spans="1:16" s="14" customFormat="1" ht="15.75">
      <c r="A108" s="43" t="s">
        <v>243</v>
      </c>
      <c r="B108" s="42" t="s">
        <v>244</v>
      </c>
      <c r="C108" s="25">
        <v>3</v>
      </c>
      <c r="D108" s="25">
        <v>1</v>
      </c>
      <c r="E108" s="25">
        <v>3.5</v>
      </c>
      <c r="F108" s="25">
        <v>1</v>
      </c>
      <c r="G108" s="25"/>
      <c r="H108" s="25"/>
      <c r="I108" s="25"/>
      <c r="J108" s="25"/>
      <c r="K108" s="25"/>
      <c r="L108" s="25">
        <v>3</v>
      </c>
      <c r="M108" s="25"/>
      <c r="N108" s="25"/>
      <c r="O108" s="90">
        <v>25</v>
      </c>
      <c r="P108" s="29">
        <v>12</v>
      </c>
    </row>
    <row r="109" spans="1:16" s="14" customFormat="1" ht="15.75">
      <c r="A109" s="43" t="s">
        <v>245</v>
      </c>
      <c r="B109" s="42" t="s">
        <v>246</v>
      </c>
      <c r="C109" s="25">
        <v>1.5</v>
      </c>
      <c r="D109" s="25"/>
      <c r="E109" s="25"/>
      <c r="F109" s="25"/>
      <c r="G109" s="25">
        <v>1</v>
      </c>
      <c r="H109" s="25"/>
      <c r="I109" s="25"/>
      <c r="J109" s="25"/>
      <c r="K109" s="25"/>
      <c r="L109" s="25"/>
      <c r="M109" s="25"/>
      <c r="N109" s="25"/>
      <c r="O109" s="90">
        <v>40</v>
      </c>
      <c r="P109" s="29">
        <v>3</v>
      </c>
    </row>
    <row r="110" spans="1:16" s="14" customFormat="1" ht="15.75">
      <c r="A110" s="43" t="s">
        <v>247</v>
      </c>
      <c r="B110" s="42" t="s">
        <v>248</v>
      </c>
      <c r="C110" s="25"/>
      <c r="D110" s="25"/>
      <c r="E110" s="25">
        <v>2</v>
      </c>
      <c r="F110" s="25">
        <v>2</v>
      </c>
      <c r="G110" s="25">
        <v>2</v>
      </c>
      <c r="H110" s="25">
        <v>5</v>
      </c>
      <c r="I110" s="25">
        <v>2</v>
      </c>
      <c r="J110" s="25"/>
      <c r="K110" s="25">
        <v>10</v>
      </c>
      <c r="L110" s="25">
        <v>5</v>
      </c>
      <c r="M110" s="25">
        <v>3</v>
      </c>
      <c r="N110" s="25">
        <v>5</v>
      </c>
      <c r="O110" s="90">
        <v>36</v>
      </c>
      <c r="P110" s="29">
        <v>36</v>
      </c>
    </row>
    <row r="111" spans="1:16" s="14" customFormat="1" ht="15.75">
      <c r="A111" s="43" t="s">
        <v>249</v>
      </c>
      <c r="B111" s="42" t="s">
        <v>250</v>
      </c>
      <c r="C111" s="25"/>
      <c r="D111" s="25"/>
      <c r="E111" s="25">
        <v>2.5</v>
      </c>
      <c r="F111" s="25"/>
      <c r="G111" s="25">
        <v>2</v>
      </c>
      <c r="H111" s="25">
        <v>5</v>
      </c>
      <c r="I111" s="25">
        <v>2.5</v>
      </c>
      <c r="J111" s="25">
        <v>1</v>
      </c>
      <c r="K111" s="25"/>
      <c r="L111" s="25"/>
      <c r="M111" s="25">
        <v>9</v>
      </c>
      <c r="N111" s="25">
        <v>4</v>
      </c>
      <c r="O111" s="90">
        <v>37</v>
      </c>
      <c r="P111" s="29">
        <v>26</v>
      </c>
    </row>
    <row r="112" spans="1:16" s="14" customFormat="1" ht="30">
      <c r="A112" s="43" t="s">
        <v>251</v>
      </c>
      <c r="B112" s="42" t="s">
        <v>252</v>
      </c>
      <c r="C112" s="25"/>
      <c r="D112" s="25">
        <v>2</v>
      </c>
      <c r="E112" s="25">
        <v>2</v>
      </c>
      <c r="F112" s="25"/>
      <c r="G112" s="25">
        <v>2</v>
      </c>
      <c r="H112" s="25">
        <v>3</v>
      </c>
      <c r="I112" s="25">
        <v>5</v>
      </c>
      <c r="J112" s="25"/>
      <c r="K112" s="25">
        <v>8</v>
      </c>
      <c r="L112" s="25">
        <v>10</v>
      </c>
      <c r="M112" s="25"/>
      <c r="N112" s="25">
        <v>8</v>
      </c>
      <c r="O112" s="90">
        <v>41</v>
      </c>
      <c r="P112" s="29">
        <v>40</v>
      </c>
    </row>
    <row r="113" spans="1:16" s="14" customFormat="1" ht="15.75">
      <c r="A113" s="43" t="s">
        <v>253</v>
      </c>
      <c r="B113" s="42" t="s">
        <v>254</v>
      </c>
      <c r="C113" s="25"/>
      <c r="D113" s="25"/>
      <c r="E113" s="25">
        <v>2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90">
        <v>32</v>
      </c>
      <c r="P113" s="29">
        <v>2</v>
      </c>
    </row>
    <row r="114" spans="1:16" s="14" customFormat="1" ht="15.75">
      <c r="A114" s="43" t="s">
        <v>255</v>
      </c>
      <c r="B114" s="42" t="s">
        <v>256</v>
      </c>
      <c r="C114" s="25"/>
      <c r="D114" s="25"/>
      <c r="E114" s="25">
        <v>4</v>
      </c>
      <c r="F114" s="25">
        <v>4</v>
      </c>
      <c r="G114" s="25">
        <v>5</v>
      </c>
      <c r="H114" s="25">
        <v>5</v>
      </c>
      <c r="I114" s="25">
        <v>5</v>
      </c>
      <c r="J114" s="25">
        <v>10</v>
      </c>
      <c r="K114" s="25">
        <v>10</v>
      </c>
      <c r="L114" s="25"/>
      <c r="M114" s="25">
        <v>10</v>
      </c>
      <c r="N114" s="25">
        <v>12</v>
      </c>
      <c r="O114" s="90">
        <v>42</v>
      </c>
      <c r="P114" s="29">
        <v>65</v>
      </c>
    </row>
    <row r="115" spans="1:16" s="14" customFormat="1" ht="15.75">
      <c r="A115" s="43" t="s">
        <v>257</v>
      </c>
      <c r="B115" s="42" t="s">
        <v>258</v>
      </c>
      <c r="C115" s="25">
        <v>3.5</v>
      </c>
      <c r="D115" s="25"/>
      <c r="E115" s="25">
        <v>3</v>
      </c>
      <c r="F115" s="25"/>
      <c r="G115" s="25">
        <v>5</v>
      </c>
      <c r="H115" s="25">
        <v>5</v>
      </c>
      <c r="I115" s="25">
        <v>2</v>
      </c>
      <c r="J115" s="25">
        <v>4</v>
      </c>
      <c r="K115" s="25">
        <v>10</v>
      </c>
      <c r="L115" s="25"/>
      <c r="M115" s="25">
        <v>10</v>
      </c>
      <c r="N115" s="25">
        <v>10</v>
      </c>
      <c r="O115" s="90">
        <v>42</v>
      </c>
      <c r="P115" s="29">
        <v>53</v>
      </c>
    </row>
    <row r="116" spans="1:16" s="14" customFormat="1" ht="15.75">
      <c r="A116" s="43" t="s">
        <v>259</v>
      </c>
      <c r="B116" s="42" t="s">
        <v>260</v>
      </c>
      <c r="C116" s="25">
        <v>3.5</v>
      </c>
      <c r="D116" s="25"/>
      <c r="E116" s="25">
        <v>4</v>
      </c>
      <c r="F116" s="25">
        <v>3</v>
      </c>
      <c r="G116" s="25">
        <v>2</v>
      </c>
      <c r="H116" s="25">
        <v>5</v>
      </c>
      <c r="I116" s="25"/>
      <c r="J116" s="25"/>
      <c r="K116" s="25"/>
      <c r="L116" s="25">
        <v>4</v>
      </c>
      <c r="M116" s="25">
        <v>10</v>
      </c>
      <c r="N116" s="25">
        <v>1</v>
      </c>
      <c r="O116" s="90">
        <v>39</v>
      </c>
      <c r="P116" s="29">
        <v>31</v>
      </c>
    </row>
    <row r="117" spans="1:16" s="14" customFormat="1" ht="15.75">
      <c r="A117" s="43" t="s">
        <v>261</v>
      </c>
      <c r="B117" s="42" t="s">
        <v>262</v>
      </c>
      <c r="C117" s="25"/>
      <c r="D117" s="25"/>
      <c r="E117" s="25">
        <v>1</v>
      </c>
      <c r="F117" s="25"/>
      <c r="G117" s="25">
        <v>2.5</v>
      </c>
      <c r="H117" s="25">
        <v>5</v>
      </c>
      <c r="I117" s="25">
        <v>2</v>
      </c>
      <c r="J117" s="25">
        <v>7</v>
      </c>
      <c r="K117" s="25">
        <v>2</v>
      </c>
      <c r="L117" s="25"/>
      <c r="M117" s="25">
        <v>10</v>
      </c>
      <c r="N117" s="25">
        <v>9</v>
      </c>
      <c r="O117" s="90">
        <v>37</v>
      </c>
      <c r="P117" s="29">
        <v>39</v>
      </c>
    </row>
    <row r="118" spans="1:16" s="14" customFormat="1" ht="15.75">
      <c r="A118" s="43" t="s">
        <v>263</v>
      </c>
      <c r="B118" s="42" t="s">
        <v>264</v>
      </c>
      <c r="C118" s="25"/>
      <c r="D118" s="25"/>
      <c r="E118" s="25"/>
      <c r="F118" s="25"/>
      <c r="G118" s="25">
        <v>0</v>
      </c>
      <c r="H118" s="25">
        <v>0</v>
      </c>
      <c r="I118" s="25"/>
      <c r="J118" s="25"/>
      <c r="K118" s="25"/>
      <c r="L118" s="25"/>
      <c r="M118" s="25"/>
      <c r="N118" s="25"/>
      <c r="O118" s="90">
        <v>29</v>
      </c>
      <c r="P118" s="29">
        <v>0</v>
      </c>
    </row>
    <row r="119" spans="1:16" s="14" customFormat="1" ht="15.75">
      <c r="A119" s="43" t="s">
        <v>265</v>
      </c>
      <c r="B119" s="42" t="s">
        <v>266</v>
      </c>
      <c r="C119" s="25"/>
      <c r="D119" s="25"/>
      <c r="E119" s="25">
        <v>2</v>
      </c>
      <c r="F119" s="25"/>
      <c r="G119" s="25"/>
      <c r="H119" s="25">
        <v>5</v>
      </c>
      <c r="I119" s="25"/>
      <c r="J119" s="25">
        <v>4</v>
      </c>
      <c r="K119" s="25"/>
      <c r="L119" s="25"/>
      <c r="M119" s="25">
        <v>7</v>
      </c>
      <c r="N119" s="25">
        <v>3</v>
      </c>
      <c r="O119" s="90">
        <v>34</v>
      </c>
      <c r="P119" s="29">
        <v>21</v>
      </c>
    </row>
    <row r="120" spans="1:16" s="14" customFormat="1" ht="15.75">
      <c r="A120" s="43" t="s">
        <v>267</v>
      </c>
      <c r="B120" s="42" t="s">
        <v>268</v>
      </c>
      <c r="C120" s="25"/>
      <c r="D120" s="25"/>
      <c r="E120" s="25">
        <v>4</v>
      </c>
      <c r="F120" s="25"/>
      <c r="G120" s="25">
        <v>2</v>
      </c>
      <c r="H120" s="25">
        <v>5</v>
      </c>
      <c r="I120" s="25"/>
      <c r="J120" s="25"/>
      <c r="K120" s="25"/>
      <c r="L120" s="25">
        <v>2.5</v>
      </c>
      <c r="M120" s="25">
        <v>5</v>
      </c>
      <c r="N120" s="25"/>
      <c r="O120" s="90">
        <v>37</v>
      </c>
      <c r="P120" s="29">
        <v>24</v>
      </c>
    </row>
    <row r="121" spans="1:16" s="14" customFormat="1" ht="15.75">
      <c r="A121" s="43" t="s">
        <v>269</v>
      </c>
      <c r="B121" s="42" t="s">
        <v>270</v>
      </c>
      <c r="C121" s="25"/>
      <c r="D121" s="25"/>
      <c r="E121" s="25">
        <v>4</v>
      </c>
      <c r="F121" s="25">
        <v>3</v>
      </c>
      <c r="G121" s="25">
        <v>2.5</v>
      </c>
      <c r="H121" s="25">
        <v>5</v>
      </c>
      <c r="I121" s="25"/>
      <c r="J121" s="25">
        <v>7</v>
      </c>
      <c r="K121" s="25">
        <v>4</v>
      </c>
      <c r="L121" s="25"/>
      <c r="M121" s="25">
        <v>10</v>
      </c>
      <c r="N121" s="25">
        <v>4</v>
      </c>
      <c r="O121" s="90">
        <v>43</v>
      </c>
      <c r="P121" s="29">
        <v>40</v>
      </c>
    </row>
    <row r="122" spans="1:16" s="14" customFormat="1" ht="15.75">
      <c r="A122" s="43" t="s">
        <v>271</v>
      </c>
      <c r="B122" s="42" t="s">
        <v>272</v>
      </c>
      <c r="C122" s="25"/>
      <c r="D122" s="25"/>
      <c r="E122" s="25"/>
      <c r="F122" s="25"/>
      <c r="G122" s="25">
        <v>5</v>
      </c>
      <c r="H122" s="25"/>
      <c r="I122" s="25"/>
      <c r="J122" s="25">
        <v>7</v>
      </c>
      <c r="K122" s="25"/>
      <c r="L122" s="25"/>
      <c r="M122" s="25">
        <v>10</v>
      </c>
      <c r="N122" s="25">
        <v>8</v>
      </c>
      <c r="O122" s="90">
        <v>40</v>
      </c>
      <c r="P122" s="29">
        <v>30</v>
      </c>
    </row>
    <row r="123" spans="1:16" s="14" customFormat="1" ht="15.75">
      <c r="A123" s="43" t="s">
        <v>273</v>
      </c>
      <c r="B123" s="42" t="s">
        <v>274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90">
        <v>40</v>
      </c>
      <c r="P123" s="29"/>
    </row>
    <row r="124" spans="1:16" s="14" customFormat="1">
      <c r="A124" s="46" t="s">
        <v>275</v>
      </c>
      <c r="B124" s="45" t="s">
        <v>276</v>
      </c>
      <c r="C124" s="25"/>
      <c r="D124" s="25"/>
      <c r="E124" s="25"/>
      <c r="F124" s="25"/>
      <c r="G124" s="25"/>
      <c r="H124" s="25"/>
      <c r="I124" s="25"/>
      <c r="J124" s="25">
        <v>8</v>
      </c>
      <c r="K124" s="25">
        <v>4</v>
      </c>
      <c r="L124" s="25"/>
      <c r="M124" s="25">
        <v>10</v>
      </c>
      <c r="N124" s="25">
        <v>8</v>
      </c>
      <c r="O124" s="90">
        <v>34</v>
      </c>
      <c r="P124" s="29">
        <v>30</v>
      </c>
    </row>
    <row r="125" spans="1:16" s="14" customFormat="1" ht="15.75">
      <c r="A125" s="41" t="s">
        <v>277</v>
      </c>
      <c r="B125" s="42" t="s">
        <v>278</v>
      </c>
      <c r="C125" s="25">
        <v>2.5</v>
      </c>
      <c r="D125" s="25"/>
      <c r="E125" s="25">
        <v>3.5</v>
      </c>
      <c r="F125" s="25">
        <v>2.5</v>
      </c>
      <c r="G125" s="25"/>
      <c r="H125" s="25">
        <v>3.5</v>
      </c>
      <c r="I125" s="25"/>
      <c r="J125" s="25">
        <v>3</v>
      </c>
      <c r="K125" s="25">
        <v>4</v>
      </c>
      <c r="L125" s="25">
        <v>10</v>
      </c>
      <c r="M125" s="25"/>
      <c r="N125" s="25">
        <v>4</v>
      </c>
      <c r="O125" s="90">
        <v>42</v>
      </c>
      <c r="P125" s="29">
        <v>38</v>
      </c>
    </row>
    <row r="126" spans="1:16" s="14" customFormat="1" ht="15.75">
      <c r="A126" s="41" t="s">
        <v>279</v>
      </c>
      <c r="B126" s="42" t="s">
        <v>280</v>
      </c>
      <c r="C126" s="25"/>
      <c r="D126" s="25"/>
      <c r="E126" s="25">
        <v>3</v>
      </c>
      <c r="F126" s="25">
        <v>2.5</v>
      </c>
      <c r="G126" s="25">
        <v>5</v>
      </c>
      <c r="H126" s="25">
        <v>0</v>
      </c>
      <c r="I126" s="25">
        <v>2</v>
      </c>
      <c r="J126" s="25"/>
      <c r="K126" s="25">
        <v>0</v>
      </c>
      <c r="L126" s="25">
        <v>3.5</v>
      </c>
      <c r="M126" s="25">
        <v>4</v>
      </c>
      <c r="N126" s="25">
        <v>4</v>
      </c>
      <c r="O126" s="90">
        <v>41</v>
      </c>
      <c r="P126" s="29">
        <v>24</v>
      </c>
    </row>
    <row r="127" spans="1:16" s="14" customFormat="1" ht="15.75">
      <c r="A127" s="41" t="s">
        <v>281</v>
      </c>
      <c r="B127" s="42" t="s">
        <v>282</v>
      </c>
      <c r="C127" s="25"/>
      <c r="D127" s="25"/>
      <c r="E127" s="25">
        <v>3</v>
      </c>
      <c r="F127" s="25"/>
      <c r="G127" s="25">
        <v>3</v>
      </c>
      <c r="H127" s="25">
        <v>0</v>
      </c>
      <c r="I127" s="25"/>
      <c r="J127" s="25">
        <v>6</v>
      </c>
      <c r="K127" s="25"/>
      <c r="L127" s="25"/>
      <c r="M127" s="25">
        <v>10</v>
      </c>
      <c r="N127" s="25">
        <v>7</v>
      </c>
      <c r="O127" s="90">
        <v>37</v>
      </c>
      <c r="P127" s="29">
        <v>29</v>
      </c>
    </row>
    <row r="128" spans="1:16" s="14" customFormat="1" ht="15.75">
      <c r="A128" s="41" t="s">
        <v>283</v>
      </c>
      <c r="B128" s="42" t="s">
        <v>284</v>
      </c>
      <c r="C128" s="25"/>
      <c r="D128" s="25">
        <v>3</v>
      </c>
      <c r="E128" s="25">
        <v>3</v>
      </c>
      <c r="F128" s="25"/>
      <c r="G128" s="25">
        <v>5</v>
      </c>
      <c r="H128" s="25">
        <v>5</v>
      </c>
      <c r="I128" s="25"/>
      <c r="J128" s="25">
        <v>10</v>
      </c>
      <c r="K128" s="25">
        <v>10</v>
      </c>
      <c r="L128" s="25"/>
      <c r="M128" s="25">
        <v>10</v>
      </c>
      <c r="N128" s="25">
        <v>10</v>
      </c>
      <c r="O128" s="90">
        <v>42</v>
      </c>
      <c r="P128" s="29">
        <v>61</v>
      </c>
    </row>
    <row r="129" spans="1:16" s="14" customFormat="1" ht="15.75">
      <c r="A129" s="41" t="s">
        <v>285</v>
      </c>
      <c r="B129" s="42" t="s">
        <v>286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90">
        <v>40</v>
      </c>
      <c r="P129" s="29"/>
    </row>
    <row r="130" spans="1:16" s="14" customFormat="1" ht="15.75">
      <c r="A130" s="41" t="s">
        <v>287</v>
      </c>
      <c r="B130" s="42" t="s">
        <v>288</v>
      </c>
      <c r="C130" s="25">
        <v>2</v>
      </c>
      <c r="D130" s="25"/>
      <c r="E130" s="25">
        <v>3</v>
      </c>
      <c r="F130" s="25"/>
      <c r="G130" s="25">
        <v>0</v>
      </c>
      <c r="H130" s="25">
        <v>5</v>
      </c>
      <c r="I130" s="25"/>
      <c r="J130" s="25">
        <v>1</v>
      </c>
      <c r="K130" s="25"/>
      <c r="L130" s="25"/>
      <c r="M130" s="25">
        <v>5</v>
      </c>
      <c r="N130" s="25">
        <v>2</v>
      </c>
      <c r="O130" s="90">
        <v>32</v>
      </c>
      <c r="P130" s="29">
        <v>18</v>
      </c>
    </row>
    <row r="131" spans="1:16" s="14" customFormat="1" ht="15.75">
      <c r="A131" s="41" t="s">
        <v>289</v>
      </c>
      <c r="B131" s="42" t="s">
        <v>290</v>
      </c>
      <c r="C131" s="25">
        <v>3</v>
      </c>
      <c r="D131" s="25">
        <v>3</v>
      </c>
      <c r="E131" s="25">
        <v>4</v>
      </c>
      <c r="F131" s="25">
        <v>3.5</v>
      </c>
      <c r="G131" s="25">
        <v>4</v>
      </c>
      <c r="H131" s="25"/>
      <c r="I131" s="25"/>
      <c r="J131" s="25">
        <v>7</v>
      </c>
      <c r="K131" s="25">
        <v>5</v>
      </c>
      <c r="L131" s="25">
        <v>8</v>
      </c>
      <c r="M131" s="25"/>
      <c r="N131" s="25"/>
      <c r="O131" s="90">
        <v>28</v>
      </c>
      <c r="P131" s="29">
        <v>38</v>
      </c>
    </row>
    <row r="132" spans="1:16" s="14" customFormat="1" ht="15.75">
      <c r="A132" s="41" t="s">
        <v>430</v>
      </c>
      <c r="B132" s="4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90"/>
      <c r="P132" s="29"/>
    </row>
    <row r="133" spans="1:16" s="14" customFormat="1" ht="15.75">
      <c r="A133" s="41" t="s">
        <v>291</v>
      </c>
      <c r="B133" s="42" t="s">
        <v>292</v>
      </c>
      <c r="C133" s="25"/>
      <c r="D133" s="25"/>
      <c r="E133" s="25">
        <v>3.5</v>
      </c>
      <c r="F133" s="25"/>
      <c r="G133" s="25">
        <v>5</v>
      </c>
      <c r="H133" s="25">
        <v>5</v>
      </c>
      <c r="I133" s="25"/>
      <c r="J133" s="25">
        <v>4</v>
      </c>
      <c r="K133" s="25">
        <v>10</v>
      </c>
      <c r="L133" s="25"/>
      <c r="M133" s="25">
        <v>10</v>
      </c>
      <c r="N133" s="25">
        <v>5</v>
      </c>
      <c r="O133" s="90">
        <v>38</v>
      </c>
      <c r="P133" s="29">
        <v>44</v>
      </c>
    </row>
    <row r="134" spans="1:16" s="14" customFormat="1" ht="15.75">
      <c r="A134" s="41" t="s">
        <v>293</v>
      </c>
      <c r="B134" s="42" t="s">
        <v>294</v>
      </c>
      <c r="C134" s="25"/>
      <c r="D134" s="25">
        <v>2.5</v>
      </c>
      <c r="E134" s="25">
        <v>2.5</v>
      </c>
      <c r="F134" s="25"/>
      <c r="G134" s="25">
        <v>5</v>
      </c>
      <c r="H134" s="25">
        <v>5</v>
      </c>
      <c r="I134" s="25">
        <v>2.5</v>
      </c>
      <c r="J134" s="25">
        <v>9</v>
      </c>
      <c r="K134" s="25">
        <v>4</v>
      </c>
      <c r="L134" s="25"/>
      <c r="M134" s="25">
        <v>10</v>
      </c>
      <c r="N134" s="25">
        <v>3</v>
      </c>
      <c r="O134" s="90">
        <v>41</v>
      </c>
      <c r="P134" s="29">
        <v>45</v>
      </c>
    </row>
    <row r="135" spans="1:16" s="14" customFormat="1" ht="15.75">
      <c r="A135" s="41" t="s">
        <v>295</v>
      </c>
      <c r="B135" s="42" t="s">
        <v>296</v>
      </c>
      <c r="C135" s="25">
        <v>3</v>
      </c>
      <c r="D135" s="25"/>
      <c r="E135" s="25">
        <v>3</v>
      </c>
      <c r="F135" s="25">
        <v>2</v>
      </c>
      <c r="G135" s="25">
        <v>3</v>
      </c>
      <c r="H135" s="25">
        <v>5</v>
      </c>
      <c r="I135" s="25"/>
      <c r="J135" s="25">
        <v>2</v>
      </c>
      <c r="K135" s="25"/>
      <c r="L135" s="25">
        <v>4.5</v>
      </c>
      <c r="M135" s="25">
        <v>2.5</v>
      </c>
      <c r="N135" s="25">
        <v>5</v>
      </c>
      <c r="O135" s="90">
        <v>39</v>
      </c>
      <c r="P135" s="29">
        <v>30</v>
      </c>
    </row>
    <row r="136" spans="1:16" s="14" customFormat="1" ht="15.75">
      <c r="A136" s="41" t="s">
        <v>297</v>
      </c>
      <c r="B136" s="42" t="s">
        <v>298</v>
      </c>
      <c r="C136" s="25">
        <v>4</v>
      </c>
      <c r="D136" s="25"/>
      <c r="E136" s="25">
        <v>3.5</v>
      </c>
      <c r="F136" s="25">
        <v>3</v>
      </c>
      <c r="G136" s="25">
        <v>3</v>
      </c>
      <c r="H136" s="25">
        <v>5</v>
      </c>
      <c r="I136" s="25"/>
      <c r="J136" s="25"/>
      <c r="K136" s="25">
        <v>3</v>
      </c>
      <c r="L136" s="25"/>
      <c r="M136" s="25">
        <v>10</v>
      </c>
      <c r="N136" s="25">
        <v>7</v>
      </c>
      <c r="O136" s="90">
        <v>41</v>
      </c>
      <c r="P136" s="29">
        <v>39</v>
      </c>
    </row>
    <row r="137" spans="1:16" s="14" customFormat="1" ht="15.75">
      <c r="A137" s="41" t="s">
        <v>299</v>
      </c>
      <c r="B137" s="42" t="s">
        <v>300</v>
      </c>
      <c r="C137" s="25">
        <v>3.5</v>
      </c>
      <c r="D137" s="25"/>
      <c r="E137" s="25"/>
      <c r="F137" s="25"/>
      <c r="G137" s="25">
        <v>3</v>
      </c>
      <c r="H137" s="25">
        <v>2</v>
      </c>
      <c r="I137" s="25">
        <v>2</v>
      </c>
      <c r="J137" s="25">
        <v>4</v>
      </c>
      <c r="K137" s="25">
        <v>3.5</v>
      </c>
      <c r="L137" s="25"/>
      <c r="M137" s="25">
        <v>9</v>
      </c>
      <c r="N137" s="25">
        <v>3</v>
      </c>
      <c r="O137" s="90">
        <v>40</v>
      </c>
      <c r="P137" s="29">
        <v>30</v>
      </c>
    </row>
    <row r="138" spans="1:16" s="14" customFormat="1" ht="15.75">
      <c r="A138" s="41" t="s">
        <v>301</v>
      </c>
      <c r="B138" s="42" t="s">
        <v>302</v>
      </c>
      <c r="C138" s="25">
        <v>2.5</v>
      </c>
      <c r="D138" s="25"/>
      <c r="E138" s="25">
        <v>3</v>
      </c>
      <c r="F138" s="25"/>
      <c r="G138" s="25">
        <v>5</v>
      </c>
      <c r="H138" s="25">
        <v>0</v>
      </c>
      <c r="I138" s="25">
        <v>2</v>
      </c>
      <c r="J138" s="25">
        <v>4</v>
      </c>
      <c r="K138" s="25">
        <v>4</v>
      </c>
      <c r="L138" s="25"/>
      <c r="M138" s="25">
        <v>10</v>
      </c>
      <c r="N138" s="25">
        <v>3</v>
      </c>
      <c r="O138" s="90">
        <v>41</v>
      </c>
      <c r="P138" s="29">
        <v>34</v>
      </c>
    </row>
    <row r="139" spans="1:16" s="14" customFormat="1" ht="15.75">
      <c r="A139" s="41" t="s">
        <v>303</v>
      </c>
      <c r="B139" s="42" t="s">
        <v>304</v>
      </c>
      <c r="C139" s="25">
        <v>1</v>
      </c>
      <c r="D139" s="25"/>
      <c r="E139" s="25">
        <v>1</v>
      </c>
      <c r="F139" s="25"/>
      <c r="G139" s="25">
        <v>5</v>
      </c>
      <c r="H139" s="25">
        <v>5</v>
      </c>
      <c r="I139" s="25">
        <v>3</v>
      </c>
      <c r="J139" s="25"/>
      <c r="K139" s="25">
        <v>10</v>
      </c>
      <c r="L139" s="25"/>
      <c r="M139" s="25">
        <v>9</v>
      </c>
      <c r="N139" s="25">
        <v>12</v>
      </c>
      <c r="O139" s="90">
        <v>40</v>
      </c>
      <c r="P139" s="29">
        <v>46</v>
      </c>
    </row>
    <row r="140" spans="1:16" s="14" customFormat="1" ht="15.75">
      <c r="A140" s="41" t="s">
        <v>305</v>
      </c>
      <c r="B140" s="42" t="s">
        <v>306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90">
        <v>33</v>
      </c>
      <c r="P140" s="29"/>
    </row>
    <row r="141" spans="1:16" s="14" customFormat="1" ht="15.75">
      <c r="A141" s="41" t="s">
        <v>307</v>
      </c>
      <c r="B141" s="42" t="s">
        <v>308</v>
      </c>
      <c r="C141" s="25">
        <v>2</v>
      </c>
      <c r="D141" s="25"/>
      <c r="E141" s="25"/>
      <c r="F141" s="25">
        <v>2</v>
      </c>
      <c r="G141" s="25">
        <v>5</v>
      </c>
      <c r="H141" s="25">
        <v>5</v>
      </c>
      <c r="I141" s="25">
        <v>3</v>
      </c>
      <c r="J141" s="25">
        <v>6</v>
      </c>
      <c r="K141" s="25">
        <v>6</v>
      </c>
      <c r="L141" s="25"/>
      <c r="M141" s="25">
        <v>10</v>
      </c>
      <c r="N141" s="25">
        <v>8</v>
      </c>
      <c r="O141" s="90">
        <v>41</v>
      </c>
      <c r="P141" s="29">
        <v>47</v>
      </c>
    </row>
    <row r="142" spans="1:16" s="14" customFormat="1" ht="15.75">
      <c r="A142" s="41" t="s">
        <v>309</v>
      </c>
      <c r="B142" s="42" t="s">
        <v>310</v>
      </c>
      <c r="C142" s="25"/>
      <c r="D142" s="25"/>
      <c r="E142" s="25"/>
      <c r="F142" s="25"/>
      <c r="G142" s="25">
        <v>3</v>
      </c>
      <c r="H142" s="25">
        <v>5</v>
      </c>
      <c r="I142" s="25"/>
      <c r="J142" s="25">
        <v>7</v>
      </c>
      <c r="K142" s="25"/>
      <c r="L142" s="25"/>
      <c r="M142" s="25">
        <v>9</v>
      </c>
      <c r="N142" s="25">
        <v>7</v>
      </c>
      <c r="O142" s="90">
        <v>40</v>
      </c>
      <c r="P142" s="29">
        <v>31</v>
      </c>
    </row>
    <row r="143" spans="1:16" s="14" customFormat="1" ht="15.75">
      <c r="A143" s="41" t="s">
        <v>311</v>
      </c>
      <c r="B143" s="42" t="s">
        <v>312</v>
      </c>
      <c r="C143" s="25"/>
      <c r="D143" s="25">
        <v>1</v>
      </c>
      <c r="E143" s="25">
        <v>3</v>
      </c>
      <c r="F143" s="25"/>
      <c r="G143" s="25">
        <v>5</v>
      </c>
      <c r="H143" s="25">
        <v>2</v>
      </c>
      <c r="I143" s="25"/>
      <c r="J143" s="25"/>
      <c r="K143" s="25"/>
      <c r="L143" s="25">
        <v>5</v>
      </c>
      <c r="M143" s="25">
        <v>6</v>
      </c>
      <c r="N143" s="25">
        <v>6</v>
      </c>
      <c r="O143" s="90">
        <v>39</v>
      </c>
      <c r="P143" s="29">
        <v>28</v>
      </c>
    </row>
    <row r="144" spans="1:16" s="14" customFormat="1" ht="15.75">
      <c r="A144" s="41" t="s">
        <v>313</v>
      </c>
      <c r="B144" s="42" t="s">
        <v>314</v>
      </c>
      <c r="C144" s="25">
        <v>3.5</v>
      </c>
      <c r="D144" s="25">
        <v>3</v>
      </c>
      <c r="E144" s="25">
        <v>4</v>
      </c>
      <c r="F144" s="25"/>
      <c r="G144" s="25"/>
      <c r="H144" s="25">
        <v>2</v>
      </c>
      <c r="I144" s="25"/>
      <c r="J144" s="25"/>
      <c r="K144" s="25"/>
      <c r="L144" s="25">
        <v>6</v>
      </c>
      <c r="M144" s="25"/>
      <c r="N144" s="25">
        <v>4</v>
      </c>
      <c r="O144" s="90">
        <v>33</v>
      </c>
      <c r="P144" s="29">
        <v>23</v>
      </c>
    </row>
    <row r="145" spans="1:16" s="14" customFormat="1" ht="15.75">
      <c r="A145" s="41" t="s">
        <v>315</v>
      </c>
      <c r="B145" s="42" t="s">
        <v>316</v>
      </c>
      <c r="C145" s="25">
        <v>3</v>
      </c>
      <c r="D145" s="25"/>
      <c r="E145" s="25">
        <v>3</v>
      </c>
      <c r="F145" s="25">
        <v>3</v>
      </c>
      <c r="G145" s="25">
        <v>5</v>
      </c>
      <c r="H145" s="25">
        <v>5</v>
      </c>
      <c r="I145" s="25"/>
      <c r="J145" s="25">
        <v>4</v>
      </c>
      <c r="K145" s="25">
        <v>5</v>
      </c>
      <c r="L145" s="25"/>
      <c r="M145" s="25">
        <v>8</v>
      </c>
      <c r="N145" s="25">
        <v>6</v>
      </c>
      <c r="O145" s="90">
        <v>39</v>
      </c>
      <c r="P145" s="29">
        <v>42</v>
      </c>
    </row>
    <row r="146" spans="1:16" s="14" customFormat="1" ht="15.75">
      <c r="A146" s="41" t="s">
        <v>317</v>
      </c>
      <c r="B146" s="42" t="s">
        <v>318</v>
      </c>
      <c r="C146" s="25">
        <v>3.5</v>
      </c>
      <c r="D146" s="25">
        <v>4</v>
      </c>
      <c r="E146" s="25">
        <v>4</v>
      </c>
      <c r="F146" s="25"/>
      <c r="G146" s="25">
        <v>2</v>
      </c>
      <c r="H146" s="25">
        <v>5</v>
      </c>
      <c r="I146" s="25"/>
      <c r="J146" s="25">
        <v>6</v>
      </c>
      <c r="K146" s="25">
        <v>10</v>
      </c>
      <c r="L146" s="25">
        <v>5</v>
      </c>
      <c r="M146" s="25"/>
      <c r="N146" s="25">
        <v>5</v>
      </c>
      <c r="O146" s="90">
        <v>41</v>
      </c>
      <c r="P146" s="29">
        <v>45</v>
      </c>
    </row>
    <row r="147" spans="1:16" s="14" customFormat="1" ht="15.75">
      <c r="A147" s="41" t="s">
        <v>319</v>
      </c>
      <c r="B147" s="42" t="s">
        <v>320</v>
      </c>
      <c r="C147" s="25">
        <v>3</v>
      </c>
      <c r="D147" s="25"/>
      <c r="E147" s="25">
        <v>3.5</v>
      </c>
      <c r="F147" s="25"/>
      <c r="G147" s="25">
        <v>5</v>
      </c>
      <c r="H147" s="25">
        <v>5</v>
      </c>
      <c r="I147" s="25"/>
      <c r="J147" s="25"/>
      <c r="K147" s="25"/>
      <c r="L147" s="25">
        <v>0.5</v>
      </c>
      <c r="M147" s="25">
        <v>3</v>
      </c>
      <c r="N147" s="25">
        <v>6</v>
      </c>
      <c r="O147" s="90">
        <v>37</v>
      </c>
      <c r="P147" s="29">
        <v>26</v>
      </c>
    </row>
    <row r="148" spans="1:16" s="14" customFormat="1" ht="15.75">
      <c r="A148" s="41" t="s">
        <v>321</v>
      </c>
      <c r="B148" s="42" t="s">
        <v>322</v>
      </c>
      <c r="C148" s="25">
        <v>3.5</v>
      </c>
      <c r="D148" s="25"/>
      <c r="E148" s="25"/>
      <c r="F148" s="25">
        <v>2.5</v>
      </c>
      <c r="G148" s="25">
        <v>5</v>
      </c>
      <c r="H148" s="25">
        <v>5</v>
      </c>
      <c r="I148" s="25">
        <v>5</v>
      </c>
      <c r="J148" s="25">
        <v>6</v>
      </c>
      <c r="K148" s="25">
        <v>5</v>
      </c>
      <c r="L148" s="25"/>
      <c r="M148" s="25">
        <v>10</v>
      </c>
      <c r="N148" s="25">
        <v>6</v>
      </c>
      <c r="O148" s="90">
        <v>43</v>
      </c>
      <c r="P148" s="29">
        <v>48</v>
      </c>
    </row>
    <row r="149" spans="1:16" s="14" customFormat="1" ht="15.75">
      <c r="A149" s="41" t="s">
        <v>323</v>
      </c>
      <c r="B149" s="42" t="s">
        <v>324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104">
        <v>0</v>
      </c>
      <c r="P149" s="29"/>
    </row>
    <row r="150" spans="1:16" s="14" customFormat="1" ht="15.75">
      <c r="A150" s="41" t="s">
        <v>325</v>
      </c>
      <c r="B150" s="42" t="s">
        <v>326</v>
      </c>
      <c r="C150" s="25"/>
      <c r="D150" s="25"/>
      <c r="E150" s="25"/>
      <c r="F150" s="25"/>
      <c r="G150" s="25">
        <v>5</v>
      </c>
      <c r="H150" s="25">
        <v>5</v>
      </c>
      <c r="I150" s="25">
        <v>5</v>
      </c>
      <c r="J150" s="25">
        <v>10</v>
      </c>
      <c r="K150" s="25">
        <v>10</v>
      </c>
      <c r="L150" s="25"/>
      <c r="M150" s="25">
        <v>8</v>
      </c>
      <c r="N150" s="25">
        <v>13</v>
      </c>
      <c r="O150" s="90">
        <v>40</v>
      </c>
      <c r="P150" s="29">
        <v>56</v>
      </c>
    </row>
    <row r="151" spans="1:16" s="14" customFormat="1" ht="15.75">
      <c r="A151" s="41" t="s">
        <v>327</v>
      </c>
      <c r="B151" s="42" t="s">
        <v>328</v>
      </c>
      <c r="C151" s="25">
        <v>3</v>
      </c>
      <c r="D151" s="25"/>
      <c r="E151" s="25">
        <v>3</v>
      </c>
      <c r="F151" s="25">
        <v>3</v>
      </c>
      <c r="G151" s="25">
        <v>5</v>
      </c>
      <c r="H151" s="25">
        <v>2</v>
      </c>
      <c r="I151" s="25"/>
      <c r="J151" s="25"/>
      <c r="K151" s="25"/>
      <c r="L151" s="25">
        <v>7</v>
      </c>
      <c r="M151" s="25">
        <v>10</v>
      </c>
      <c r="N151" s="25"/>
      <c r="O151" s="90">
        <v>39</v>
      </c>
      <c r="P151" s="29">
        <v>33</v>
      </c>
    </row>
    <row r="152" spans="1:16" s="14" customFormat="1" ht="15.75">
      <c r="A152" s="41" t="s">
        <v>329</v>
      </c>
      <c r="B152" s="42" t="s">
        <v>330</v>
      </c>
      <c r="C152" s="25"/>
      <c r="D152" s="25"/>
      <c r="E152" s="25"/>
      <c r="F152" s="25"/>
      <c r="G152" s="25">
        <v>5</v>
      </c>
      <c r="H152" s="25">
        <v>5</v>
      </c>
      <c r="I152" s="25">
        <v>2</v>
      </c>
      <c r="J152" s="25">
        <v>8</v>
      </c>
      <c r="K152" s="25"/>
      <c r="L152" s="25"/>
      <c r="M152" s="25">
        <v>9</v>
      </c>
      <c r="N152" s="25">
        <v>2</v>
      </c>
      <c r="O152" s="90">
        <v>31</v>
      </c>
      <c r="P152" s="29">
        <v>31</v>
      </c>
    </row>
    <row r="153" spans="1:16" s="14" customFormat="1" ht="15.75">
      <c r="A153" s="41" t="s">
        <v>331</v>
      </c>
      <c r="B153" s="42" t="s">
        <v>332</v>
      </c>
      <c r="C153" s="25"/>
      <c r="D153" s="25"/>
      <c r="E153" s="25"/>
      <c r="F153" s="25"/>
      <c r="G153" s="25">
        <v>5</v>
      </c>
      <c r="H153" s="25">
        <v>5</v>
      </c>
      <c r="I153" s="25"/>
      <c r="J153" s="25">
        <v>5</v>
      </c>
      <c r="K153" s="25">
        <v>4</v>
      </c>
      <c r="L153" s="25"/>
      <c r="M153" s="25">
        <v>10</v>
      </c>
      <c r="N153" s="25">
        <v>5</v>
      </c>
      <c r="O153" s="90">
        <v>43</v>
      </c>
      <c r="P153" s="29">
        <v>34</v>
      </c>
    </row>
    <row r="154" spans="1:16" s="14" customFormat="1" ht="15.75">
      <c r="A154" s="41" t="s">
        <v>333</v>
      </c>
      <c r="B154" s="42" t="s">
        <v>334</v>
      </c>
      <c r="C154" s="25">
        <v>3.5</v>
      </c>
      <c r="D154" s="25"/>
      <c r="E154" s="25">
        <v>3.5</v>
      </c>
      <c r="F154" s="25">
        <v>3</v>
      </c>
      <c r="G154" s="25">
        <v>0</v>
      </c>
      <c r="H154" s="25">
        <v>5</v>
      </c>
      <c r="I154" s="25"/>
      <c r="J154" s="25"/>
      <c r="K154" s="25"/>
      <c r="L154" s="25"/>
      <c r="M154" s="25">
        <v>2</v>
      </c>
      <c r="N154" s="25"/>
      <c r="O154" s="90">
        <v>43</v>
      </c>
      <c r="P154" s="29">
        <v>17</v>
      </c>
    </row>
    <row r="155" spans="1:16" s="14" customFormat="1" ht="15.75">
      <c r="A155" s="41" t="s">
        <v>335</v>
      </c>
      <c r="B155" s="42" t="s">
        <v>336</v>
      </c>
      <c r="C155" s="25">
        <v>3</v>
      </c>
      <c r="D155" s="25"/>
      <c r="E155" s="25"/>
      <c r="F155" s="25">
        <v>1</v>
      </c>
      <c r="G155" s="25">
        <v>5</v>
      </c>
      <c r="H155" s="25">
        <v>5</v>
      </c>
      <c r="I155" s="25">
        <v>5</v>
      </c>
      <c r="J155" s="25">
        <v>10</v>
      </c>
      <c r="K155" s="25">
        <v>8</v>
      </c>
      <c r="L155" s="25"/>
      <c r="M155" s="25">
        <v>10</v>
      </c>
      <c r="N155" s="25">
        <v>12</v>
      </c>
      <c r="O155" s="90">
        <v>42</v>
      </c>
      <c r="P155" s="29">
        <v>59</v>
      </c>
    </row>
    <row r="156" spans="1:16" s="14" customFormat="1" ht="15.75">
      <c r="A156" s="41" t="s">
        <v>337</v>
      </c>
      <c r="B156" s="42" t="s">
        <v>338</v>
      </c>
      <c r="C156" s="25"/>
      <c r="D156" s="25">
        <v>3</v>
      </c>
      <c r="E156" s="25"/>
      <c r="F156" s="25"/>
      <c r="G156" s="25">
        <v>5</v>
      </c>
      <c r="H156" s="25">
        <v>5</v>
      </c>
      <c r="I156" s="25"/>
      <c r="J156" s="25">
        <v>10</v>
      </c>
      <c r="K156" s="25">
        <v>4</v>
      </c>
      <c r="L156" s="25"/>
      <c r="M156" s="25"/>
      <c r="N156" s="25">
        <v>12</v>
      </c>
      <c r="O156" s="90">
        <v>40</v>
      </c>
      <c r="P156" s="29">
        <v>39</v>
      </c>
    </row>
    <row r="157" spans="1:16" s="14" customFormat="1" ht="15.75">
      <c r="A157" s="41" t="s">
        <v>339</v>
      </c>
      <c r="B157" s="42" t="s">
        <v>340</v>
      </c>
      <c r="C157" s="25">
        <v>1</v>
      </c>
      <c r="D157" s="25">
        <v>1</v>
      </c>
      <c r="E157" s="25"/>
      <c r="F157" s="25"/>
      <c r="G157" s="25">
        <v>3</v>
      </c>
      <c r="H157" s="25">
        <v>5</v>
      </c>
      <c r="I157" s="25">
        <v>2</v>
      </c>
      <c r="J157" s="25">
        <v>6</v>
      </c>
      <c r="K157" s="25">
        <v>10</v>
      </c>
      <c r="L157" s="25"/>
      <c r="M157" s="25">
        <v>10</v>
      </c>
      <c r="N157" s="25">
        <v>9</v>
      </c>
      <c r="O157" s="90">
        <v>41</v>
      </c>
      <c r="P157" s="29">
        <v>47</v>
      </c>
    </row>
    <row r="158" spans="1:16" s="14" customFormat="1" ht="15.75">
      <c r="A158" s="41" t="s">
        <v>341</v>
      </c>
      <c r="B158" s="42" t="s">
        <v>342</v>
      </c>
      <c r="C158" s="25"/>
      <c r="D158" s="25"/>
      <c r="E158" s="25"/>
      <c r="F158" s="25">
        <v>3</v>
      </c>
      <c r="G158" s="25">
        <v>2</v>
      </c>
      <c r="H158" s="25">
        <v>2</v>
      </c>
      <c r="I158" s="25">
        <v>2</v>
      </c>
      <c r="J158" s="25">
        <v>6</v>
      </c>
      <c r="K158" s="25">
        <v>3</v>
      </c>
      <c r="L158" s="25"/>
      <c r="M158" s="25">
        <v>10</v>
      </c>
      <c r="N158" s="25">
        <v>4</v>
      </c>
      <c r="O158" s="90">
        <v>50</v>
      </c>
      <c r="P158" s="29">
        <v>32</v>
      </c>
    </row>
    <row r="159" spans="1:16" s="14" customFormat="1" ht="15.75">
      <c r="A159" s="41" t="s">
        <v>343</v>
      </c>
      <c r="B159" s="42" t="s">
        <v>344</v>
      </c>
      <c r="C159" s="25">
        <v>1.5</v>
      </c>
      <c r="D159" s="25"/>
      <c r="E159" s="25"/>
      <c r="F159" s="25"/>
      <c r="G159" s="25">
        <v>2</v>
      </c>
      <c r="H159" s="25">
        <v>5</v>
      </c>
      <c r="I159" s="25">
        <v>3</v>
      </c>
      <c r="J159" s="25">
        <v>4</v>
      </c>
      <c r="K159" s="25">
        <v>4</v>
      </c>
      <c r="L159" s="25"/>
      <c r="M159" s="25">
        <v>10</v>
      </c>
      <c r="N159" s="25">
        <v>4</v>
      </c>
      <c r="O159" s="90">
        <v>42</v>
      </c>
      <c r="P159" s="29">
        <v>34</v>
      </c>
    </row>
    <row r="160" spans="1:16" s="14" customFormat="1" ht="15.75">
      <c r="A160" s="41" t="s">
        <v>345</v>
      </c>
      <c r="B160" s="42" t="s">
        <v>346</v>
      </c>
      <c r="C160" s="25">
        <v>3</v>
      </c>
      <c r="D160" s="25">
        <v>2.5</v>
      </c>
      <c r="E160" s="25"/>
      <c r="F160" s="25"/>
      <c r="G160" s="25">
        <v>5</v>
      </c>
      <c r="H160" s="25">
        <v>5</v>
      </c>
      <c r="I160" s="25">
        <v>3</v>
      </c>
      <c r="J160" s="25">
        <v>10</v>
      </c>
      <c r="K160" s="25">
        <v>10</v>
      </c>
      <c r="L160" s="25"/>
      <c r="M160" s="25">
        <v>10</v>
      </c>
      <c r="N160" s="25">
        <v>13</v>
      </c>
      <c r="O160" s="90">
        <v>41</v>
      </c>
      <c r="P160" s="29">
        <v>62</v>
      </c>
    </row>
    <row r="161" spans="1:16" s="14" customFormat="1" ht="15.75">
      <c r="A161" s="41" t="s">
        <v>347</v>
      </c>
      <c r="B161" s="42" t="s">
        <v>348</v>
      </c>
      <c r="C161" s="25">
        <v>2</v>
      </c>
      <c r="D161" s="25"/>
      <c r="E161" s="25">
        <v>2</v>
      </c>
      <c r="F161" s="25"/>
      <c r="G161" s="25">
        <v>5</v>
      </c>
      <c r="H161" s="25">
        <v>5</v>
      </c>
      <c r="I161" s="25">
        <v>2</v>
      </c>
      <c r="J161" s="25">
        <v>7</v>
      </c>
      <c r="K161" s="25"/>
      <c r="L161" s="25">
        <v>4</v>
      </c>
      <c r="M161" s="25">
        <v>10</v>
      </c>
      <c r="N161" s="25">
        <v>12</v>
      </c>
      <c r="O161" s="90">
        <v>44</v>
      </c>
      <c r="P161" s="29">
        <v>49</v>
      </c>
    </row>
    <row r="162" spans="1:16" s="14" customFormat="1" ht="15.75">
      <c r="A162" s="41" t="s">
        <v>349</v>
      </c>
      <c r="B162" s="42" t="s">
        <v>350</v>
      </c>
      <c r="C162" s="25">
        <v>2</v>
      </c>
      <c r="D162" s="25"/>
      <c r="E162" s="25">
        <v>3.5</v>
      </c>
      <c r="F162" s="25"/>
      <c r="G162" s="25">
        <v>5</v>
      </c>
      <c r="H162" s="25"/>
      <c r="I162" s="25">
        <v>2</v>
      </c>
      <c r="J162" s="25"/>
      <c r="K162" s="25"/>
      <c r="L162" s="25"/>
      <c r="M162" s="25"/>
      <c r="N162" s="25">
        <v>3</v>
      </c>
      <c r="O162" s="90">
        <v>32</v>
      </c>
      <c r="P162" s="29">
        <v>16</v>
      </c>
    </row>
    <row r="163" spans="1:16" s="14" customFormat="1" ht="15.75">
      <c r="A163" s="41" t="s">
        <v>351</v>
      </c>
      <c r="B163" s="42" t="s">
        <v>352</v>
      </c>
      <c r="C163" s="25">
        <v>3.5</v>
      </c>
      <c r="D163" s="25">
        <v>3.5</v>
      </c>
      <c r="E163" s="25"/>
      <c r="F163" s="25"/>
      <c r="G163" s="25">
        <v>5</v>
      </c>
      <c r="H163" s="25">
        <v>5</v>
      </c>
      <c r="I163" s="25">
        <v>2</v>
      </c>
      <c r="J163" s="25">
        <v>5</v>
      </c>
      <c r="K163" s="25">
        <v>4</v>
      </c>
      <c r="L163" s="25"/>
      <c r="M163" s="25">
        <v>10</v>
      </c>
      <c r="N163" s="25">
        <v>15</v>
      </c>
      <c r="O163" s="90">
        <v>48</v>
      </c>
      <c r="P163" s="29">
        <v>53</v>
      </c>
    </row>
    <row r="164" spans="1:16" s="14" customFormat="1" ht="15.75">
      <c r="A164" s="41" t="s">
        <v>353</v>
      </c>
      <c r="B164" s="42" t="s">
        <v>354</v>
      </c>
      <c r="C164" s="25"/>
      <c r="D164" s="25"/>
      <c r="E164" s="25">
        <v>3</v>
      </c>
      <c r="F164" s="25"/>
      <c r="G164" s="25">
        <v>3</v>
      </c>
      <c r="H164" s="25">
        <v>5</v>
      </c>
      <c r="I164" s="25"/>
      <c r="J164" s="25"/>
      <c r="K164" s="25">
        <v>3</v>
      </c>
      <c r="L164" s="25">
        <v>3</v>
      </c>
      <c r="M164" s="25">
        <v>10</v>
      </c>
      <c r="N164" s="25">
        <v>3</v>
      </c>
      <c r="O164" s="90">
        <v>41</v>
      </c>
      <c r="P164" s="29">
        <v>30</v>
      </c>
    </row>
    <row r="165" spans="1:16" s="14" customFormat="1" ht="15.75">
      <c r="A165" s="41" t="s">
        <v>355</v>
      </c>
      <c r="B165" s="42" t="s">
        <v>356</v>
      </c>
      <c r="C165" s="25"/>
      <c r="D165" s="25"/>
      <c r="E165" s="25">
        <v>3</v>
      </c>
      <c r="F165" s="25"/>
      <c r="G165" s="25">
        <v>5</v>
      </c>
      <c r="H165" s="25">
        <v>5</v>
      </c>
      <c r="I165" s="25"/>
      <c r="J165" s="25"/>
      <c r="K165" s="25">
        <v>3</v>
      </c>
      <c r="L165" s="25">
        <v>2</v>
      </c>
      <c r="M165" s="25">
        <v>8</v>
      </c>
      <c r="N165" s="25">
        <v>5</v>
      </c>
      <c r="O165" s="90">
        <v>38</v>
      </c>
      <c r="P165" s="29">
        <v>33</v>
      </c>
    </row>
    <row r="166" spans="1:16" s="14" customFormat="1" ht="15.75">
      <c r="A166" s="41" t="s">
        <v>357</v>
      </c>
      <c r="B166" s="42" t="s">
        <v>358</v>
      </c>
      <c r="C166" s="25">
        <v>4</v>
      </c>
      <c r="D166" s="25"/>
      <c r="E166" s="25">
        <v>3</v>
      </c>
      <c r="F166" s="25"/>
      <c r="G166" s="25">
        <v>5</v>
      </c>
      <c r="H166" s="25">
        <v>5</v>
      </c>
      <c r="I166" s="25">
        <v>2</v>
      </c>
      <c r="J166" s="25">
        <v>8</v>
      </c>
      <c r="K166" s="25">
        <v>3</v>
      </c>
      <c r="L166" s="25"/>
      <c r="M166" s="25">
        <v>8</v>
      </c>
      <c r="N166" s="25">
        <v>3</v>
      </c>
      <c r="O166" s="90">
        <v>47</v>
      </c>
      <c r="P166" s="29">
        <v>41</v>
      </c>
    </row>
    <row r="167" spans="1:16" s="14" customFormat="1" ht="15.75">
      <c r="A167" s="41" t="s">
        <v>359</v>
      </c>
      <c r="B167" s="42" t="s">
        <v>360</v>
      </c>
      <c r="C167" s="25"/>
      <c r="D167" s="25">
        <v>1</v>
      </c>
      <c r="E167" s="25">
        <v>3</v>
      </c>
      <c r="F167" s="25"/>
      <c r="G167" s="25">
        <v>5</v>
      </c>
      <c r="H167" s="25">
        <v>5</v>
      </c>
      <c r="I167" s="25">
        <v>2</v>
      </c>
      <c r="J167" s="25">
        <v>10</v>
      </c>
      <c r="K167" s="25">
        <v>6</v>
      </c>
      <c r="L167" s="25"/>
      <c r="M167" s="25">
        <v>10</v>
      </c>
      <c r="N167" s="25">
        <v>12</v>
      </c>
      <c r="O167" s="90">
        <v>48</v>
      </c>
      <c r="P167" s="29">
        <v>54</v>
      </c>
    </row>
    <row r="168" spans="1:16" s="14" customFormat="1" ht="15.75">
      <c r="A168" s="41" t="s">
        <v>361</v>
      </c>
      <c r="B168" s="42" t="s">
        <v>362</v>
      </c>
      <c r="C168" s="25">
        <v>4</v>
      </c>
      <c r="D168" s="25">
        <v>4</v>
      </c>
      <c r="E168" s="25">
        <v>3</v>
      </c>
      <c r="F168" s="25"/>
      <c r="G168" s="25">
        <v>2</v>
      </c>
      <c r="H168" s="25">
        <v>3</v>
      </c>
      <c r="I168" s="25"/>
      <c r="J168" s="25">
        <v>6</v>
      </c>
      <c r="K168" s="25">
        <v>5</v>
      </c>
      <c r="L168" s="25"/>
      <c r="M168" s="25">
        <v>8</v>
      </c>
      <c r="N168" s="25"/>
      <c r="O168" s="90">
        <v>43</v>
      </c>
      <c r="P168" s="29">
        <v>35</v>
      </c>
    </row>
    <row r="169" spans="1:16" s="14" customFormat="1" ht="15.75">
      <c r="A169" s="41" t="s">
        <v>363</v>
      </c>
      <c r="B169" s="42" t="s">
        <v>364</v>
      </c>
      <c r="C169" s="25"/>
      <c r="D169" s="25"/>
      <c r="E169" s="25"/>
      <c r="F169" s="25"/>
      <c r="G169" s="25">
        <v>0</v>
      </c>
      <c r="H169" s="25">
        <v>1</v>
      </c>
      <c r="I169" s="25"/>
      <c r="J169" s="25">
        <v>3</v>
      </c>
      <c r="K169" s="25">
        <v>1</v>
      </c>
      <c r="L169" s="25"/>
      <c r="M169" s="25">
        <v>10</v>
      </c>
      <c r="N169" s="25"/>
      <c r="O169" s="90">
        <v>43</v>
      </c>
      <c r="P169" s="29">
        <v>15</v>
      </c>
    </row>
    <row r="170" spans="1:16" s="14" customFormat="1" ht="15.75">
      <c r="A170" s="41" t="s">
        <v>365</v>
      </c>
      <c r="B170" s="42" t="s">
        <v>366</v>
      </c>
      <c r="C170" s="25"/>
      <c r="D170" s="25"/>
      <c r="E170" s="25"/>
      <c r="F170" s="25"/>
      <c r="G170" s="25">
        <v>5</v>
      </c>
      <c r="H170" s="25">
        <v>5</v>
      </c>
      <c r="I170" s="25">
        <v>3</v>
      </c>
      <c r="J170" s="25">
        <v>7</v>
      </c>
      <c r="K170" s="25">
        <v>4.5</v>
      </c>
      <c r="L170" s="25"/>
      <c r="M170" s="25">
        <v>10</v>
      </c>
      <c r="N170" s="25">
        <v>11</v>
      </c>
      <c r="O170" s="90">
        <v>46</v>
      </c>
      <c r="P170" s="29">
        <v>46</v>
      </c>
    </row>
    <row r="171" spans="1:16" s="14" customFormat="1" ht="15.75">
      <c r="A171" s="41" t="s">
        <v>367</v>
      </c>
      <c r="B171" s="42" t="s">
        <v>368</v>
      </c>
      <c r="C171" s="25"/>
      <c r="D171" s="25"/>
      <c r="E171" s="25"/>
      <c r="F171" s="25"/>
      <c r="G171" s="25">
        <v>5</v>
      </c>
      <c r="H171" s="25">
        <v>5</v>
      </c>
      <c r="I171" s="25">
        <v>3</v>
      </c>
      <c r="J171" s="25">
        <v>10</v>
      </c>
      <c r="K171" s="25">
        <v>8</v>
      </c>
      <c r="L171" s="25"/>
      <c r="M171" s="25">
        <v>10</v>
      </c>
      <c r="N171" s="25">
        <v>15</v>
      </c>
      <c r="O171" s="90">
        <v>51</v>
      </c>
      <c r="P171" s="29">
        <v>61</v>
      </c>
    </row>
    <row r="172" spans="1:16" s="14" customFormat="1" ht="15.75">
      <c r="A172" s="41" t="s">
        <v>369</v>
      </c>
      <c r="B172" s="42" t="s">
        <v>370</v>
      </c>
      <c r="C172" s="25"/>
      <c r="D172" s="25">
        <v>3</v>
      </c>
      <c r="E172" s="25">
        <v>3.5</v>
      </c>
      <c r="F172" s="25"/>
      <c r="G172" s="25">
        <v>5</v>
      </c>
      <c r="H172" s="25">
        <v>5</v>
      </c>
      <c r="I172" s="25">
        <v>3</v>
      </c>
      <c r="J172" s="25">
        <v>1</v>
      </c>
      <c r="K172" s="25"/>
      <c r="L172" s="25">
        <v>10</v>
      </c>
      <c r="M172" s="25"/>
      <c r="N172" s="25">
        <v>2</v>
      </c>
      <c r="O172" s="90">
        <v>42</v>
      </c>
      <c r="P172" s="29">
        <v>33</v>
      </c>
    </row>
    <row r="173" spans="1:16" s="14" customFormat="1" ht="15.75">
      <c r="A173" s="41" t="s">
        <v>371</v>
      </c>
      <c r="B173" s="42" t="s">
        <v>372</v>
      </c>
      <c r="C173" s="25">
        <v>2</v>
      </c>
      <c r="D173" s="25">
        <v>3</v>
      </c>
      <c r="E173" s="25">
        <v>3</v>
      </c>
      <c r="F173" s="25">
        <v>2.5</v>
      </c>
      <c r="G173" s="25"/>
      <c r="H173" s="25">
        <v>5</v>
      </c>
      <c r="I173" s="25"/>
      <c r="J173" s="25"/>
      <c r="K173" s="25"/>
      <c r="L173" s="25">
        <v>4</v>
      </c>
      <c r="M173" s="25">
        <v>10</v>
      </c>
      <c r="N173" s="25">
        <v>8</v>
      </c>
      <c r="O173" s="90">
        <v>45</v>
      </c>
      <c r="P173" s="29">
        <v>38</v>
      </c>
    </row>
    <row r="174" spans="1:16" s="14" customFormat="1" ht="15.75">
      <c r="A174" s="41" t="s">
        <v>373</v>
      </c>
      <c r="B174" s="42" t="s">
        <v>374</v>
      </c>
      <c r="C174" s="25">
        <v>1</v>
      </c>
      <c r="D174" s="25"/>
      <c r="E174" s="25">
        <v>1</v>
      </c>
      <c r="F174" s="25">
        <v>2</v>
      </c>
      <c r="G174" s="25">
        <v>0</v>
      </c>
      <c r="H174" s="25">
        <v>0</v>
      </c>
      <c r="I174" s="25"/>
      <c r="J174" s="25">
        <v>5</v>
      </c>
      <c r="K174" s="25"/>
      <c r="L174" s="25">
        <v>10</v>
      </c>
      <c r="M174" s="25"/>
      <c r="N174" s="25">
        <v>6</v>
      </c>
      <c r="O174" s="90">
        <v>41</v>
      </c>
      <c r="P174" s="29">
        <v>25</v>
      </c>
    </row>
    <row r="175" spans="1:16" s="14" customFormat="1" ht="15.75">
      <c r="A175" s="41" t="s">
        <v>375</v>
      </c>
      <c r="B175" s="42" t="s">
        <v>376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90">
        <v>36</v>
      </c>
      <c r="P175" s="29"/>
    </row>
    <row r="176" spans="1:16" s="14" customFormat="1" ht="15.75">
      <c r="A176" s="41" t="s">
        <v>377</v>
      </c>
      <c r="B176" s="42" t="s">
        <v>378</v>
      </c>
      <c r="C176" s="25"/>
      <c r="D176" s="25"/>
      <c r="E176" s="25">
        <v>4</v>
      </c>
      <c r="F176" s="25">
        <v>2</v>
      </c>
      <c r="G176" s="25">
        <v>5</v>
      </c>
      <c r="H176" s="25">
        <v>5</v>
      </c>
      <c r="I176" s="25">
        <v>5</v>
      </c>
      <c r="J176" s="25">
        <v>4</v>
      </c>
      <c r="K176" s="25">
        <v>10</v>
      </c>
      <c r="L176" s="25"/>
      <c r="M176" s="25">
        <v>10</v>
      </c>
      <c r="N176" s="25">
        <v>15</v>
      </c>
      <c r="O176" s="90">
        <v>48</v>
      </c>
      <c r="P176" s="29">
        <v>60</v>
      </c>
    </row>
    <row r="177" spans="1:16" s="14" customFormat="1" ht="15.75">
      <c r="A177" s="41" t="s">
        <v>379</v>
      </c>
      <c r="B177" s="42" t="s">
        <v>380</v>
      </c>
      <c r="C177" s="25"/>
      <c r="D177" s="25"/>
      <c r="E177" s="25">
        <v>3.5</v>
      </c>
      <c r="F177" s="25">
        <v>3.5</v>
      </c>
      <c r="G177" s="25">
        <v>5</v>
      </c>
      <c r="H177" s="25">
        <v>5</v>
      </c>
      <c r="I177" s="25">
        <v>2</v>
      </c>
      <c r="J177" s="25">
        <v>10</v>
      </c>
      <c r="K177" s="25">
        <v>10</v>
      </c>
      <c r="L177" s="25"/>
      <c r="M177" s="25">
        <v>10</v>
      </c>
      <c r="N177" s="25">
        <v>15</v>
      </c>
      <c r="O177" s="90">
        <v>46</v>
      </c>
      <c r="P177" s="29">
        <v>64</v>
      </c>
    </row>
    <row r="178" spans="1:16" s="14" customFormat="1" ht="15.75">
      <c r="A178" s="41" t="s">
        <v>381</v>
      </c>
      <c r="B178" s="42" t="s">
        <v>382</v>
      </c>
      <c r="C178" s="25"/>
      <c r="D178" s="25"/>
      <c r="E178" s="25">
        <v>3</v>
      </c>
      <c r="F178" s="25">
        <v>2.5</v>
      </c>
      <c r="G178" s="25">
        <v>5</v>
      </c>
      <c r="H178" s="25">
        <v>2</v>
      </c>
      <c r="I178" s="25"/>
      <c r="J178" s="25">
        <v>7</v>
      </c>
      <c r="K178" s="25"/>
      <c r="L178" s="25">
        <v>4</v>
      </c>
      <c r="M178" s="25">
        <v>10</v>
      </c>
      <c r="N178" s="25">
        <v>5</v>
      </c>
      <c r="O178" s="90">
        <v>37</v>
      </c>
      <c r="P178" s="29">
        <v>39</v>
      </c>
    </row>
    <row r="179" spans="1:16" s="14" customFormat="1" ht="15.75">
      <c r="A179" s="41" t="s">
        <v>383</v>
      </c>
      <c r="B179" s="42" t="s">
        <v>384</v>
      </c>
      <c r="C179" s="25">
        <v>2.5</v>
      </c>
      <c r="D179" s="25">
        <v>2.5</v>
      </c>
      <c r="E179" s="25">
        <v>3</v>
      </c>
      <c r="F179" s="25">
        <v>3</v>
      </c>
      <c r="G179" s="25">
        <v>1</v>
      </c>
      <c r="H179" s="25"/>
      <c r="I179" s="25"/>
      <c r="J179" s="25"/>
      <c r="K179" s="25"/>
      <c r="L179" s="25">
        <v>5</v>
      </c>
      <c r="M179" s="25"/>
      <c r="N179" s="25"/>
      <c r="O179" s="90">
        <v>44</v>
      </c>
      <c r="P179" s="29">
        <v>17</v>
      </c>
    </row>
    <row r="180" spans="1:16" s="14" customFormat="1" ht="15.75">
      <c r="A180" s="41" t="s">
        <v>385</v>
      </c>
      <c r="B180" s="42" t="s">
        <v>386</v>
      </c>
      <c r="C180" s="25"/>
      <c r="D180" s="25">
        <v>2</v>
      </c>
      <c r="E180" s="25">
        <v>3</v>
      </c>
      <c r="F180" s="25"/>
      <c r="G180" s="25"/>
      <c r="H180" s="25">
        <v>2</v>
      </c>
      <c r="I180" s="25"/>
      <c r="J180" s="25">
        <v>2</v>
      </c>
      <c r="K180" s="25"/>
      <c r="L180" s="25">
        <v>6</v>
      </c>
      <c r="M180" s="25"/>
      <c r="N180" s="25">
        <v>9</v>
      </c>
      <c r="O180" s="90">
        <v>38</v>
      </c>
      <c r="P180" s="29">
        <v>24</v>
      </c>
    </row>
    <row r="181" spans="1:16" s="14" customFormat="1" ht="15.75">
      <c r="A181" s="41" t="s">
        <v>387</v>
      </c>
      <c r="B181" s="42" t="s">
        <v>388</v>
      </c>
      <c r="C181" s="25">
        <v>2</v>
      </c>
      <c r="D181" s="25">
        <v>3.5</v>
      </c>
      <c r="E181" s="25">
        <v>4</v>
      </c>
      <c r="F181" s="25"/>
      <c r="G181" s="25"/>
      <c r="H181" s="25">
        <v>5</v>
      </c>
      <c r="I181" s="25"/>
      <c r="J181" s="25"/>
      <c r="K181" s="25">
        <v>9</v>
      </c>
      <c r="L181" s="25">
        <v>3.5</v>
      </c>
      <c r="M181" s="25"/>
      <c r="N181" s="25">
        <v>5</v>
      </c>
      <c r="O181" s="90">
        <v>45</v>
      </c>
      <c r="P181" s="29">
        <v>32</v>
      </c>
    </row>
    <row r="182" spans="1:16" s="14" customFormat="1" ht="15.75">
      <c r="A182" s="41" t="s">
        <v>389</v>
      </c>
      <c r="B182" s="42" t="s">
        <v>390</v>
      </c>
      <c r="C182" s="25">
        <v>3</v>
      </c>
      <c r="D182" s="25"/>
      <c r="E182" s="25">
        <v>3.5</v>
      </c>
      <c r="F182" s="25"/>
      <c r="G182" s="25">
        <v>5</v>
      </c>
      <c r="H182" s="25">
        <v>5</v>
      </c>
      <c r="I182" s="25">
        <v>2</v>
      </c>
      <c r="J182" s="25">
        <v>3</v>
      </c>
      <c r="K182" s="25">
        <v>10</v>
      </c>
      <c r="L182" s="25"/>
      <c r="M182" s="25">
        <v>10</v>
      </c>
      <c r="N182" s="25">
        <v>15</v>
      </c>
      <c r="O182" s="90">
        <v>39</v>
      </c>
      <c r="P182" s="29">
        <v>57</v>
      </c>
    </row>
    <row r="183" spans="1:16" s="14" customFormat="1" ht="15.75">
      <c r="A183" s="41" t="s">
        <v>391</v>
      </c>
      <c r="B183" s="42" t="s">
        <v>392</v>
      </c>
      <c r="C183" s="25"/>
      <c r="D183" s="25"/>
      <c r="E183" s="25">
        <v>3.5</v>
      </c>
      <c r="F183" s="25"/>
      <c r="G183" s="25">
        <v>5</v>
      </c>
      <c r="H183" s="25">
        <v>5</v>
      </c>
      <c r="I183" s="25"/>
      <c r="J183" s="25"/>
      <c r="K183" s="25">
        <v>4</v>
      </c>
      <c r="L183" s="25"/>
      <c r="M183" s="25">
        <v>8</v>
      </c>
      <c r="N183" s="25">
        <v>8</v>
      </c>
      <c r="O183" s="90">
        <v>37</v>
      </c>
      <c r="P183" s="29">
        <v>34</v>
      </c>
    </row>
    <row r="184" spans="1:16" s="14" customFormat="1" ht="15.75">
      <c r="A184" s="41" t="s">
        <v>393</v>
      </c>
      <c r="B184" s="42" t="s">
        <v>394</v>
      </c>
      <c r="C184" s="25"/>
      <c r="D184" s="25"/>
      <c r="E184" s="25">
        <v>2</v>
      </c>
      <c r="F184" s="25"/>
      <c r="G184" s="25">
        <v>3</v>
      </c>
      <c r="H184" s="25">
        <v>5</v>
      </c>
      <c r="I184" s="25"/>
      <c r="J184" s="25">
        <v>2</v>
      </c>
      <c r="K184" s="25"/>
      <c r="L184" s="25">
        <v>3.5</v>
      </c>
      <c r="M184" s="25">
        <v>4</v>
      </c>
      <c r="N184" s="25">
        <v>3</v>
      </c>
      <c r="O184" s="90">
        <v>36</v>
      </c>
      <c r="P184" s="29">
        <v>22</v>
      </c>
    </row>
    <row r="185" spans="1:16" s="14" customFormat="1" ht="15.75">
      <c r="A185" s="41" t="s">
        <v>395</v>
      </c>
      <c r="B185" s="42" t="s">
        <v>396</v>
      </c>
      <c r="C185" s="25"/>
      <c r="D185" s="25">
        <v>1</v>
      </c>
      <c r="E185" s="25">
        <v>3</v>
      </c>
      <c r="F185" s="25">
        <v>3</v>
      </c>
      <c r="G185" s="25">
        <v>1</v>
      </c>
      <c r="H185" s="25">
        <v>5</v>
      </c>
      <c r="I185" s="25"/>
      <c r="J185" s="25"/>
      <c r="K185" s="25"/>
      <c r="L185" s="25">
        <v>3</v>
      </c>
      <c r="M185" s="25"/>
      <c r="N185" s="25">
        <v>3</v>
      </c>
      <c r="O185" s="90">
        <v>42</v>
      </c>
      <c r="P185" s="29">
        <v>19</v>
      </c>
    </row>
    <row r="186" spans="1:16" s="14" customFormat="1" ht="15.75">
      <c r="A186" s="41" t="s">
        <v>397</v>
      </c>
      <c r="B186" s="42" t="s">
        <v>398</v>
      </c>
      <c r="C186" s="25">
        <v>3</v>
      </c>
      <c r="D186" s="25">
        <v>2</v>
      </c>
      <c r="E186" s="25">
        <v>1</v>
      </c>
      <c r="F186" s="25">
        <v>1</v>
      </c>
      <c r="G186" s="25">
        <v>3</v>
      </c>
      <c r="H186" s="25"/>
      <c r="I186" s="25"/>
      <c r="J186" s="25">
        <v>4</v>
      </c>
      <c r="K186" s="25"/>
      <c r="L186" s="25">
        <v>2.5</v>
      </c>
      <c r="M186" s="25">
        <v>8</v>
      </c>
      <c r="N186" s="25">
        <v>4</v>
      </c>
      <c r="O186" s="90">
        <v>43</v>
      </c>
      <c r="P186" s="29">
        <v>29</v>
      </c>
    </row>
    <row r="187" spans="1:16" s="14" customFormat="1" ht="15.75">
      <c r="A187" s="144" t="s">
        <v>49</v>
      </c>
      <c r="B187" s="145"/>
      <c r="C187" s="37">
        <f t="shared" ref="C187:N187" si="1">COUNTA(C15:C186)</f>
        <v>93</v>
      </c>
      <c r="D187" s="38">
        <f t="shared" si="1"/>
        <v>67</v>
      </c>
      <c r="E187" s="38">
        <f t="shared" si="1"/>
        <v>120</v>
      </c>
      <c r="F187" s="38">
        <f t="shared" si="1"/>
        <v>58</v>
      </c>
      <c r="G187" s="38">
        <f t="shared" si="1"/>
        <v>142</v>
      </c>
      <c r="H187" s="38">
        <f t="shared" si="1"/>
        <v>128</v>
      </c>
      <c r="I187" s="38">
        <f t="shared" si="1"/>
        <v>68</v>
      </c>
      <c r="J187" s="38">
        <f t="shared" si="1"/>
        <v>106</v>
      </c>
      <c r="K187" s="38">
        <f t="shared" si="1"/>
        <v>95</v>
      </c>
      <c r="L187" s="38">
        <f t="shared" si="1"/>
        <v>59</v>
      </c>
      <c r="M187" s="38">
        <f t="shared" si="1"/>
        <v>127</v>
      </c>
      <c r="N187" s="38">
        <f t="shared" si="1"/>
        <v>139</v>
      </c>
      <c r="O187" s="39">
        <f>COUNT(O15:O186)</f>
        <v>169</v>
      </c>
      <c r="P187" s="40"/>
    </row>
    <row r="188" spans="1:16" s="14" customFormat="1" ht="15.75">
      <c r="A188" s="144" t="s">
        <v>4</v>
      </c>
      <c r="B188" s="145"/>
      <c r="C188" s="56">
        <f t="shared" ref="C188:O188" si="2">COUNTIF(C15:C186,"&gt;"&amp;C14)</f>
        <v>17</v>
      </c>
      <c r="D188" s="57">
        <f t="shared" si="2"/>
        <v>16</v>
      </c>
      <c r="E188" s="57">
        <f t="shared" si="2"/>
        <v>49</v>
      </c>
      <c r="F188" s="57">
        <f t="shared" si="2"/>
        <v>7</v>
      </c>
      <c r="G188" s="57">
        <f t="shared" si="2"/>
        <v>77</v>
      </c>
      <c r="H188" s="57">
        <f t="shared" si="2"/>
        <v>87</v>
      </c>
      <c r="I188" s="57">
        <f t="shared" si="2"/>
        <v>23</v>
      </c>
      <c r="J188" s="57">
        <f t="shared" si="2"/>
        <v>55</v>
      </c>
      <c r="K188" s="57">
        <f t="shared" si="2"/>
        <v>39</v>
      </c>
      <c r="L188" s="57">
        <f t="shared" si="2"/>
        <v>8</v>
      </c>
      <c r="M188" s="57">
        <f t="shared" si="2"/>
        <v>100</v>
      </c>
      <c r="N188" s="57">
        <f t="shared" si="2"/>
        <v>44</v>
      </c>
      <c r="O188" s="30">
        <f t="shared" si="2"/>
        <v>167</v>
      </c>
      <c r="P188" s="52"/>
    </row>
    <row r="189" spans="1:16" s="14" customFormat="1" ht="15.75">
      <c r="A189" s="144" t="s">
        <v>54</v>
      </c>
      <c r="B189" s="145"/>
      <c r="C189" s="56">
        <f t="shared" ref="C189:N189" si="3">ROUND(C188*100/C187,0)</f>
        <v>18</v>
      </c>
      <c r="D189" s="56">
        <f t="shared" si="3"/>
        <v>24</v>
      </c>
      <c r="E189" s="57">
        <f t="shared" si="3"/>
        <v>41</v>
      </c>
      <c r="F189" s="57">
        <f t="shared" si="3"/>
        <v>12</v>
      </c>
      <c r="G189" s="57">
        <f t="shared" si="3"/>
        <v>54</v>
      </c>
      <c r="H189" s="57">
        <f t="shared" si="3"/>
        <v>68</v>
      </c>
      <c r="I189" s="57">
        <f t="shared" si="3"/>
        <v>34</v>
      </c>
      <c r="J189" s="57">
        <f t="shared" si="3"/>
        <v>52</v>
      </c>
      <c r="K189" s="57">
        <f t="shared" si="3"/>
        <v>41</v>
      </c>
      <c r="L189" s="57">
        <f t="shared" si="3"/>
        <v>14</v>
      </c>
      <c r="M189" s="57">
        <f t="shared" si="3"/>
        <v>79</v>
      </c>
      <c r="N189" s="57">
        <f t="shared" si="3"/>
        <v>32</v>
      </c>
      <c r="O189" s="30">
        <f>ROUND(O188*100/O187,0)</f>
        <v>99</v>
      </c>
      <c r="P189" s="52"/>
    </row>
    <row r="190" spans="1:16" s="14" customFormat="1">
      <c r="A190" s="148" t="s">
        <v>14</v>
      </c>
      <c r="B190" s="149"/>
      <c r="C190" s="56" t="str">
        <f>IF(C189&gt;=80,"3",IF(C189&gt;=70,"2",IF(C189&gt;=60,"1","-")))</f>
        <v>-</v>
      </c>
      <c r="D190" s="57" t="str">
        <f t="shared" ref="D190:O190" si="4">IF(D189&gt;=80,"3",IF(D189&gt;=70,"2",IF(D189&gt;=60,"1","-")))</f>
        <v>-</v>
      </c>
      <c r="E190" s="57" t="str">
        <f t="shared" si="4"/>
        <v>-</v>
      </c>
      <c r="F190" s="57" t="str">
        <f t="shared" si="4"/>
        <v>-</v>
      </c>
      <c r="G190" s="57" t="str">
        <f t="shared" si="4"/>
        <v>-</v>
      </c>
      <c r="H190" s="57" t="str">
        <f t="shared" si="4"/>
        <v>1</v>
      </c>
      <c r="I190" s="57" t="str">
        <f t="shared" si="4"/>
        <v>-</v>
      </c>
      <c r="J190" s="57" t="str">
        <f t="shared" si="4"/>
        <v>-</v>
      </c>
      <c r="K190" s="57" t="str">
        <f t="shared" si="4"/>
        <v>-</v>
      </c>
      <c r="L190" s="57" t="str">
        <f t="shared" si="4"/>
        <v>-</v>
      </c>
      <c r="M190" s="57" t="str">
        <f t="shared" si="4"/>
        <v>2</v>
      </c>
      <c r="N190" s="57" t="str">
        <f t="shared" si="4"/>
        <v>-</v>
      </c>
      <c r="O190" s="30" t="str">
        <f t="shared" si="4"/>
        <v>3</v>
      </c>
      <c r="P190" s="52"/>
    </row>
    <row r="191" spans="1:16" s="14" customFormat="1">
      <c r="A191" s="10"/>
      <c r="B191" s="10"/>
      <c r="C191" s="11"/>
      <c r="D191" s="11"/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P191" s="11"/>
    </row>
    <row r="192" spans="1:16" s="14" customFormat="1" ht="18.75">
      <c r="A192" s="10"/>
      <c r="B192" s="10"/>
      <c r="C192" s="11"/>
      <c r="D192" s="11"/>
      <c r="E192" s="12"/>
      <c r="F192" s="150"/>
      <c r="G192" s="151"/>
      <c r="H192" s="137" t="s">
        <v>15</v>
      </c>
      <c r="I192" s="138"/>
      <c r="J192" s="15" t="s">
        <v>18</v>
      </c>
      <c r="K192" s="15"/>
      <c r="L192" s="16"/>
      <c r="M192" s="16"/>
      <c r="N192" s="17"/>
      <c r="P192" s="11"/>
    </row>
    <row r="193" spans="1:16" s="14" customFormat="1" ht="20.25">
      <c r="A193" s="10"/>
      <c r="B193" s="10"/>
      <c r="C193" s="18"/>
      <c r="D193" s="19"/>
      <c r="E193" s="13"/>
      <c r="F193" s="135" t="s">
        <v>16</v>
      </c>
      <c r="G193" s="136"/>
      <c r="H193" s="20" t="s">
        <v>35</v>
      </c>
      <c r="I193" s="20" t="s">
        <v>14</v>
      </c>
      <c r="J193" s="20" t="s">
        <v>35</v>
      </c>
      <c r="K193" s="20" t="s">
        <v>14</v>
      </c>
      <c r="L193" s="21"/>
      <c r="M193" s="21"/>
      <c r="N193" s="18"/>
      <c r="P193" s="11"/>
    </row>
    <row r="194" spans="1:16" s="14" customFormat="1" ht="20.25">
      <c r="A194" s="10"/>
      <c r="B194" s="10"/>
      <c r="C194" s="18"/>
      <c r="D194" s="18"/>
      <c r="E194" s="13"/>
      <c r="F194" s="135" t="s">
        <v>31</v>
      </c>
      <c r="G194" s="136"/>
      <c r="H194" s="24">
        <f>AVERAGE(E189,L189)</f>
        <v>27.5</v>
      </c>
      <c r="I194" s="57" t="str">
        <f>IF(H194&gt;=80,"3",IF(H194&gt;=70,"2",IF(H194&gt;=60,"1",IF(H194&lt;=59,"-"))))</f>
        <v>-</v>
      </c>
      <c r="J194" s="57">
        <f>(H194*0.3)+($O$189*0.7)</f>
        <v>77.55</v>
      </c>
      <c r="K194" s="57" t="str">
        <f>IF(J194&gt;=80,"3",IF(J194&gt;=70,"2",IF(J194&gt;=60,"1",IF(J194&lt;59,"-"))))</f>
        <v>2</v>
      </c>
      <c r="L194" s="22"/>
      <c r="M194" s="22"/>
      <c r="N194" s="18"/>
      <c r="P194" s="11"/>
    </row>
    <row r="195" spans="1:16" s="14" customFormat="1" ht="20.25">
      <c r="A195" s="10"/>
      <c r="B195" s="10"/>
      <c r="C195" s="11"/>
      <c r="D195" s="11"/>
      <c r="E195" s="12"/>
      <c r="F195" s="135" t="s">
        <v>32</v>
      </c>
      <c r="G195" s="136"/>
      <c r="H195" s="49">
        <f>AVERAGE(G189,H189)</f>
        <v>61</v>
      </c>
      <c r="I195" s="57" t="str">
        <f>IF(H195&gt;=80,"3",IF(H195&gt;=70,"2",IF(H195&gt;=60,"1",IF(H195&lt;=59,"-"))))</f>
        <v>1</v>
      </c>
      <c r="J195" s="57">
        <f t="shared" ref="J195:J198" si="5">(H195*0.3)+($O$189*0.7)</f>
        <v>87.6</v>
      </c>
      <c r="K195" s="57" t="str">
        <f>IF(J195&gt;=80,"3",IF(J195&gt;=70,"2",IF(J195&gt;=60,"1",IF(J195&lt;59,"-"))))</f>
        <v>3</v>
      </c>
      <c r="L195" s="22"/>
      <c r="M195" s="22"/>
      <c r="N195" s="18"/>
      <c r="P195" s="11"/>
    </row>
    <row r="196" spans="1:16" s="14" customFormat="1" ht="20.25">
      <c r="A196" s="10"/>
      <c r="B196" s="10"/>
      <c r="C196" s="11"/>
      <c r="D196" s="11"/>
      <c r="E196" s="12"/>
      <c r="F196" s="135" t="s">
        <v>33</v>
      </c>
      <c r="G196" s="136"/>
      <c r="H196" s="24">
        <f>AVERAGE(C189,F189,I189,M189,K189)</f>
        <v>36.799999999999997</v>
      </c>
      <c r="I196" s="57" t="str">
        <f t="shared" ref="I196:I198" si="6">IF(H196&gt;=80,"3",IF(H196&gt;=70,"2",IF(H196&gt;=60,"1",IF(H196&lt;=59,"-"))))</f>
        <v>-</v>
      </c>
      <c r="J196" s="57">
        <f t="shared" si="5"/>
        <v>80.34</v>
      </c>
      <c r="K196" s="57" t="str">
        <f>IF(J196&gt;=80,"3",IF(J196&gt;=70,"2",IF(J196&gt;=60,"1",IF(J196&lt;59,"-"))))</f>
        <v>3</v>
      </c>
      <c r="L196" s="22"/>
      <c r="M196" s="22"/>
      <c r="N196" s="18"/>
      <c r="P196" s="11"/>
    </row>
    <row r="197" spans="1:16" s="14" customFormat="1" ht="20.25">
      <c r="A197" s="10"/>
      <c r="B197" s="10"/>
      <c r="C197" s="11"/>
      <c r="D197" s="11"/>
      <c r="E197" s="12"/>
      <c r="F197" s="135" t="s">
        <v>34</v>
      </c>
      <c r="G197" s="136"/>
      <c r="H197" s="24">
        <f>AVERAGE(J189)</f>
        <v>52</v>
      </c>
      <c r="I197" s="57" t="str">
        <f t="shared" si="6"/>
        <v>-</v>
      </c>
      <c r="J197" s="57">
        <f t="shared" si="5"/>
        <v>84.899999999999991</v>
      </c>
      <c r="K197" s="57" t="str">
        <f>IF(J197&gt;=80,"3",IF(J197&gt;=70,"2",IF(J197&gt;=60,"1",IF(J197&lt;59,"-"))))</f>
        <v>3</v>
      </c>
      <c r="L197" s="22"/>
      <c r="M197" s="22"/>
      <c r="N197" s="18"/>
      <c r="P197" s="11"/>
    </row>
    <row r="198" spans="1:16" s="14" customFormat="1" ht="20.25">
      <c r="A198" s="10"/>
      <c r="B198" s="10"/>
      <c r="C198" s="11"/>
      <c r="D198" s="11"/>
      <c r="E198" s="11"/>
      <c r="F198" s="135" t="s">
        <v>420</v>
      </c>
      <c r="G198" s="136"/>
      <c r="H198" s="24">
        <f>AVERAGE(D189,N189)</f>
        <v>28</v>
      </c>
      <c r="I198" s="62" t="str">
        <f t="shared" si="6"/>
        <v>-</v>
      </c>
      <c r="J198" s="62">
        <f t="shared" si="5"/>
        <v>77.7</v>
      </c>
      <c r="K198" s="62" t="str">
        <f>IF(J198&gt;=80,"3",IF(J198&gt;=70,"2",IF(J198&gt;=60,"1",IF(J198&lt;59,"-"))))</f>
        <v>2</v>
      </c>
      <c r="L198" s="11"/>
      <c r="M198" s="11"/>
      <c r="N198" s="11"/>
      <c r="P198" s="11"/>
    </row>
  </sheetData>
  <mergeCells count="32">
    <mergeCell ref="A189:B189"/>
    <mergeCell ref="A190:B190"/>
    <mergeCell ref="F192:G192"/>
    <mergeCell ref="C9:N9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M6:P6"/>
    <mergeCell ref="C8:N8"/>
    <mergeCell ref="K6:L6"/>
    <mergeCell ref="F198:G198"/>
    <mergeCell ref="B6:J6"/>
    <mergeCell ref="F193:G193"/>
    <mergeCell ref="F194:G194"/>
    <mergeCell ref="F195:G195"/>
    <mergeCell ref="F196:G196"/>
    <mergeCell ref="F197:G197"/>
    <mergeCell ref="H192:I192"/>
    <mergeCell ref="A10:B10"/>
    <mergeCell ref="C10:I10"/>
    <mergeCell ref="J10:M10"/>
    <mergeCell ref="A11:B11"/>
    <mergeCell ref="A12:B12"/>
    <mergeCell ref="A13:B13"/>
    <mergeCell ref="A187:B187"/>
    <mergeCell ref="A188:B18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2.1</vt:lpstr>
      <vt:lpstr>2.1- Attainment</vt:lpstr>
      <vt:lpstr>2.2</vt:lpstr>
      <vt:lpstr>2.2-Attainment</vt:lpstr>
      <vt:lpstr>2.3</vt:lpstr>
      <vt:lpstr>2.3-Attainment</vt:lpstr>
      <vt:lpstr>2.4</vt:lpstr>
      <vt:lpstr>2.4-Attainment</vt:lpstr>
      <vt:lpstr>2.5</vt:lpstr>
      <vt:lpstr>2.5-Attainment</vt:lpstr>
      <vt:lpstr>2.6</vt:lpstr>
      <vt:lpstr>2.6-Attainment</vt:lpstr>
      <vt:lpstr>2.7</vt:lpstr>
      <vt:lpstr>2.7-Attainment</vt:lpstr>
      <vt:lpstr>Final Attainment Level</vt:lpstr>
      <vt:lpstr>CO Attainment for all Subjects</vt:lpstr>
      <vt:lpstr>'2.6'!Print_Area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prabhakaran.anjali@gmail.com</dc:creator>
  <cp:lastModifiedBy>admin 1</cp:lastModifiedBy>
  <cp:lastPrinted>2017-12-21T04:27:29Z</cp:lastPrinted>
  <dcterms:created xsi:type="dcterms:W3CDTF">2017-09-09T14:50:20Z</dcterms:created>
  <dcterms:modified xsi:type="dcterms:W3CDTF">2019-01-04T19:37:20Z</dcterms:modified>
</cp:coreProperties>
</file>