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80" windowWidth="12240" windowHeight="5565" firstSheet="16" activeTab="21"/>
  </bookViews>
  <sheets>
    <sheet name="4.1" sheetId="9" r:id="rId1"/>
    <sheet name="4.1- Attainment" sheetId="10" r:id="rId2"/>
    <sheet name="4.2.1" sheetId="24" r:id="rId3"/>
    <sheet name="Attainment-4.2.1" sheetId="25" r:id="rId4"/>
    <sheet name="4.2.2" sheetId="26" r:id="rId5"/>
    <sheet name="4.2.2 - Attainment" sheetId="27" r:id="rId6"/>
    <sheet name="4.2.3" sheetId="28" r:id="rId7"/>
    <sheet name="4.2.3 - Attainment" sheetId="29" r:id="rId8"/>
    <sheet name="4.3.1" sheetId="30" r:id="rId9"/>
    <sheet name="4.3.1 - Attainment" sheetId="31" r:id="rId10"/>
    <sheet name="4.3.2" sheetId="32" r:id="rId11"/>
    <sheet name="4.3.2 - Attainment" sheetId="33" r:id="rId12"/>
    <sheet name="4.3.3" sheetId="34" r:id="rId13"/>
    <sheet name="4.3.3 - Attainment" sheetId="35" r:id="rId14"/>
    <sheet name="4.4.1" sheetId="36" r:id="rId15"/>
    <sheet name="4.4.1 - Attainemnt" sheetId="37" r:id="rId16"/>
    <sheet name="4.4.2" sheetId="38" r:id="rId17"/>
    <sheet name="4.4.2 - Attainment" sheetId="39" r:id="rId18"/>
    <sheet name="4.4.3" sheetId="40" r:id="rId19"/>
    <sheet name="4.4.3 - Attainment" sheetId="41" r:id="rId20"/>
    <sheet name="Final Attainment Level" sheetId="22" r:id="rId21"/>
    <sheet name="CO Attainment for all Subjects" sheetId="23" r:id="rId22"/>
  </sheets>
  <calcPr calcId="124519"/>
</workbook>
</file>

<file path=xl/calcChain.xml><?xml version="1.0" encoding="utf-8"?>
<calcChain xmlns="http://schemas.openxmlformats.org/spreadsheetml/2006/main">
  <c r="C82" i="23"/>
  <c r="E82"/>
  <c r="C83"/>
  <c r="D83"/>
  <c r="E83"/>
  <c r="F83"/>
  <c r="B83"/>
  <c r="B84"/>
  <c r="B85"/>
  <c r="B86"/>
  <c r="B87"/>
  <c r="B88"/>
  <c r="A82"/>
  <c r="C73"/>
  <c r="E73"/>
  <c r="C74"/>
  <c r="D74"/>
  <c r="E74"/>
  <c r="F74"/>
  <c r="B74"/>
  <c r="B75"/>
  <c r="B76"/>
  <c r="B77"/>
  <c r="B78"/>
  <c r="B79"/>
  <c r="A73"/>
  <c r="C64"/>
  <c r="E64"/>
  <c r="C65"/>
  <c r="D65"/>
  <c r="E65"/>
  <c r="F65"/>
  <c r="B65"/>
  <c r="B66"/>
  <c r="B67"/>
  <c r="B68"/>
  <c r="B69"/>
  <c r="B70"/>
  <c r="A64"/>
  <c r="C55"/>
  <c r="E55"/>
  <c r="C56"/>
  <c r="D56"/>
  <c r="E56"/>
  <c r="F56"/>
  <c r="B56"/>
  <c r="B57"/>
  <c r="B58"/>
  <c r="B59"/>
  <c r="B60"/>
  <c r="B61"/>
  <c r="C47"/>
  <c r="E47"/>
  <c r="C48"/>
  <c r="D48"/>
  <c r="E48"/>
  <c r="F48"/>
  <c r="B48"/>
  <c r="B49"/>
  <c r="B50"/>
  <c r="B51"/>
  <c r="B52"/>
  <c r="B53"/>
  <c r="A47"/>
  <c r="C39"/>
  <c r="E39"/>
  <c r="C40"/>
  <c r="D40"/>
  <c r="E40"/>
  <c r="F40"/>
  <c r="B45"/>
  <c r="B40"/>
  <c r="B41"/>
  <c r="B42"/>
  <c r="B43"/>
  <c r="B44"/>
  <c r="C31"/>
  <c r="E31"/>
  <c r="C32"/>
  <c r="D32"/>
  <c r="E32"/>
  <c r="F32"/>
  <c r="B32"/>
  <c r="B33"/>
  <c r="B34"/>
  <c r="B35"/>
  <c r="B36"/>
  <c r="B37"/>
  <c r="A31"/>
  <c r="C23"/>
  <c r="E23"/>
  <c r="C24"/>
  <c r="D24"/>
  <c r="E24"/>
  <c r="F24"/>
  <c r="B29"/>
  <c r="B24"/>
  <c r="B25"/>
  <c r="B26"/>
  <c r="B27"/>
  <c r="B28"/>
  <c r="A23"/>
  <c r="C16"/>
  <c r="D16"/>
  <c r="E16"/>
  <c r="F16"/>
  <c r="B21"/>
  <c r="C15"/>
  <c r="E15"/>
  <c r="B16"/>
  <c r="B17"/>
  <c r="B18"/>
  <c r="B19"/>
  <c r="B20"/>
  <c r="A15"/>
  <c r="C6"/>
  <c r="E6"/>
  <c r="C7"/>
  <c r="D7"/>
  <c r="E7"/>
  <c r="F7"/>
  <c r="B7"/>
  <c r="B8"/>
  <c r="B9"/>
  <c r="B10"/>
  <c r="B11"/>
  <c r="B12"/>
  <c r="A16" i="22"/>
  <c r="A15"/>
  <c r="A14"/>
  <c r="A12"/>
  <c r="A10"/>
  <c r="E5" i="41"/>
  <c r="D84" i="23" s="1"/>
  <c r="F5" i="41"/>
  <c r="E84" i="23" s="1"/>
  <c r="G5" i="41"/>
  <c r="F84" i="23" s="1"/>
  <c r="E6" i="41"/>
  <c r="D85" i="23" s="1"/>
  <c r="F6" i="41"/>
  <c r="E85" i="23" s="1"/>
  <c r="G6" i="41"/>
  <c r="F85" i="23" s="1"/>
  <c r="E7" i="41"/>
  <c r="D86" i="23" s="1"/>
  <c r="F7" i="41"/>
  <c r="E86" i="23" s="1"/>
  <c r="G7" i="41"/>
  <c r="F86" i="23" s="1"/>
  <c r="E8" i="41"/>
  <c r="D87" i="23" s="1"/>
  <c r="F8" i="41"/>
  <c r="E87" i="23" s="1"/>
  <c r="G8" i="41"/>
  <c r="F87" i="23" s="1"/>
  <c r="E9" i="41"/>
  <c r="D88" i="23" s="1"/>
  <c r="F9" i="41"/>
  <c r="E88" i="23" s="1"/>
  <c r="G9" i="41"/>
  <c r="F88" i="23" s="1"/>
  <c r="D6" i="41"/>
  <c r="C85" i="23" s="1"/>
  <c r="D7" i="41"/>
  <c r="C86" i="23" s="1"/>
  <c r="D8" i="41"/>
  <c r="C87" i="23" s="1"/>
  <c r="D9" i="41"/>
  <c r="C88" i="23" s="1"/>
  <c r="D5" i="41"/>
  <c r="C84" i="23" s="1"/>
  <c r="E5" i="39"/>
  <c r="D75" i="23" s="1"/>
  <c r="F5" i="39"/>
  <c r="E75" i="23" s="1"/>
  <c r="G5" i="39"/>
  <c r="F75" i="23" s="1"/>
  <c r="E6" i="39"/>
  <c r="D76" i="23" s="1"/>
  <c r="F6" i="39"/>
  <c r="E76" i="23" s="1"/>
  <c r="G6" i="39"/>
  <c r="F76" i="23" s="1"/>
  <c r="E7" i="39"/>
  <c r="D77" i="23" s="1"/>
  <c r="F7" i="39"/>
  <c r="E77" i="23" s="1"/>
  <c r="G7" i="39"/>
  <c r="F77" i="23" s="1"/>
  <c r="E8" i="39"/>
  <c r="D78" i="23" s="1"/>
  <c r="F8" i="39"/>
  <c r="E78" i="23" s="1"/>
  <c r="G8" i="39"/>
  <c r="F78" i="23" s="1"/>
  <c r="E9" i="39"/>
  <c r="D79" i="23" s="1"/>
  <c r="F9" i="39"/>
  <c r="E79" i="23" s="1"/>
  <c r="G9" i="39"/>
  <c r="F79" i="23" s="1"/>
  <c r="D6" i="39"/>
  <c r="C76" i="23" s="1"/>
  <c r="D7" i="39"/>
  <c r="C77" i="23" s="1"/>
  <c r="D8" i="39"/>
  <c r="C78" i="23" s="1"/>
  <c r="D9" i="39"/>
  <c r="C79" i="23" s="1"/>
  <c r="D5" i="39"/>
  <c r="C75" i="23" s="1"/>
  <c r="P16" i="38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15"/>
  <c r="E5" i="37"/>
  <c r="D66" i="23" s="1"/>
  <c r="F5" i="37"/>
  <c r="E66" i="23" s="1"/>
  <c r="G5" i="37"/>
  <c r="F66" i="23" s="1"/>
  <c r="E6" i="37"/>
  <c r="D67" i="23" s="1"/>
  <c r="F6" i="37"/>
  <c r="E67" i="23" s="1"/>
  <c r="G6" i="37"/>
  <c r="F67" i="23" s="1"/>
  <c r="E7" i="37"/>
  <c r="D68" i="23" s="1"/>
  <c r="F7" i="37"/>
  <c r="E68" i="23" s="1"/>
  <c r="G7" i="37"/>
  <c r="F68" i="23" s="1"/>
  <c r="E8" i="37"/>
  <c r="D69" i="23" s="1"/>
  <c r="F8" i="37"/>
  <c r="E69" i="23" s="1"/>
  <c r="G8" i="37"/>
  <c r="F69" i="23" s="1"/>
  <c r="E9" i="37"/>
  <c r="D70" i="23" s="1"/>
  <c r="F9" i="37"/>
  <c r="E70" i="23" s="1"/>
  <c r="G9" i="37"/>
  <c r="F70" i="23" s="1"/>
  <c r="D6" i="37"/>
  <c r="C67" i="23" s="1"/>
  <c r="D7" i="37"/>
  <c r="C68" i="23" s="1"/>
  <c r="D8" i="37"/>
  <c r="C69" i="23" s="1"/>
  <c r="D9" i="37"/>
  <c r="C70" i="23" s="1"/>
  <c r="D5" i="37"/>
  <c r="C66" i="23" s="1"/>
  <c r="B28" i="41" l="1"/>
  <c r="B27"/>
  <c r="B26"/>
  <c r="B25"/>
  <c r="B24"/>
  <c r="O39" i="40"/>
  <c r="N39"/>
  <c r="M39"/>
  <c r="L39"/>
  <c r="K39"/>
  <c r="J39"/>
  <c r="I39"/>
  <c r="H39"/>
  <c r="G39"/>
  <c r="F39"/>
  <c r="E39"/>
  <c r="D39"/>
  <c r="C39"/>
  <c r="O14"/>
  <c r="O40" s="1"/>
  <c r="O41" s="1"/>
  <c r="O42" s="1"/>
  <c r="N14"/>
  <c r="N40" s="1"/>
  <c r="N41" s="1"/>
  <c r="N42" s="1"/>
  <c r="M14"/>
  <c r="M40" s="1"/>
  <c r="M41" s="1"/>
  <c r="M42" s="1"/>
  <c r="L14"/>
  <c r="L40" s="1"/>
  <c r="L41" s="1"/>
  <c r="L42" s="1"/>
  <c r="K14"/>
  <c r="K40" s="1"/>
  <c r="K41" s="1"/>
  <c r="K42" s="1"/>
  <c r="J14"/>
  <c r="J40" s="1"/>
  <c r="J41" s="1"/>
  <c r="J42" s="1"/>
  <c r="I14"/>
  <c r="I40" s="1"/>
  <c r="I41" s="1"/>
  <c r="H14"/>
  <c r="H40" s="1"/>
  <c r="H41" s="1"/>
  <c r="H42" s="1"/>
  <c r="G14"/>
  <c r="G40" s="1"/>
  <c r="G41" s="1"/>
  <c r="F14"/>
  <c r="F40" s="1"/>
  <c r="F41" s="1"/>
  <c r="E14"/>
  <c r="E40" s="1"/>
  <c r="E41" s="1"/>
  <c r="D14"/>
  <c r="D40" s="1"/>
  <c r="D41" s="1"/>
  <c r="D42" s="1"/>
  <c r="C14"/>
  <c r="C40" s="1"/>
  <c r="C41" s="1"/>
  <c r="C25" i="41" l="1"/>
  <c r="H25"/>
  <c r="D25"/>
  <c r="E25"/>
  <c r="I25"/>
  <c r="J25"/>
  <c r="F25"/>
  <c r="K25"/>
  <c r="G25"/>
  <c r="C27"/>
  <c r="H27"/>
  <c r="D27"/>
  <c r="I27"/>
  <c r="E27"/>
  <c r="J27"/>
  <c r="F27"/>
  <c r="K27"/>
  <c r="G27"/>
  <c r="E24"/>
  <c r="J24"/>
  <c r="F24"/>
  <c r="K24"/>
  <c r="G24"/>
  <c r="C24"/>
  <c r="H24"/>
  <c r="D24"/>
  <c r="I24"/>
  <c r="J26"/>
  <c r="F26"/>
  <c r="K26"/>
  <c r="G26"/>
  <c r="C26"/>
  <c r="H26"/>
  <c r="D26"/>
  <c r="I26"/>
  <c r="E26"/>
  <c r="J28"/>
  <c r="F28"/>
  <c r="K28"/>
  <c r="G28"/>
  <c r="C28"/>
  <c r="H28"/>
  <c r="D28"/>
  <c r="I28"/>
  <c r="E28"/>
  <c r="H47" i="40"/>
  <c r="E42"/>
  <c r="C42"/>
  <c r="H46"/>
  <c r="G42"/>
  <c r="H48"/>
  <c r="H50"/>
  <c r="F42"/>
  <c r="I42"/>
  <c r="H49"/>
  <c r="E29" i="41" l="1"/>
  <c r="D16" i="22" s="1"/>
  <c r="G29" i="41"/>
  <c r="F16" i="22" s="1"/>
  <c r="C29" i="41"/>
  <c r="B16" i="22" s="1"/>
  <c r="J29" i="41"/>
  <c r="I16" i="22" s="1"/>
  <c r="H29" i="41"/>
  <c r="G16" i="22" s="1"/>
  <c r="F29" i="41"/>
  <c r="E16" i="22" s="1"/>
  <c r="I29" i="41"/>
  <c r="H16" i="22" s="1"/>
  <c r="D29" i="41"/>
  <c r="C16" i="22" s="1"/>
  <c r="K29" i="41"/>
  <c r="J16" i="22" s="1"/>
  <c r="I47" i="40"/>
  <c r="J47"/>
  <c r="K47" s="1"/>
  <c r="I50"/>
  <c r="J50"/>
  <c r="K50" s="1"/>
  <c r="I49"/>
  <c r="J49"/>
  <c r="K49" s="1"/>
  <c r="I48"/>
  <c r="J48"/>
  <c r="K48" s="1"/>
  <c r="I46"/>
  <c r="J46"/>
  <c r="K46" s="1"/>
  <c r="B28" i="39" l="1"/>
  <c r="B27"/>
  <c r="B26"/>
  <c r="B25"/>
  <c r="B24"/>
  <c r="I40" i="38"/>
  <c r="I41" s="1"/>
  <c r="I42" s="1"/>
  <c r="O39"/>
  <c r="N39"/>
  <c r="M39"/>
  <c r="L39"/>
  <c r="K39"/>
  <c r="J39"/>
  <c r="I39"/>
  <c r="H39"/>
  <c r="G39"/>
  <c r="F39"/>
  <c r="E39"/>
  <c r="D39"/>
  <c r="C39"/>
  <c r="O14"/>
  <c r="O40" s="1"/>
  <c r="O41" s="1"/>
  <c r="O42" s="1"/>
  <c r="N14"/>
  <c r="N40" s="1"/>
  <c r="N41" s="1"/>
  <c r="N42" s="1"/>
  <c r="M14"/>
  <c r="M40" s="1"/>
  <c r="M41" s="1"/>
  <c r="L14"/>
  <c r="L40" s="1"/>
  <c r="L41" s="1"/>
  <c r="L42" s="1"/>
  <c r="K14"/>
  <c r="K40" s="1"/>
  <c r="K41" s="1"/>
  <c r="K42" s="1"/>
  <c r="J14"/>
  <c r="J40" s="1"/>
  <c r="J41" s="1"/>
  <c r="J42" s="1"/>
  <c r="I14"/>
  <c r="H14"/>
  <c r="H40" s="1"/>
  <c r="H41" s="1"/>
  <c r="G14"/>
  <c r="G40" s="1"/>
  <c r="G41" s="1"/>
  <c r="G42" s="1"/>
  <c r="F14"/>
  <c r="F40" s="1"/>
  <c r="F41" s="1"/>
  <c r="E14"/>
  <c r="E40" s="1"/>
  <c r="E41" s="1"/>
  <c r="E42" s="1"/>
  <c r="D14"/>
  <c r="D40" s="1"/>
  <c r="D41" s="1"/>
  <c r="C14"/>
  <c r="C40" s="1"/>
  <c r="C41" s="1"/>
  <c r="I24" i="39" l="1"/>
  <c r="J24"/>
  <c r="F24"/>
  <c r="K24"/>
  <c r="C24"/>
  <c r="G24"/>
  <c r="G29" s="1"/>
  <c r="F15" i="22" s="1"/>
  <c r="H24" i="39"/>
  <c r="D24"/>
  <c r="E24"/>
  <c r="K27"/>
  <c r="G27"/>
  <c r="H27"/>
  <c r="D27"/>
  <c r="E27"/>
  <c r="I27"/>
  <c r="J27"/>
  <c r="F27"/>
  <c r="C27"/>
  <c r="G25"/>
  <c r="H25"/>
  <c r="D25"/>
  <c r="I25"/>
  <c r="E25"/>
  <c r="J25"/>
  <c r="F25"/>
  <c r="K25"/>
  <c r="C25"/>
  <c r="I26"/>
  <c r="J26"/>
  <c r="F26"/>
  <c r="G26"/>
  <c r="K26"/>
  <c r="C26"/>
  <c r="H26"/>
  <c r="D26"/>
  <c r="E26"/>
  <c r="I28"/>
  <c r="J28"/>
  <c r="F28"/>
  <c r="G28"/>
  <c r="K28"/>
  <c r="C28"/>
  <c r="H28"/>
  <c r="D28"/>
  <c r="E28"/>
  <c r="H50" i="38"/>
  <c r="C42"/>
  <c r="H46"/>
  <c r="M42"/>
  <c r="H49"/>
  <c r="H42"/>
  <c r="H48"/>
  <c r="F42"/>
  <c r="H47"/>
  <c r="D42"/>
  <c r="J29" i="39" l="1"/>
  <c r="I15" i="22" s="1"/>
  <c r="K29" i="39"/>
  <c r="J15" i="22" s="1"/>
  <c r="I29" i="39"/>
  <c r="H15" i="22" s="1"/>
  <c r="D29" i="39"/>
  <c r="C15" i="22" s="1"/>
  <c r="E29" i="39"/>
  <c r="D15" i="22" s="1"/>
  <c r="C29" i="39"/>
  <c r="B15" i="22" s="1"/>
  <c r="H29" i="39"/>
  <c r="G15" i="22" s="1"/>
  <c r="F29" i="39"/>
  <c r="E15" i="22" s="1"/>
  <c r="I48" i="38"/>
  <c r="J48"/>
  <c r="K48" s="1"/>
  <c r="I47"/>
  <c r="J47"/>
  <c r="K47" s="1"/>
  <c r="I49"/>
  <c r="J49"/>
  <c r="K49" s="1"/>
  <c r="I50"/>
  <c r="J50"/>
  <c r="K50" s="1"/>
  <c r="I46"/>
  <c r="J46"/>
  <c r="K46" s="1"/>
  <c r="B28" i="37" l="1"/>
  <c r="B27"/>
  <c r="B26"/>
  <c r="B25"/>
  <c r="B24"/>
  <c r="M40" i="36"/>
  <c r="M41" s="1"/>
  <c r="M42" s="1"/>
  <c r="I40"/>
  <c r="O39"/>
  <c r="N39"/>
  <c r="M39"/>
  <c r="L39"/>
  <c r="K39"/>
  <c r="J39"/>
  <c r="I39"/>
  <c r="H39"/>
  <c r="G39"/>
  <c r="F39"/>
  <c r="E39"/>
  <c r="D39"/>
  <c r="C39"/>
  <c r="O14"/>
  <c r="O40" s="1"/>
  <c r="O41" s="1"/>
  <c r="O42" s="1"/>
  <c r="N14"/>
  <c r="N40" s="1"/>
  <c r="M14"/>
  <c r="L14"/>
  <c r="L40" s="1"/>
  <c r="L41" s="1"/>
  <c r="K14"/>
  <c r="K40" s="1"/>
  <c r="K41" s="1"/>
  <c r="K42" s="1"/>
  <c r="J14"/>
  <c r="J40" s="1"/>
  <c r="I14"/>
  <c r="H14"/>
  <c r="H40" s="1"/>
  <c r="H41" s="1"/>
  <c r="H42" s="1"/>
  <c r="G14"/>
  <c r="G40" s="1"/>
  <c r="G41" s="1"/>
  <c r="G42" s="1"/>
  <c r="F14"/>
  <c r="F40" s="1"/>
  <c r="E14"/>
  <c r="E40" s="1"/>
  <c r="E41" s="1"/>
  <c r="D14"/>
  <c r="D40" s="1"/>
  <c r="D41" s="1"/>
  <c r="C14"/>
  <c r="C40" s="1"/>
  <c r="C41" s="1"/>
  <c r="F41" l="1"/>
  <c r="F42" s="1"/>
  <c r="J41"/>
  <c r="J42" s="1"/>
  <c r="N41"/>
  <c r="N42" s="1"/>
  <c r="I41"/>
  <c r="I42" s="1"/>
  <c r="I24" i="37"/>
  <c r="J24"/>
  <c r="F24"/>
  <c r="K24"/>
  <c r="C24"/>
  <c r="G24"/>
  <c r="H24"/>
  <c r="D24"/>
  <c r="E24"/>
  <c r="K27"/>
  <c r="H27"/>
  <c r="D27"/>
  <c r="I27"/>
  <c r="E27"/>
  <c r="J27"/>
  <c r="F27"/>
  <c r="G27"/>
  <c r="C27"/>
  <c r="G25"/>
  <c r="H25"/>
  <c r="D25"/>
  <c r="E25"/>
  <c r="I25"/>
  <c r="J25"/>
  <c r="F25"/>
  <c r="K25"/>
  <c r="C25"/>
  <c r="I26"/>
  <c r="J26"/>
  <c r="F26"/>
  <c r="G26"/>
  <c r="C26"/>
  <c r="K26"/>
  <c r="H26"/>
  <c r="D26"/>
  <c r="E26"/>
  <c r="I28"/>
  <c r="J28"/>
  <c r="F28"/>
  <c r="G28"/>
  <c r="K28"/>
  <c r="C28"/>
  <c r="H28"/>
  <c r="D28"/>
  <c r="E28"/>
  <c r="H48" i="36"/>
  <c r="D42"/>
  <c r="H46"/>
  <c r="C42"/>
  <c r="H47"/>
  <c r="E42"/>
  <c r="H50"/>
  <c r="L42"/>
  <c r="D29" i="37" l="1"/>
  <c r="C14" i="22" s="1"/>
  <c r="K29" i="37"/>
  <c r="J14" i="22" s="1"/>
  <c r="E29" i="37"/>
  <c r="D14" i="22" s="1"/>
  <c r="C29" i="37"/>
  <c r="B14" i="22" s="1"/>
  <c r="I29" i="37"/>
  <c r="H14" i="22" s="1"/>
  <c r="G29" i="37"/>
  <c r="F14" i="22" s="1"/>
  <c r="J29" i="37"/>
  <c r="I14" i="22" s="1"/>
  <c r="H29" i="37"/>
  <c r="G14" i="22" s="1"/>
  <c r="F29" i="37"/>
  <c r="E14" i="22" s="1"/>
  <c r="H49" i="36"/>
  <c r="I49" s="1"/>
  <c r="I50"/>
  <c r="J50"/>
  <c r="K50" s="1"/>
  <c r="J49"/>
  <c r="K49" s="1"/>
  <c r="I48"/>
  <c r="J48"/>
  <c r="K48" s="1"/>
  <c r="I47"/>
  <c r="J47"/>
  <c r="K47" s="1"/>
  <c r="I46"/>
  <c r="J46"/>
  <c r="K46" s="1"/>
  <c r="A1" i="35" l="1"/>
  <c r="E5"/>
  <c r="D57" i="23" s="1"/>
  <c r="E6" i="35"/>
  <c r="D58" i="23" s="1"/>
  <c r="E7" i="35"/>
  <c r="D59" i="23" s="1"/>
  <c r="E8" i="35"/>
  <c r="D60" i="23" s="1"/>
  <c r="E9" i="35"/>
  <c r="D61" i="23" s="1"/>
  <c r="D6" i="35"/>
  <c r="C58" i="23" s="1"/>
  <c r="D7" i="35"/>
  <c r="C59" i="23" s="1"/>
  <c r="D8" i="35"/>
  <c r="C60" i="23" s="1"/>
  <c r="D9" i="35"/>
  <c r="C61" i="23" s="1"/>
  <c r="D5" i="35"/>
  <c r="C57" i="23" s="1"/>
  <c r="E5" i="33"/>
  <c r="D49" i="23" s="1"/>
  <c r="F5" i="33"/>
  <c r="E49" i="23" s="1"/>
  <c r="G5" i="33"/>
  <c r="F49" i="23" s="1"/>
  <c r="E6" i="33"/>
  <c r="D50" i="23" s="1"/>
  <c r="F6" i="33"/>
  <c r="E50" i="23" s="1"/>
  <c r="G6" i="33"/>
  <c r="F50" i="23" s="1"/>
  <c r="E7" i="33"/>
  <c r="D51" i="23" s="1"/>
  <c r="F7" i="33"/>
  <c r="E51" i="23" s="1"/>
  <c r="G7" i="33"/>
  <c r="F51" i="23" s="1"/>
  <c r="E8" i="33"/>
  <c r="D52" i="23" s="1"/>
  <c r="F8" i="33"/>
  <c r="E52" i="23" s="1"/>
  <c r="G8" i="33"/>
  <c r="F52" i="23" s="1"/>
  <c r="E9" i="33"/>
  <c r="D53" i="23" s="1"/>
  <c r="F9" i="33"/>
  <c r="E53" i="23" s="1"/>
  <c r="G9" i="33"/>
  <c r="F53" i="23" s="1"/>
  <c r="D6" i="33"/>
  <c r="C50" i="23" s="1"/>
  <c r="D7" i="33"/>
  <c r="C51" i="23" s="1"/>
  <c r="D8" i="33"/>
  <c r="C52" i="23" s="1"/>
  <c r="D9" i="33"/>
  <c r="C53" i="23" s="1"/>
  <c r="D5" i="33"/>
  <c r="C49" i="23" s="1"/>
  <c r="P71" i="32"/>
  <c r="D6" i="31"/>
  <c r="C42" i="23" s="1"/>
  <c r="E6" i="31"/>
  <c r="D42" i="23" s="1"/>
  <c r="F6" i="31"/>
  <c r="E42" i="23" s="1"/>
  <c r="G6" i="31"/>
  <c r="F42" i="23" s="1"/>
  <c r="D7" i="31"/>
  <c r="C43" i="23" s="1"/>
  <c r="E7" i="31"/>
  <c r="D43" i="23" s="1"/>
  <c r="F7" i="31"/>
  <c r="E43" i="23" s="1"/>
  <c r="G7" i="31"/>
  <c r="F43" i="23" s="1"/>
  <c r="D8" i="31"/>
  <c r="C44" i="23" s="1"/>
  <c r="E8" i="31"/>
  <c r="D44" i="23" s="1"/>
  <c r="F8" i="31"/>
  <c r="E44" i="23" s="1"/>
  <c r="G8" i="31"/>
  <c r="F44" i="23" s="1"/>
  <c r="D9" i="31"/>
  <c r="C45" i="23" s="1"/>
  <c r="E9" i="31"/>
  <c r="D45" i="23" s="1"/>
  <c r="F9" i="31"/>
  <c r="E45" i="23" s="1"/>
  <c r="G9" i="31"/>
  <c r="F45" i="23" s="1"/>
  <c r="E5" i="31"/>
  <c r="D41" i="23" s="1"/>
  <c r="F5" i="31"/>
  <c r="E41" i="23" s="1"/>
  <c r="G5" i="31"/>
  <c r="F41" i="23" s="1"/>
  <c r="D5" i="31"/>
  <c r="C41" i="23" s="1"/>
  <c r="A1" i="31"/>
  <c r="A11" i="22" l="1"/>
  <c r="A39" i="23"/>
  <c r="A55"/>
  <c r="A13" i="22"/>
  <c r="O72" i="34"/>
  <c r="N72"/>
  <c r="M72"/>
  <c r="L72"/>
  <c r="K72"/>
  <c r="J72"/>
  <c r="I72"/>
  <c r="H72"/>
  <c r="G72"/>
  <c r="F72"/>
  <c r="E72"/>
  <c r="D72"/>
  <c r="C72"/>
  <c r="P71"/>
  <c r="P70"/>
  <c r="P69"/>
  <c r="P68"/>
  <c r="P67"/>
  <c r="P66"/>
  <c r="P65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O14"/>
  <c r="O73" s="1"/>
  <c r="N14"/>
  <c r="N73" s="1"/>
  <c r="N74" s="1"/>
  <c r="N75" s="1"/>
  <c r="M14"/>
  <c r="M73" s="1"/>
  <c r="M74" s="1"/>
  <c r="M75" s="1"/>
  <c r="L14"/>
  <c r="L73" s="1"/>
  <c r="L74" s="1"/>
  <c r="L75" s="1"/>
  <c r="K14"/>
  <c r="K73" s="1"/>
  <c r="K74" s="1"/>
  <c r="K75" s="1"/>
  <c r="J14"/>
  <c r="J73" s="1"/>
  <c r="J74" s="1"/>
  <c r="J75" s="1"/>
  <c r="I14"/>
  <c r="I73" s="1"/>
  <c r="I74" s="1"/>
  <c r="H14"/>
  <c r="H73" s="1"/>
  <c r="H74" s="1"/>
  <c r="G14"/>
  <c r="G73" s="1"/>
  <c r="G74" s="1"/>
  <c r="G75" s="1"/>
  <c r="F14"/>
  <c r="F73" s="1"/>
  <c r="F74" s="1"/>
  <c r="E14"/>
  <c r="E73" s="1"/>
  <c r="E74" s="1"/>
  <c r="E75" s="1"/>
  <c r="D14"/>
  <c r="D73" s="1"/>
  <c r="D74" s="1"/>
  <c r="C14"/>
  <c r="C73" s="1"/>
  <c r="C74" s="1"/>
  <c r="O74" l="1"/>
  <c r="O75" s="1"/>
  <c r="H79"/>
  <c r="F75"/>
  <c r="H82"/>
  <c r="I75"/>
  <c r="H81"/>
  <c r="D75"/>
  <c r="H83"/>
  <c r="H75"/>
  <c r="H80"/>
  <c r="C75"/>
  <c r="I83" l="1"/>
  <c r="J83"/>
  <c r="I82"/>
  <c r="J82"/>
  <c r="I80"/>
  <c r="J80"/>
  <c r="I81"/>
  <c r="J81"/>
  <c r="I79"/>
  <c r="J79"/>
  <c r="K81" l="1"/>
  <c r="G7" i="35" s="1"/>
  <c r="F59" i="23" s="1"/>
  <c r="F7" i="35"/>
  <c r="K82" i="34"/>
  <c r="G8" i="35" s="1"/>
  <c r="F60" i="23" s="1"/>
  <c r="F8" i="35"/>
  <c r="K79" i="34"/>
  <c r="G5" i="35" s="1"/>
  <c r="F57" i="23" s="1"/>
  <c r="F5" i="35"/>
  <c r="K80" i="34"/>
  <c r="G6" i="35" s="1"/>
  <c r="F58" i="23" s="1"/>
  <c r="F6" i="35"/>
  <c r="K83" i="34"/>
  <c r="G9" i="35" s="1"/>
  <c r="F61" i="23" s="1"/>
  <c r="F9" i="35"/>
  <c r="B28" i="33"/>
  <c r="B27"/>
  <c r="B26"/>
  <c r="B25"/>
  <c r="B24"/>
  <c r="O72" i="32"/>
  <c r="N72"/>
  <c r="M72"/>
  <c r="L72"/>
  <c r="K72"/>
  <c r="J72"/>
  <c r="I72"/>
  <c r="H72"/>
  <c r="G72"/>
  <c r="F72"/>
  <c r="E72"/>
  <c r="D72"/>
  <c r="C72"/>
  <c r="P70"/>
  <c r="P69"/>
  <c r="P68"/>
  <c r="P67"/>
  <c r="P66"/>
  <c r="P65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O14"/>
  <c r="O73" s="1"/>
  <c r="N14"/>
  <c r="N73" s="1"/>
  <c r="N74" s="1"/>
  <c r="N75" s="1"/>
  <c r="M14"/>
  <c r="M73" s="1"/>
  <c r="M74" s="1"/>
  <c r="M75" s="1"/>
  <c r="L14"/>
  <c r="L73" s="1"/>
  <c r="L74" s="1"/>
  <c r="L75" s="1"/>
  <c r="K14"/>
  <c r="K73" s="1"/>
  <c r="J14"/>
  <c r="J73" s="1"/>
  <c r="J74" s="1"/>
  <c r="J75" s="1"/>
  <c r="I14"/>
  <c r="I73" s="1"/>
  <c r="I74" s="1"/>
  <c r="H14"/>
  <c r="H73" s="1"/>
  <c r="H74" s="1"/>
  <c r="G14"/>
  <c r="G73" s="1"/>
  <c r="F14"/>
  <c r="F73" s="1"/>
  <c r="F74" s="1"/>
  <c r="E14"/>
  <c r="E73" s="1"/>
  <c r="E74" s="1"/>
  <c r="E75" s="1"/>
  <c r="D14"/>
  <c r="D73" s="1"/>
  <c r="D74" s="1"/>
  <c r="C14"/>
  <c r="C73" s="1"/>
  <c r="B28" i="35" l="1"/>
  <c r="E61" i="23"/>
  <c r="B24" i="35"/>
  <c r="E57" i="23"/>
  <c r="B26" i="35"/>
  <c r="E59" i="23"/>
  <c r="B25" i="35"/>
  <c r="F25" s="1"/>
  <c r="E58" i="23"/>
  <c r="B27" i="35"/>
  <c r="C27" s="1"/>
  <c r="E60" i="23"/>
  <c r="D25" i="35"/>
  <c r="H25"/>
  <c r="J25"/>
  <c r="E25"/>
  <c r="G25"/>
  <c r="C25"/>
  <c r="I25"/>
  <c r="E27"/>
  <c r="G27"/>
  <c r="I27"/>
  <c r="D27"/>
  <c r="J27"/>
  <c r="F27"/>
  <c r="E28"/>
  <c r="G28"/>
  <c r="I28"/>
  <c r="K28"/>
  <c r="D28"/>
  <c r="F28"/>
  <c r="C28"/>
  <c r="H28"/>
  <c r="J28"/>
  <c r="I24"/>
  <c r="K24"/>
  <c r="E24"/>
  <c r="G24"/>
  <c r="D24"/>
  <c r="F24"/>
  <c r="H24"/>
  <c r="J24"/>
  <c r="C24"/>
  <c r="E26"/>
  <c r="G26"/>
  <c r="I26"/>
  <c r="K26"/>
  <c r="D26"/>
  <c r="F26"/>
  <c r="H26"/>
  <c r="J26"/>
  <c r="C26"/>
  <c r="C74" i="32"/>
  <c r="C75" s="1"/>
  <c r="G74"/>
  <c r="G75" s="1"/>
  <c r="K74"/>
  <c r="K75" s="1"/>
  <c r="O74"/>
  <c r="O75" s="1"/>
  <c r="K25" i="33"/>
  <c r="C25"/>
  <c r="H25"/>
  <c r="D25"/>
  <c r="E25"/>
  <c r="I25"/>
  <c r="J25"/>
  <c r="F25"/>
  <c r="G25"/>
  <c r="E24"/>
  <c r="J24"/>
  <c r="F24"/>
  <c r="G24"/>
  <c r="K24"/>
  <c r="C24"/>
  <c r="H24"/>
  <c r="D24"/>
  <c r="I24"/>
  <c r="E26"/>
  <c r="J26"/>
  <c r="F26"/>
  <c r="K26"/>
  <c r="G26"/>
  <c r="C26"/>
  <c r="H26"/>
  <c r="D26"/>
  <c r="I26"/>
  <c r="K27"/>
  <c r="G27"/>
  <c r="C27"/>
  <c r="H27"/>
  <c r="D27"/>
  <c r="I27"/>
  <c r="E27"/>
  <c r="J27"/>
  <c r="F27"/>
  <c r="I28"/>
  <c r="E28"/>
  <c r="J28"/>
  <c r="F28"/>
  <c r="K28"/>
  <c r="G28"/>
  <c r="C28"/>
  <c r="H28"/>
  <c r="D28"/>
  <c r="H79" i="32"/>
  <c r="F75"/>
  <c r="H82"/>
  <c r="I75"/>
  <c r="H83"/>
  <c r="H75"/>
  <c r="H81"/>
  <c r="D75"/>
  <c r="I29" i="33" l="1"/>
  <c r="H12" i="22" s="1"/>
  <c r="H29" i="35"/>
  <c r="G13" i="22" s="1"/>
  <c r="H27" i="35"/>
  <c r="K27"/>
  <c r="K25"/>
  <c r="K29" s="1"/>
  <c r="J13" i="22" s="1"/>
  <c r="E29" i="35"/>
  <c r="D13" i="22" s="1"/>
  <c r="C29" i="35"/>
  <c r="B13" i="22" s="1"/>
  <c r="D29" i="35"/>
  <c r="C13" i="22" s="1"/>
  <c r="I29" i="35"/>
  <c r="H13" i="22" s="1"/>
  <c r="F29" i="35"/>
  <c r="E13" i="22" s="1"/>
  <c r="J29" i="35"/>
  <c r="I13" i="22" s="1"/>
  <c r="G29" i="35"/>
  <c r="F13" i="22" s="1"/>
  <c r="H29" i="33"/>
  <c r="G12" i="22" s="1"/>
  <c r="F29" i="33"/>
  <c r="E12" i="22" s="1"/>
  <c r="D29" i="33"/>
  <c r="C12" i="22" s="1"/>
  <c r="G29" i="33"/>
  <c r="F12" i="22" s="1"/>
  <c r="K29" i="33"/>
  <c r="J12" i="22" s="1"/>
  <c r="E29" i="33"/>
  <c r="D12" i="22" s="1"/>
  <c r="C29" i="33"/>
  <c r="B12" i="22" s="1"/>
  <c r="J29" i="33"/>
  <c r="I12" i="22" s="1"/>
  <c r="H80" i="32"/>
  <c r="I80" s="1"/>
  <c r="I83"/>
  <c r="J83"/>
  <c r="K83" s="1"/>
  <c r="I79"/>
  <c r="J79"/>
  <c r="K79" s="1"/>
  <c r="I81"/>
  <c r="J81"/>
  <c r="K81" s="1"/>
  <c r="I82"/>
  <c r="J82"/>
  <c r="K82" s="1"/>
  <c r="J80" l="1"/>
  <c r="K80" s="1"/>
  <c r="B28" i="31"/>
  <c r="B27"/>
  <c r="B26"/>
  <c r="B25"/>
  <c r="B24"/>
  <c r="O72" i="30"/>
  <c r="N72"/>
  <c r="M72"/>
  <c r="L72"/>
  <c r="K72"/>
  <c r="J72"/>
  <c r="I72"/>
  <c r="H72"/>
  <c r="G72"/>
  <c r="F72"/>
  <c r="E72"/>
  <c r="D72"/>
  <c r="C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1"/>
  <c r="P50"/>
  <c r="P49"/>
  <c r="P48"/>
  <c r="P47"/>
  <c r="P46"/>
  <c r="P45"/>
  <c r="P44"/>
  <c r="P43"/>
  <c r="P42"/>
  <c r="P41"/>
  <c r="P40"/>
  <c r="P39"/>
  <c r="P38"/>
  <c r="P36"/>
  <c r="P35"/>
  <c r="P34"/>
  <c r="P33"/>
  <c r="P32"/>
  <c r="P31"/>
  <c r="P29"/>
  <c r="P28"/>
  <c r="P27"/>
  <c r="P26"/>
  <c r="P25"/>
  <c r="P24"/>
  <c r="P22"/>
  <c r="P21"/>
  <c r="P19"/>
  <c r="P18"/>
  <c r="P17"/>
  <c r="P16"/>
  <c r="P15"/>
  <c r="O14"/>
  <c r="O73" s="1"/>
  <c r="O74" s="1"/>
  <c r="O75" s="1"/>
  <c r="N14"/>
  <c r="N73" s="1"/>
  <c r="N74" s="1"/>
  <c r="N75" s="1"/>
  <c r="M14"/>
  <c r="M73" s="1"/>
  <c r="M74" s="1"/>
  <c r="M75" s="1"/>
  <c r="L14"/>
  <c r="L73" s="1"/>
  <c r="L74" s="1"/>
  <c r="L75" s="1"/>
  <c r="K14"/>
  <c r="K73" s="1"/>
  <c r="K74" s="1"/>
  <c r="K75" s="1"/>
  <c r="J14"/>
  <c r="J73" s="1"/>
  <c r="J74" s="1"/>
  <c r="J75" s="1"/>
  <c r="I14"/>
  <c r="I73" s="1"/>
  <c r="I74" s="1"/>
  <c r="I75" s="1"/>
  <c r="H14"/>
  <c r="H73" s="1"/>
  <c r="H74" s="1"/>
  <c r="H75" s="1"/>
  <c r="G14"/>
  <c r="G73" s="1"/>
  <c r="G74" s="1"/>
  <c r="F14"/>
  <c r="F73" s="1"/>
  <c r="F74" s="1"/>
  <c r="E14"/>
  <c r="E73" s="1"/>
  <c r="E74" s="1"/>
  <c r="D14"/>
  <c r="D73" s="1"/>
  <c r="D74" s="1"/>
  <c r="C14"/>
  <c r="C73" s="1"/>
  <c r="C74" s="1"/>
  <c r="I26" i="31" l="1"/>
  <c r="E26"/>
  <c r="J26"/>
  <c r="F26"/>
  <c r="K26"/>
  <c r="G26"/>
  <c r="C26"/>
  <c r="H26"/>
  <c r="D26"/>
  <c r="E24"/>
  <c r="J24"/>
  <c r="F24"/>
  <c r="K24"/>
  <c r="C24"/>
  <c r="G24"/>
  <c r="H24"/>
  <c r="D24"/>
  <c r="I24"/>
  <c r="K25"/>
  <c r="C25"/>
  <c r="H25"/>
  <c r="D25"/>
  <c r="I25"/>
  <c r="E25"/>
  <c r="J25"/>
  <c r="F25"/>
  <c r="G25"/>
  <c r="K27"/>
  <c r="G27"/>
  <c r="H27"/>
  <c r="D27"/>
  <c r="E27"/>
  <c r="I27"/>
  <c r="J27"/>
  <c r="F27"/>
  <c r="C27"/>
  <c r="I28"/>
  <c r="E28"/>
  <c r="J28"/>
  <c r="F28"/>
  <c r="K28"/>
  <c r="G28"/>
  <c r="C28"/>
  <c r="H28"/>
  <c r="D28"/>
  <c r="H79" i="30"/>
  <c r="C75"/>
  <c r="H83"/>
  <c r="G75"/>
  <c r="H82"/>
  <c r="F75"/>
  <c r="H81"/>
  <c r="E75"/>
  <c r="H80"/>
  <c r="D75"/>
  <c r="I29" i="31" l="1"/>
  <c r="H11" i="22" s="1"/>
  <c r="H29" i="31"/>
  <c r="G11" i="22" s="1"/>
  <c r="F29" i="31"/>
  <c r="E11" i="22" s="1"/>
  <c r="D29" i="31"/>
  <c r="C11" i="22" s="1"/>
  <c r="K29" i="31"/>
  <c r="J11" i="22" s="1"/>
  <c r="C29" i="31"/>
  <c r="B11" i="22" s="1"/>
  <c r="E29" i="31"/>
  <c r="D11" i="22" s="1"/>
  <c r="G29" i="31"/>
  <c r="F11" i="22" s="1"/>
  <c r="J29" i="31"/>
  <c r="I11" i="22" s="1"/>
  <c r="I81" i="30"/>
  <c r="J81"/>
  <c r="K81" s="1"/>
  <c r="I80"/>
  <c r="J80"/>
  <c r="K80" s="1"/>
  <c r="I82"/>
  <c r="J82"/>
  <c r="K82" s="1"/>
  <c r="I79"/>
  <c r="J79"/>
  <c r="K79" s="1"/>
  <c r="I83"/>
  <c r="J83"/>
  <c r="K83" s="1"/>
  <c r="A9" i="22" l="1"/>
  <c r="E5" i="29"/>
  <c r="D33" i="23" s="1"/>
  <c r="E6" i="29"/>
  <c r="D34" i="23" s="1"/>
  <c r="E7" i="29"/>
  <c r="D35" i="23" s="1"/>
  <c r="E8" i="29"/>
  <c r="D36" i="23" s="1"/>
  <c r="E9" i="29"/>
  <c r="D37" i="23" s="1"/>
  <c r="D6" i="29"/>
  <c r="C34" i="23" s="1"/>
  <c r="D7" i="29"/>
  <c r="C35" i="23" s="1"/>
  <c r="D8" i="29"/>
  <c r="C36" i="23" s="1"/>
  <c r="D9" i="29"/>
  <c r="C37" i="23" s="1"/>
  <c r="D5" i="29"/>
  <c r="C33" i="23" s="1"/>
  <c r="O112" i="28" l="1"/>
  <c r="N112"/>
  <c r="M112"/>
  <c r="L112"/>
  <c r="K112"/>
  <c r="J112"/>
  <c r="I112"/>
  <c r="H112"/>
  <c r="G112"/>
  <c r="F112"/>
  <c r="E112"/>
  <c r="D112"/>
  <c r="C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5"/>
  <c r="O14"/>
  <c r="O113" s="1"/>
  <c r="O114" s="1"/>
  <c r="O115" s="1"/>
  <c r="N14"/>
  <c r="N113" s="1"/>
  <c r="N114" s="1"/>
  <c r="N115" s="1"/>
  <c r="M14"/>
  <c r="M113" s="1"/>
  <c r="M114" s="1"/>
  <c r="M115" s="1"/>
  <c r="L14"/>
  <c r="L113" s="1"/>
  <c r="L114" s="1"/>
  <c r="L115" s="1"/>
  <c r="K14"/>
  <c r="K113" s="1"/>
  <c r="K114" s="1"/>
  <c r="K115" s="1"/>
  <c r="J14"/>
  <c r="J113" s="1"/>
  <c r="J114" s="1"/>
  <c r="J115" s="1"/>
  <c r="I14"/>
  <c r="I113" s="1"/>
  <c r="I114" s="1"/>
  <c r="I115" s="1"/>
  <c r="H14"/>
  <c r="H113" s="1"/>
  <c r="H114" s="1"/>
  <c r="H115" s="1"/>
  <c r="G14"/>
  <c r="G113" s="1"/>
  <c r="G114" s="1"/>
  <c r="F14"/>
  <c r="F113" s="1"/>
  <c r="F114" s="1"/>
  <c r="E14"/>
  <c r="E113" s="1"/>
  <c r="E114" s="1"/>
  <c r="D14"/>
  <c r="D113" s="1"/>
  <c r="D114" s="1"/>
  <c r="C14"/>
  <c r="C113" s="1"/>
  <c r="C114" s="1"/>
  <c r="E115" l="1"/>
  <c r="H121"/>
  <c r="H120"/>
  <c r="D115"/>
  <c r="H119"/>
  <c r="C115"/>
  <c r="G115"/>
  <c r="H123"/>
  <c r="F115"/>
  <c r="H122"/>
  <c r="I119" l="1"/>
  <c r="J119"/>
  <c r="I121"/>
  <c r="J121"/>
  <c r="I123"/>
  <c r="J123"/>
  <c r="I122"/>
  <c r="J122"/>
  <c r="I120"/>
  <c r="J120"/>
  <c r="K121" l="1"/>
  <c r="G7" i="29" s="1"/>
  <c r="F35" i="23" s="1"/>
  <c r="F7" i="29"/>
  <c r="K123" i="28"/>
  <c r="G9" i="29" s="1"/>
  <c r="F37" i="23" s="1"/>
  <c r="F9" i="29"/>
  <c r="K122" i="28"/>
  <c r="G8" i="29" s="1"/>
  <c r="F36" i="23" s="1"/>
  <c r="F8" i="29"/>
  <c r="K120" i="28"/>
  <c r="G6" i="29" s="1"/>
  <c r="F34" i="23" s="1"/>
  <c r="F6" i="29"/>
  <c r="K119" i="28"/>
  <c r="G5" i="29" s="1"/>
  <c r="F33" i="23" s="1"/>
  <c r="F5" i="29"/>
  <c r="O112" i="26"/>
  <c r="N112"/>
  <c r="M112"/>
  <c r="L112"/>
  <c r="K112"/>
  <c r="J112"/>
  <c r="I112"/>
  <c r="H112"/>
  <c r="G112"/>
  <c r="F112"/>
  <c r="E112"/>
  <c r="D112"/>
  <c r="C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O14"/>
  <c r="O113" s="1"/>
  <c r="O114" s="1"/>
  <c r="O115" s="1"/>
  <c r="N14"/>
  <c r="N113" s="1"/>
  <c r="N114" s="1"/>
  <c r="N115" s="1"/>
  <c r="M14"/>
  <c r="M113" s="1"/>
  <c r="L14"/>
  <c r="L113" s="1"/>
  <c r="L114" s="1"/>
  <c r="L115" s="1"/>
  <c r="K14"/>
  <c r="K113" s="1"/>
  <c r="K114" s="1"/>
  <c r="K115" s="1"/>
  <c r="J14"/>
  <c r="J113" s="1"/>
  <c r="J114" s="1"/>
  <c r="J115" s="1"/>
  <c r="I14"/>
  <c r="I113" s="1"/>
  <c r="H14"/>
  <c r="H113" s="1"/>
  <c r="H114" s="1"/>
  <c r="H115" s="1"/>
  <c r="G14"/>
  <c r="G113" s="1"/>
  <c r="G114" s="1"/>
  <c r="F14"/>
  <c r="F113" s="1"/>
  <c r="F114" s="1"/>
  <c r="E14"/>
  <c r="E113" s="1"/>
  <c r="D14"/>
  <c r="D113" s="1"/>
  <c r="D114" s="1"/>
  <c r="C14"/>
  <c r="C113" s="1"/>
  <c r="B24" i="29" l="1"/>
  <c r="C24" s="1"/>
  <c r="E33" i="23"/>
  <c r="B27" i="29"/>
  <c r="E36" i="23"/>
  <c r="B26" i="29"/>
  <c r="F26" s="1"/>
  <c r="E35" i="23"/>
  <c r="B25" i="29"/>
  <c r="E34" i="23"/>
  <c r="B28" i="29"/>
  <c r="E37" i="23"/>
  <c r="E24" i="29"/>
  <c r="G24"/>
  <c r="D24"/>
  <c r="F24"/>
  <c r="H27"/>
  <c r="J27"/>
  <c r="C27"/>
  <c r="E27"/>
  <c r="G27"/>
  <c r="I27"/>
  <c r="K27"/>
  <c r="D27"/>
  <c r="F27"/>
  <c r="I26"/>
  <c r="K26"/>
  <c r="H26"/>
  <c r="J26"/>
  <c r="C26"/>
  <c r="E26"/>
  <c r="G26"/>
  <c r="C25"/>
  <c r="E25"/>
  <c r="K25"/>
  <c r="I25"/>
  <c r="G25"/>
  <c r="D25"/>
  <c r="F25"/>
  <c r="H25"/>
  <c r="J25"/>
  <c r="J28"/>
  <c r="C28"/>
  <c r="E28"/>
  <c r="G28"/>
  <c r="I28"/>
  <c r="K28"/>
  <c r="D28"/>
  <c r="F28"/>
  <c r="H28"/>
  <c r="E114" i="26"/>
  <c r="I114"/>
  <c r="I115" s="1"/>
  <c r="M114"/>
  <c r="M115" s="1"/>
  <c r="P112"/>
  <c r="C114"/>
  <c r="P113"/>
  <c r="H122"/>
  <c r="D8" i="27" s="1"/>
  <c r="C28" i="23" s="1"/>
  <c r="F115" i="26"/>
  <c r="H121"/>
  <c r="D7" i="27" s="1"/>
  <c r="C27" i="23" s="1"/>
  <c r="E115" i="26"/>
  <c r="H120"/>
  <c r="D6" i="27" s="1"/>
  <c r="C26" i="23" s="1"/>
  <c r="D115" i="26"/>
  <c r="H123"/>
  <c r="D9" i="27" s="1"/>
  <c r="C29" i="23" s="1"/>
  <c r="G115" i="26"/>
  <c r="D26" i="29" l="1"/>
  <c r="H24"/>
  <c r="H29" s="1"/>
  <c r="G10" i="22" s="1"/>
  <c r="I24" i="29"/>
  <c r="J24"/>
  <c r="K24"/>
  <c r="K29" s="1"/>
  <c r="J10" i="22" s="1"/>
  <c r="I29" i="29"/>
  <c r="H10" i="22" s="1"/>
  <c r="J29" i="29"/>
  <c r="I10" i="22" s="1"/>
  <c r="C29" i="29"/>
  <c r="B10" i="22" s="1"/>
  <c r="D29" i="29"/>
  <c r="C10" i="22" s="1"/>
  <c r="E29" i="29"/>
  <c r="D10" i="22" s="1"/>
  <c r="F29" i="29"/>
  <c r="E10" i="22" s="1"/>
  <c r="G29" i="29"/>
  <c r="F10" i="22" s="1"/>
  <c r="I123" i="26"/>
  <c r="E9" i="27" s="1"/>
  <c r="D29" i="23" s="1"/>
  <c r="J123" i="26"/>
  <c r="I121"/>
  <c r="E7" i="27" s="1"/>
  <c r="D27" i="23" s="1"/>
  <c r="J121" i="26"/>
  <c r="H119"/>
  <c r="D5" i="27" s="1"/>
  <c r="C25" i="23" s="1"/>
  <c r="P114" i="26"/>
  <c r="C115"/>
  <c r="P115" s="1"/>
  <c r="I120"/>
  <c r="E6" i="27" s="1"/>
  <c r="D26" i="23" s="1"/>
  <c r="J120" i="26"/>
  <c r="I122"/>
  <c r="E8" i="27" s="1"/>
  <c r="D28" i="23" s="1"/>
  <c r="J122" i="26"/>
  <c r="K122" l="1"/>
  <c r="G8" i="27" s="1"/>
  <c r="F28" i="23" s="1"/>
  <c r="F8" i="27"/>
  <c r="K121" i="26"/>
  <c r="G7" i="27" s="1"/>
  <c r="F27" i="23" s="1"/>
  <c r="F7" i="27"/>
  <c r="K120" i="26"/>
  <c r="G6" i="27" s="1"/>
  <c r="F26" i="23" s="1"/>
  <c r="F6" i="27"/>
  <c r="K123" i="26"/>
  <c r="G9" i="27" s="1"/>
  <c r="F29" i="23" s="1"/>
  <c r="F9" i="27"/>
  <c r="I119" i="26"/>
  <c r="E5" i="27" s="1"/>
  <c r="D25" i="23" s="1"/>
  <c r="J119" i="26"/>
  <c r="B25" i="27" l="1"/>
  <c r="E25" s="1"/>
  <c r="E26" i="23"/>
  <c r="B27" i="27"/>
  <c r="E28" i="23"/>
  <c r="B28" i="27"/>
  <c r="G28" s="1"/>
  <c r="E29" i="23"/>
  <c r="B26" i="27"/>
  <c r="D26" s="1"/>
  <c r="E27" i="23"/>
  <c r="J28" i="27"/>
  <c r="I28"/>
  <c r="H28"/>
  <c r="I26"/>
  <c r="K26"/>
  <c r="F26"/>
  <c r="H26"/>
  <c r="J26"/>
  <c r="C26"/>
  <c r="E26"/>
  <c r="G26"/>
  <c r="K119" i="26"/>
  <c r="G5" i="27" s="1"/>
  <c r="F25" i="23" s="1"/>
  <c r="F5" i="27"/>
  <c r="C25"/>
  <c r="I25"/>
  <c r="K25"/>
  <c r="G25"/>
  <c r="D25"/>
  <c r="F25"/>
  <c r="H25"/>
  <c r="J25"/>
  <c r="H27"/>
  <c r="J27"/>
  <c r="C27"/>
  <c r="E27"/>
  <c r="G27"/>
  <c r="I27"/>
  <c r="K27"/>
  <c r="D27"/>
  <c r="F27"/>
  <c r="D6" i="10"/>
  <c r="C9" i="23" s="1"/>
  <c r="E6" i="10"/>
  <c r="D9" i="23" s="1"/>
  <c r="F6" i="10"/>
  <c r="E9" i="23" s="1"/>
  <c r="G6" i="10"/>
  <c r="F9" i="23" s="1"/>
  <c r="D7" i="10"/>
  <c r="C10" i="23" s="1"/>
  <c r="E7" i="10"/>
  <c r="D10" i="23" s="1"/>
  <c r="F7" i="10"/>
  <c r="E10" i="23" s="1"/>
  <c r="G7" i="10"/>
  <c r="F10" i="23" s="1"/>
  <c r="D8" i="10"/>
  <c r="C11" i="23" s="1"/>
  <c r="E8" i="10"/>
  <c r="D11" i="23" s="1"/>
  <c r="F8" i="10"/>
  <c r="E11" i="23" s="1"/>
  <c r="G8" i="10"/>
  <c r="F11" i="23" s="1"/>
  <c r="D9" i="10"/>
  <c r="C12" i="23" s="1"/>
  <c r="E9" i="10"/>
  <c r="D12" i="23" s="1"/>
  <c r="F9" i="10"/>
  <c r="E12" i="23" s="1"/>
  <c r="G9" i="10"/>
  <c r="F12" i="23" s="1"/>
  <c r="E5" i="10"/>
  <c r="D8" i="23" s="1"/>
  <c r="F5" i="10"/>
  <c r="E8" i="23" s="1"/>
  <c r="G5" i="10"/>
  <c r="F8" i="23" s="1"/>
  <c r="D5" i="10"/>
  <c r="C8" i="23" s="1"/>
  <c r="A1" i="10"/>
  <c r="A8" i="22"/>
  <c r="O112" i="24"/>
  <c r="N112"/>
  <c r="M112"/>
  <c r="L112"/>
  <c r="K112"/>
  <c r="J112"/>
  <c r="I112"/>
  <c r="H112"/>
  <c r="G112"/>
  <c r="F112"/>
  <c r="E112"/>
  <c r="D112"/>
  <c r="C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O14"/>
  <c r="O113" s="1"/>
  <c r="O114" s="1"/>
  <c r="O115" s="1"/>
  <c r="N14"/>
  <c r="N113" s="1"/>
  <c r="N114" s="1"/>
  <c r="N115" s="1"/>
  <c r="M14"/>
  <c r="M113" s="1"/>
  <c r="M114" s="1"/>
  <c r="M115" s="1"/>
  <c r="L14"/>
  <c r="L113" s="1"/>
  <c r="L114" s="1"/>
  <c r="L115" s="1"/>
  <c r="K14"/>
  <c r="K113" s="1"/>
  <c r="K114" s="1"/>
  <c r="K115" s="1"/>
  <c r="J14"/>
  <c r="J113" s="1"/>
  <c r="J114" s="1"/>
  <c r="J115" s="1"/>
  <c r="I14"/>
  <c r="I113" s="1"/>
  <c r="I114" s="1"/>
  <c r="I115" s="1"/>
  <c r="H14"/>
  <c r="H113" s="1"/>
  <c r="H114" s="1"/>
  <c r="H115" s="1"/>
  <c r="G14"/>
  <c r="G113" s="1"/>
  <c r="G114" s="1"/>
  <c r="F14"/>
  <c r="F113" s="1"/>
  <c r="F114" s="1"/>
  <c r="E14"/>
  <c r="E113" s="1"/>
  <c r="E114" s="1"/>
  <c r="D14"/>
  <c r="D113" s="1"/>
  <c r="D114" s="1"/>
  <c r="C14"/>
  <c r="C113" s="1"/>
  <c r="K28" i="27" l="1"/>
  <c r="C28"/>
  <c r="A7" i="22"/>
  <c r="A6" i="23"/>
  <c r="D28" i="27"/>
  <c r="E28"/>
  <c r="B24"/>
  <c r="E24" s="1"/>
  <c r="E29" s="1"/>
  <c r="D9" i="22" s="1"/>
  <c r="E25" i="23"/>
  <c r="F28" i="27"/>
  <c r="J24"/>
  <c r="J29" s="1"/>
  <c r="I9" i="22" s="1"/>
  <c r="C24" i="27"/>
  <c r="G24"/>
  <c r="G29" s="1"/>
  <c r="F9" i="22" s="1"/>
  <c r="I24" i="27"/>
  <c r="I29" s="1"/>
  <c r="H9" i="22" s="1"/>
  <c r="K24" i="27"/>
  <c r="D24"/>
  <c r="F24"/>
  <c r="F29" s="1"/>
  <c r="E9" i="22" s="1"/>
  <c r="H24" i="27"/>
  <c r="H29" s="1"/>
  <c r="G9" i="22" s="1"/>
  <c r="H123" i="24"/>
  <c r="D9" i="25" s="1"/>
  <c r="C21" i="23" s="1"/>
  <c r="G115" i="24"/>
  <c r="H121"/>
  <c r="D7" i="25" s="1"/>
  <c r="C19" i="23" s="1"/>
  <c r="E115" i="24"/>
  <c r="C114"/>
  <c r="H120"/>
  <c r="D6" i="25" s="1"/>
  <c r="C18" i="23" s="1"/>
  <c r="D115" i="24"/>
  <c r="H122"/>
  <c r="D8" i="25" s="1"/>
  <c r="C20" i="23" s="1"/>
  <c r="F115" i="24"/>
  <c r="K29" i="27" l="1"/>
  <c r="J9" i="22" s="1"/>
  <c r="C29" i="27"/>
  <c r="B9" i="22" s="1"/>
  <c r="D29" i="27"/>
  <c r="C9" i="22" s="1"/>
  <c r="I122" i="24"/>
  <c r="E8" i="25" s="1"/>
  <c r="D20" i="23" s="1"/>
  <c r="J122" i="24"/>
  <c r="H119"/>
  <c r="D5" i="25" s="1"/>
  <c r="C17" i="23" s="1"/>
  <c r="C115" i="24"/>
  <c r="I123"/>
  <c r="E9" i="25" s="1"/>
  <c r="D21" i="23" s="1"/>
  <c r="J123" i="24"/>
  <c r="I120"/>
  <c r="E6" i="25" s="1"/>
  <c r="D18" i="23" s="1"/>
  <c r="J120" i="24"/>
  <c r="I121"/>
  <c r="E7" i="25" s="1"/>
  <c r="D19" i="23" s="1"/>
  <c r="J121" i="24"/>
  <c r="K120" l="1"/>
  <c r="G6" i="25" s="1"/>
  <c r="F18" i="23" s="1"/>
  <c r="F6" i="25"/>
  <c r="K121" i="24"/>
  <c r="G7" i="25" s="1"/>
  <c r="F19" i="23" s="1"/>
  <c r="F7" i="25"/>
  <c r="K123" i="24"/>
  <c r="G9" i="25" s="1"/>
  <c r="F21" i="23" s="1"/>
  <c r="F9" i="25"/>
  <c r="K122" i="24"/>
  <c r="G8" i="25" s="1"/>
  <c r="F20" i="23" s="1"/>
  <c r="F8" i="25"/>
  <c r="I119" i="24"/>
  <c r="E5" i="25" s="1"/>
  <c r="D17" i="23" s="1"/>
  <c r="J119" i="24"/>
  <c r="B28" i="25" l="1"/>
  <c r="C28" s="1"/>
  <c r="E21" i="23"/>
  <c r="B25" i="25"/>
  <c r="E18" i="23"/>
  <c r="B27" i="25"/>
  <c r="E20" i="23"/>
  <c r="B26" i="25"/>
  <c r="E19" i="23"/>
  <c r="K119" i="24"/>
  <c r="G5" i="25" s="1"/>
  <c r="F17" i="23" s="1"/>
  <c r="F5" i="25"/>
  <c r="F28"/>
  <c r="E28"/>
  <c r="I28"/>
  <c r="K28"/>
  <c r="D28"/>
  <c r="G25"/>
  <c r="I25"/>
  <c r="K25"/>
  <c r="D25"/>
  <c r="F25"/>
  <c r="C25"/>
  <c r="H25"/>
  <c r="J25"/>
  <c r="E25"/>
  <c r="H27"/>
  <c r="J27"/>
  <c r="C27"/>
  <c r="E27"/>
  <c r="D27"/>
  <c r="G27"/>
  <c r="I27"/>
  <c r="K27"/>
  <c r="F27"/>
  <c r="I26"/>
  <c r="K26"/>
  <c r="D26"/>
  <c r="F26"/>
  <c r="H26"/>
  <c r="E26"/>
  <c r="J26"/>
  <c r="C26"/>
  <c r="G26"/>
  <c r="P19" i="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6"/>
  <c r="P17"/>
  <c r="P18"/>
  <c r="B24" i="25" l="1"/>
  <c r="E24" s="1"/>
  <c r="E29" s="1"/>
  <c r="D8" i="22" s="1"/>
  <c r="E17" i="23"/>
  <c r="G28" i="25"/>
  <c r="J28"/>
  <c r="H28"/>
  <c r="G24"/>
  <c r="G29" s="1"/>
  <c r="F8" i="22" s="1"/>
  <c r="F24" i="25"/>
  <c r="F29" s="1"/>
  <c r="E8" i="22" s="1"/>
  <c r="O192" i="9"/>
  <c r="H24" i="25" l="1"/>
  <c r="H29" s="1"/>
  <c r="G8" i="22" s="1"/>
  <c r="I24" i="25"/>
  <c r="I29" s="1"/>
  <c r="H8" i="22" s="1"/>
  <c r="J24" i="25"/>
  <c r="J29" s="1"/>
  <c r="I8" i="22" s="1"/>
  <c r="K24" i="25"/>
  <c r="K29" s="1"/>
  <c r="J8" i="22" s="1"/>
  <c r="C24" i="25"/>
  <c r="C29" s="1"/>
  <c r="B8" i="22" s="1"/>
  <c r="D24" i="25"/>
  <c r="D29" s="1"/>
  <c r="C8" i="22" s="1"/>
  <c r="P15" i="9"/>
  <c r="N192" l="1"/>
  <c r="M192"/>
  <c r="L192"/>
  <c r="K192"/>
  <c r="J192"/>
  <c r="I192"/>
  <c r="H192"/>
  <c r="G192"/>
  <c r="F192"/>
  <c r="E192"/>
  <c r="D192"/>
  <c r="C192"/>
  <c r="O14"/>
  <c r="N14"/>
  <c r="N193" s="1"/>
  <c r="M14"/>
  <c r="M193" s="1"/>
  <c r="M194" s="1"/>
  <c r="M195" s="1"/>
  <c r="L14"/>
  <c r="L193" s="1"/>
  <c r="K14"/>
  <c r="K193" s="1"/>
  <c r="J14"/>
  <c r="J193" s="1"/>
  <c r="I14"/>
  <c r="I193" s="1"/>
  <c r="I194" s="1"/>
  <c r="H199" s="1"/>
  <c r="H14"/>
  <c r="H193" s="1"/>
  <c r="G14"/>
  <c r="G193" s="1"/>
  <c r="F14"/>
  <c r="F193" s="1"/>
  <c r="E14"/>
  <c r="E193" s="1"/>
  <c r="E194" s="1"/>
  <c r="D14"/>
  <c r="D193" s="1"/>
  <c r="C14"/>
  <c r="C193" s="1"/>
  <c r="C194" l="1"/>
  <c r="G194"/>
  <c r="F194"/>
  <c r="F195" s="1"/>
  <c r="K194"/>
  <c r="K195" s="1"/>
  <c r="O193"/>
  <c r="O194" s="1"/>
  <c r="O195" s="1"/>
  <c r="I195"/>
  <c r="J194"/>
  <c r="J195" s="1"/>
  <c r="N194"/>
  <c r="N195" s="1"/>
  <c r="D194"/>
  <c r="H194"/>
  <c r="H195" s="1"/>
  <c r="L194"/>
  <c r="L195" s="1"/>
  <c r="E195"/>
  <c r="H202" l="1"/>
  <c r="H201"/>
  <c r="H203"/>
  <c r="H200"/>
  <c r="I200" s="1"/>
  <c r="G195"/>
  <c r="C195"/>
  <c r="D195"/>
  <c r="J200"/>
  <c r="J199"/>
  <c r="I199"/>
  <c r="J202" l="1"/>
  <c r="J201"/>
  <c r="I201"/>
  <c r="I202"/>
  <c r="J203"/>
  <c r="I203"/>
  <c r="K202"/>
  <c r="K199"/>
  <c r="K200"/>
  <c r="K201" l="1"/>
  <c r="B26" i="10"/>
  <c r="J26" s="1"/>
  <c r="B24"/>
  <c r="E24" s="1"/>
  <c r="B27"/>
  <c r="C27" s="1"/>
  <c r="B25"/>
  <c r="J25" s="1"/>
  <c r="K203" i="9"/>
  <c r="D25" i="10" l="1"/>
  <c r="F27"/>
  <c r="E27"/>
  <c r="G24"/>
  <c r="F24"/>
  <c r="E26"/>
  <c r="G27"/>
  <c r="F26"/>
  <c r="D27"/>
  <c r="I27"/>
  <c r="G26"/>
  <c r="D26"/>
  <c r="I26"/>
  <c r="J27"/>
  <c r="H27"/>
  <c r="K27"/>
  <c r="K26"/>
  <c r="C26"/>
  <c r="H26"/>
  <c r="I25"/>
  <c r="I24"/>
  <c r="K25"/>
  <c r="H24"/>
  <c r="K24"/>
  <c r="C25"/>
  <c r="F25"/>
  <c r="D24"/>
  <c r="J24"/>
  <c r="H25"/>
  <c r="C24"/>
  <c r="E25"/>
  <c r="G25"/>
  <c r="E28" l="1"/>
  <c r="D7" i="22" s="1"/>
  <c r="F28" i="10"/>
  <c r="E7" i="22" s="1"/>
  <c r="I28" i="10"/>
  <c r="H7" i="22" s="1"/>
  <c r="D28" i="10"/>
  <c r="C7" i="22" s="1"/>
  <c r="J28" i="10"/>
  <c r="I7" i="22" s="1"/>
  <c r="C28" i="10"/>
  <c r="B7" i="22" s="1"/>
  <c r="G28" i="10"/>
  <c r="F7" i="22" s="1"/>
  <c r="K28" i="10"/>
  <c r="J7" i="22" s="1"/>
  <c r="H28" i="10"/>
  <c r="G7" i="22" s="1"/>
</calcChain>
</file>

<file path=xl/sharedStrings.xml><?xml version="1.0" encoding="utf-8"?>
<sst xmlns="http://schemas.openxmlformats.org/spreadsheetml/2006/main" count="2486" uniqueCount="475">
  <si>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</si>
  <si>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</si>
  <si>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</si>
  <si>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</si>
  <si>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</si>
  <si>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</si>
  <si>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</si>
  <si>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</si>
  <si>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</si>
  <si>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</si>
  <si>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</si>
  <si>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</si>
  <si>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</si>
  <si>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</si>
  <si>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</si>
  <si>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</si>
  <si>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</si>
  <si>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</si>
  <si>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</si>
  <si>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</si>
  <si>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</si>
  <si>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</si>
  <si>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</si>
  <si>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</si>
  <si>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</si>
  <si>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</si>
  <si>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</si>
  <si>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</si>
  <si>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</si>
  <si>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</si>
  <si>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</si>
  <si>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</si>
  <si>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</si>
  <si>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</si>
  <si>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</si>
  <si>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</si>
  <si>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 xml:space="preserve">Total Preparatory Exam 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</si>
  <si>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</si>
  <si>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</si>
  <si>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</si>
  <si>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</si>
  <si>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</si>
  <si>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</si>
  <si>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</si>
  <si>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 xml:space="preserve">Semester Period : </t>
  </si>
  <si>
    <t>12th April 2018 to 12th July 2018</t>
  </si>
  <si>
    <t>Course Code:</t>
  </si>
  <si>
    <t>Course Name:</t>
  </si>
  <si>
    <t xml:space="preserve">Sem/Dev: 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</si>
  <si>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</si>
  <si>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</si>
  <si>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</si>
  <si>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</si>
  <si>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</si>
  <si>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</si>
  <si>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</si>
  <si>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</si>
  <si>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</si>
  <si>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</si>
  <si>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 xml:space="preserve"> </t>
  </si>
  <si>
    <t>C05</t>
  </si>
  <si>
    <t>CO5</t>
  </si>
  <si>
    <t>CO 5</t>
  </si>
  <si>
    <t>Final CO-PO Attainment</t>
  </si>
  <si>
    <t>CO -PO Attainment Level</t>
  </si>
  <si>
    <t>SUBJECT</t>
  </si>
  <si>
    <t>Preparatory Exam</t>
  </si>
  <si>
    <t>ABHINAVE R</t>
  </si>
  <si>
    <t>ABHISHEK I</t>
  </si>
  <si>
    <t>ABHISHEK K</t>
  </si>
  <si>
    <t>ABHISHEK KASAL</t>
  </si>
  <si>
    <t>ABHISHEK MANERIKAR</t>
  </si>
  <si>
    <t>ADARSH PATIL LINGARAJ PATIL</t>
  </si>
  <si>
    <t>ADITYA S NAVGIRE</t>
  </si>
  <si>
    <t>AKARSH</t>
  </si>
  <si>
    <t>AKASHDEEP PANDEY</t>
  </si>
  <si>
    <t>AKSHAY HIREKUDI</t>
  </si>
  <si>
    <t>AKSHAY PAI</t>
  </si>
  <si>
    <t>AKSHITA S</t>
  </si>
  <si>
    <t>AMOGHAVARA</t>
  </si>
  <si>
    <t>AMRUTHA B A</t>
  </si>
  <si>
    <t>ANIL GOUTHAM N K</t>
  </si>
  <si>
    <t>ANILKUMAR JADHAV</t>
  </si>
  <si>
    <t>ANUSHA H M</t>
  </si>
  <si>
    <t>ANVESH K ANIL KUMAR K</t>
  </si>
  <si>
    <t>APOORVA K K GURURAJ  JOSHI</t>
  </si>
  <si>
    <t>ARBAZ SHAIK F R</t>
  </si>
  <si>
    <t>ARPITA JOSHI</t>
  </si>
  <si>
    <t>ARPITHA S</t>
  </si>
  <si>
    <t>ASHWINI KUDVA K</t>
  </si>
  <si>
    <t>AYUSHMA DHAR</t>
  </si>
  <si>
    <t>BHAGHYASHREE S</t>
  </si>
  <si>
    <t>BUDDAPPANAVARA NAGARAJA</t>
  </si>
  <si>
    <t>C MANU</t>
  </si>
  <si>
    <t>CHAGUVEER R</t>
  </si>
  <si>
    <t>CHAITHRAKALA R</t>
  </si>
  <si>
    <t>CHAITRA K M</t>
  </si>
  <si>
    <t>CHAITRASHREE K N</t>
  </si>
  <si>
    <t>CHANDEL UTKARSH V S</t>
  </si>
  <si>
    <t>CHANDRIKA B K</t>
  </si>
  <si>
    <t>DEEKSHITHA B R</t>
  </si>
  <si>
    <t>DEEPIKA DEEPTIREKHA SARANGI</t>
  </si>
  <si>
    <t>DEEPIKA SINGH</t>
  </si>
  <si>
    <t>DEVATHA YAGNIKA SHRAVYA</t>
  </si>
  <si>
    <t>DINESH L</t>
  </si>
  <si>
    <t>DIWAKAR REDDY G</t>
  </si>
  <si>
    <t>E S MAYUR</t>
  </si>
  <si>
    <t>GANAPATI HEGDE</t>
  </si>
  <si>
    <t>GAYATRI</t>
  </si>
  <si>
    <t>GOWTHAM V</t>
  </si>
  <si>
    <t>GURURAJ PATIL</t>
  </si>
  <si>
    <t>HARISHKUMAR RAMPUR</t>
  </si>
  <si>
    <t>HARSHA BHAT</t>
  </si>
  <si>
    <t>HEMANTA RAVI HEGDE</t>
  </si>
  <si>
    <t>JAYARAMA</t>
  </si>
  <si>
    <t>JOEL JIJI</t>
  </si>
  <si>
    <t>KAKARLA PRATHYUSHA DEVI</t>
  </si>
  <si>
    <t>KARNATI SAKETH REDDY</t>
  </si>
  <si>
    <t>KAVITHA S G</t>
  </si>
  <si>
    <t>KAVYA R</t>
  </si>
  <si>
    <t>M ASHWIN RAO</t>
  </si>
  <si>
    <t>MADAN P</t>
  </si>
  <si>
    <t>MADHUKAR S</t>
  </si>
  <si>
    <t>MADHURA M</t>
  </si>
  <si>
    <t>MAHIR R JAMKHANDI</t>
  </si>
  <si>
    <t>MALLESHA M</t>
  </si>
  <si>
    <t>MANISHA RANI</t>
  </si>
  <si>
    <t>MANJULA B S</t>
  </si>
  <si>
    <t>MANOJ H</t>
  </si>
  <si>
    <t>MANOJ R K</t>
  </si>
  <si>
    <t>MANU T SAJJAN</t>
  </si>
  <si>
    <t>MARTIN SUMANTH</t>
  </si>
  <si>
    <t>MD TAUKHEER AHMED</t>
  </si>
  <si>
    <t>MEGHANA P K</t>
  </si>
  <si>
    <t>MEGHASHREE D</t>
  </si>
  <si>
    <t>MOHAMED JUNAID ARAFATH I T</t>
  </si>
  <si>
    <t>MOHD MUSTAFA</t>
  </si>
  <si>
    <t>N SHIVA NAGENDRA</t>
  </si>
  <si>
    <t>N SNEHA</t>
  </si>
  <si>
    <t>NAGARAJA ANANDA NAVADA</t>
  </si>
  <si>
    <t>NAMRATHA N</t>
  </si>
  <si>
    <t>NAVYA M</t>
  </si>
  <si>
    <t>NEHA PASHA</t>
  </si>
  <si>
    <t>NIKHIL DEVARADDI</t>
  </si>
  <si>
    <t>NIKHITHA G</t>
  </si>
  <si>
    <t>NIREEKSHA N S</t>
  </si>
  <si>
    <t>NISCHITH H G</t>
  </si>
  <si>
    <t>NITHIN NAGENDRA HEGDE</t>
  </si>
  <si>
    <t>P NAGABUSHANA REDDY</t>
  </si>
  <si>
    <t>PALLAVI</t>
  </si>
  <si>
    <t>PALLAVI K V</t>
  </si>
  <si>
    <t>PALLAVI T R</t>
  </si>
  <si>
    <t>PALLAVI U</t>
  </si>
  <si>
    <t>PAVITHRA M</t>
  </si>
  <si>
    <t>PAWAN KUMAR</t>
  </si>
  <si>
    <t>POOJA R</t>
  </si>
  <si>
    <t>POORNA T M</t>
  </si>
  <si>
    <t>PRADEEP KHOT</t>
  </si>
  <si>
    <t>PRAMOD KUMAR C</t>
  </si>
  <si>
    <t>PRASHANTH N</t>
  </si>
  <si>
    <t>PRASHANTHA S</t>
  </si>
  <si>
    <t>PRAVEEN D</t>
  </si>
  <si>
    <t>PRIYA MUTALIK DESAI</t>
  </si>
  <si>
    <t>PRIYAM CHIRANIA P</t>
  </si>
  <si>
    <t>PRIYANKA K R</t>
  </si>
  <si>
    <t>PRIYANKA P</t>
  </si>
  <si>
    <t>PRIYANKA V</t>
  </si>
  <si>
    <t>R M KAVERI</t>
  </si>
  <si>
    <t>RACHANA SARASWATH</t>
  </si>
  <si>
    <t>RAGHAVENDRA M R</t>
  </si>
  <si>
    <t>RAJOLI MONICA</t>
  </si>
  <si>
    <t>RAKESH BHATTACHARJEE</t>
  </si>
  <si>
    <t>RAKSHIT V HUDED</t>
  </si>
  <si>
    <t>RANJITHA U</t>
  </si>
  <si>
    <t>RASHMI KUMARI</t>
  </si>
  <si>
    <t>RASHMIREKHA NAYAK</t>
  </si>
  <si>
    <t>RAVISHANKARA B</t>
  </si>
  <si>
    <t>ROHIT HALASUR</t>
  </si>
  <si>
    <t>ROHIT KATTI</t>
  </si>
  <si>
    <t>S MOHINPASHA K  SHOWKATH ALI</t>
  </si>
  <si>
    <t>SACHIN CHANDRU  DEVADIGA</t>
  </si>
  <si>
    <t>SACHIN P</t>
  </si>
  <si>
    <t>SADANAND R KAMAT</t>
  </si>
  <si>
    <t>SAI TEJA S G</t>
  </si>
  <si>
    <t>SALMAN BASITH M</t>
  </si>
  <si>
    <t>SANGAM RAJ D</t>
  </si>
  <si>
    <t>SANJAY KUMAR S</t>
  </si>
  <si>
    <t>SANTOSH VITHALRAO</t>
  </si>
  <si>
    <t>SARAVANAN S</t>
  </si>
  <si>
    <t>SHAKTHIDARA S M</t>
  </si>
  <si>
    <t>SHARATH REDDY C R</t>
  </si>
  <si>
    <t>SHARATHKUMAR A K</t>
  </si>
  <si>
    <t>SHAWN JOSHUA DSOUZA</t>
  </si>
  <si>
    <t>SHEBIN BABU GEORGE</t>
  </si>
  <si>
    <t>SHEKAR S</t>
  </si>
  <si>
    <t>SHIVANG PANDEY</t>
  </si>
  <si>
    <t>SHIVAPRASAD JOSHI</t>
  </si>
  <si>
    <t>SHRADDHA H GUGALE</t>
  </si>
  <si>
    <t>SHRUTIULLAS PAWASKAR</t>
  </si>
  <si>
    <t>SHUBHAJIT MALAKAR</t>
  </si>
  <si>
    <t>SHWETA PRADHANE</t>
  </si>
  <si>
    <t>SHWETA R NADIGER</t>
  </si>
  <si>
    <t>SIDDHARTHA K N</t>
  </si>
  <si>
    <t>SKANDA S</t>
  </si>
  <si>
    <t>SONAM SHANKARGOUDA</t>
  </si>
  <si>
    <t>SOUMYA PADMAKAR</t>
  </si>
  <si>
    <t>SRI HARSHA B G</t>
  </si>
  <si>
    <t>SUBRAJEET NAYAK</t>
  </si>
  <si>
    <t>SUHAS H M</t>
  </si>
  <si>
    <t>SUHASINI D</t>
  </si>
  <si>
    <t>SUJAN KUMAR</t>
  </si>
  <si>
    <t>SUMA H S</t>
  </si>
  <si>
    <t>SUMAN V</t>
  </si>
  <si>
    <t>SUMINDRA P DESAI</t>
  </si>
  <si>
    <t>SUMITH GOGI</t>
  </si>
  <si>
    <t>SUNEEL K E</t>
  </si>
  <si>
    <t>SUNIL C H</t>
  </si>
  <si>
    <t>SUPRADA A S</t>
  </si>
  <si>
    <t>SURESH KISHAN</t>
  </si>
  <si>
    <t>SUSHMITHA R</t>
  </si>
  <si>
    <t>SUSMITA SHETTY</t>
  </si>
  <si>
    <t>SWATHI M J</t>
  </si>
  <si>
    <t>SWATI KUMARI</t>
  </si>
  <si>
    <t>SWEETY SHARMA</t>
  </si>
  <si>
    <t>SWETHA SIVANKUTTY</t>
  </si>
  <si>
    <t>SYLVESTER S</t>
  </si>
  <si>
    <t>T C SRAVANTHI</t>
  </si>
  <si>
    <t>TEJAS CHANDRASHEKHAR PATIL</t>
  </si>
  <si>
    <t>TEJASWINI B A</t>
  </si>
  <si>
    <t>TILAK KUMAR K</t>
  </si>
  <si>
    <t>VARUN S</t>
  </si>
  <si>
    <t>VASUDEVA S</t>
  </si>
  <si>
    <t>VEERABHADRAIAH B R</t>
  </si>
  <si>
    <t>VEERESH G ANDANI</t>
  </si>
  <si>
    <t>VIBHA NAYAK K V</t>
  </si>
  <si>
    <t>VIJAY D GIRENNAVAR</t>
  </si>
  <si>
    <t>VIKAS HEBBAL</t>
  </si>
  <si>
    <t>VIKAS V B</t>
  </si>
  <si>
    <t>VINAYAKA MOHANA HEGDE</t>
  </si>
  <si>
    <t>VINUTA B PATIL</t>
  </si>
  <si>
    <t>VINUTA N M</t>
  </si>
  <si>
    <t>VISHWANATH M A</t>
  </si>
  <si>
    <t>VISHWANATH SHIVANAGOUDA KONNUR</t>
  </si>
  <si>
    <t>WERNHER PETER DSILVA</t>
  </si>
  <si>
    <t>161GCMD001</t>
  </si>
  <si>
    <t>161GCMD002</t>
  </si>
  <si>
    <t>161GCMD003</t>
  </si>
  <si>
    <t>161GCMD004</t>
  </si>
  <si>
    <t>161GCMD005</t>
  </si>
  <si>
    <t>161GCMD006</t>
  </si>
  <si>
    <t>161GCMD007</t>
  </si>
  <si>
    <t>161GCMD008</t>
  </si>
  <si>
    <t>161GCMD009</t>
  </si>
  <si>
    <t>161GCMD010</t>
  </si>
  <si>
    <t>161GCMD011</t>
  </si>
  <si>
    <t>161GCMD012</t>
  </si>
  <si>
    <t>161GCMD013</t>
  </si>
  <si>
    <t>161GCMD014</t>
  </si>
  <si>
    <t>161GCMD015</t>
  </si>
  <si>
    <t>161GCMD016</t>
  </si>
  <si>
    <t>161GCMD017</t>
  </si>
  <si>
    <t>161GCMD018</t>
  </si>
  <si>
    <t>161GCMD019</t>
  </si>
  <si>
    <t>161GCMD020</t>
  </si>
  <si>
    <t>161GCMD021</t>
  </si>
  <si>
    <t>161GCMD022</t>
  </si>
  <si>
    <t>161GCMD023</t>
  </si>
  <si>
    <t>161GCMD024</t>
  </si>
  <si>
    <t>161GCMD025</t>
  </si>
  <si>
    <t>161GCMD026</t>
  </si>
  <si>
    <t>161GCMD027</t>
  </si>
  <si>
    <t>161GCMD028</t>
  </si>
  <si>
    <t>161GCMD029</t>
  </si>
  <si>
    <t>161GCMD030</t>
  </si>
  <si>
    <t>161GCMD031</t>
  </si>
  <si>
    <t>161GCMD032</t>
  </si>
  <si>
    <t>161GCMD033</t>
  </si>
  <si>
    <t>161GCMD034</t>
  </si>
  <si>
    <t>161GCMD035</t>
  </si>
  <si>
    <t>161GCMD036</t>
  </si>
  <si>
    <t>161GCMD037</t>
  </si>
  <si>
    <t>161GCMD038</t>
  </si>
  <si>
    <t>161GCMD039</t>
  </si>
  <si>
    <t>161GCMD040</t>
  </si>
  <si>
    <t>161GCMD041</t>
  </si>
  <si>
    <t>161GCMD042</t>
  </si>
  <si>
    <t>161GCMD043</t>
  </si>
  <si>
    <t>161GCMD044</t>
  </si>
  <si>
    <t>161GCMD045</t>
  </si>
  <si>
    <t>161GCMD046</t>
  </si>
  <si>
    <t>161GCMD047</t>
  </si>
  <si>
    <t>161GCMD048</t>
  </si>
  <si>
    <t>161GCMD049</t>
  </si>
  <si>
    <t>161GCMD050</t>
  </si>
  <si>
    <t>161GCMD051</t>
  </si>
  <si>
    <t>161GCMD052</t>
  </si>
  <si>
    <t>161GCMD053</t>
  </si>
  <si>
    <t>161GCMD054</t>
  </si>
  <si>
    <t>161GCMD055</t>
  </si>
  <si>
    <t>161GCMD056</t>
  </si>
  <si>
    <t>161GCMD057</t>
  </si>
  <si>
    <t>161GCMD058</t>
  </si>
  <si>
    <t>161GCMD059</t>
  </si>
  <si>
    <t>161GCMD060</t>
  </si>
  <si>
    <t>161GCMD061</t>
  </si>
  <si>
    <t>161GCMD062</t>
  </si>
  <si>
    <t>161GCMD063</t>
  </si>
  <si>
    <t>161GCMD064</t>
  </si>
  <si>
    <t>161GCMD065</t>
  </si>
  <si>
    <t>161GCMD066</t>
  </si>
  <si>
    <t>161GCMD067</t>
  </si>
  <si>
    <t>161GCMD068</t>
  </si>
  <si>
    <t>161GCMD069</t>
  </si>
  <si>
    <t>161GCMD070</t>
  </si>
  <si>
    <t>161GCMD071</t>
  </si>
  <si>
    <t>161GCMD072</t>
  </si>
  <si>
    <t>161GCMD073</t>
  </si>
  <si>
    <t>161GCMD074</t>
  </si>
  <si>
    <t>161GCMD075</t>
  </si>
  <si>
    <t>161GCMD076</t>
  </si>
  <si>
    <t>161GCMD077</t>
  </si>
  <si>
    <t>161GCMD078</t>
  </si>
  <si>
    <t>161GCMD079</t>
  </si>
  <si>
    <t>161GCMD080</t>
  </si>
  <si>
    <t>161GCMD081</t>
  </si>
  <si>
    <t>161GCMD082</t>
  </si>
  <si>
    <t>161GCMD083</t>
  </si>
  <si>
    <t>161GCMD084</t>
  </si>
  <si>
    <t>161GCMD085</t>
  </si>
  <si>
    <t>161GCMD086</t>
  </si>
  <si>
    <t>161GCMD087</t>
  </si>
  <si>
    <t>161GCMD088</t>
  </si>
  <si>
    <t>161GCMD089</t>
  </si>
  <si>
    <t>161GCMD090</t>
  </si>
  <si>
    <t>161GCMD091</t>
  </si>
  <si>
    <t>161GCMD092</t>
  </si>
  <si>
    <t>161GCMD093</t>
  </si>
  <si>
    <t>161GCMD094</t>
  </si>
  <si>
    <t>161GCMD095</t>
  </si>
  <si>
    <t>161GCMD096</t>
  </si>
  <si>
    <t>161GCMD097</t>
  </si>
  <si>
    <t>161GCMD098</t>
  </si>
  <si>
    <t>161GCMD099</t>
  </si>
  <si>
    <t>161GCMD100</t>
  </si>
  <si>
    <t>161GCMD101</t>
  </si>
  <si>
    <t>161GCMD102</t>
  </si>
  <si>
    <t>161GCMD103</t>
  </si>
  <si>
    <t>161GCMD104</t>
  </si>
  <si>
    <t>161GCMD105</t>
  </si>
  <si>
    <t>161GCMD106</t>
  </si>
  <si>
    <t>161GCMD107</t>
  </si>
  <si>
    <t>161GCMD108</t>
  </si>
  <si>
    <t>161GCMD109</t>
  </si>
  <si>
    <t>161GCMD110</t>
  </si>
  <si>
    <t>161GCMD111</t>
  </si>
  <si>
    <t>161GCMD112</t>
  </si>
  <si>
    <t>161GCMD113</t>
  </si>
  <si>
    <t>161GCMD114</t>
  </si>
  <si>
    <t>161GCMD115</t>
  </si>
  <si>
    <t>161GCMD116</t>
  </si>
  <si>
    <t>161GCMD117</t>
  </si>
  <si>
    <t>161GCMD118</t>
  </si>
  <si>
    <t>161GCMD119</t>
  </si>
  <si>
    <t>161GCMD120</t>
  </si>
  <si>
    <t>161GCMD121</t>
  </si>
  <si>
    <t>161GCMD122</t>
  </si>
  <si>
    <t>161GCMD123</t>
  </si>
  <si>
    <t>161GCMD124</t>
  </si>
  <si>
    <t>161GCMD125</t>
  </si>
  <si>
    <t>161GCMD126</t>
  </si>
  <si>
    <t>161GCMD127</t>
  </si>
  <si>
    <t>161GCMD128</t>
  </si>
  <si>
    <t>161GCMD129</t>
  </si>
  <si>
    <t>161GCMD130</t>
  </si>
  <si>
    <t>161GCMD131</t>
  </si>
  <si>
    <t>161GCMD132</t>
  </si>
  <si>
    <t>161GCMD133</t>
  </si>
  <si>
    <t>161GCMD134</t>
  </si>
  <si>
    <t>161GCMD135</t>
  </si>
  <si>
    <t>161GCMD136</t>
  </si>
  <si>
    <t>161GCMD137</t>
  </si>
  <si>
    <t>161GCMD138</t>
  </si>
  <si>
    <t>161GCMD139</t>
  </si>
  <si>
    <t>161GCMD140</t>
  </si>
  <si>
    <t>161GCMD141</t>
  </si>
  <si>
    <t>161GCMD142</t>
  </si>
  <si>
    <t>161GCMD143</t>
  </si>
  <si>
    <t>161GCMD144</t>
  </si>
  <si>
    <t>161GCMD145</t>
  </si>
  <si>
    <t>161GCMD146</t>
  </si>
  <si>
    <t>161GCMD147</t>
  </si>
  <si>
    <t>161GCMD148</t>
  </si>
  <si>
    <t>161GCMD149</t>
  </si>
  <si>
    <t>161GCMD150</t>
  </si>
  <si>
    <t>161GCMD151</t>
  </si>
  <si>
    <t>161GCMD152</t>
  </si>
  <si>
    <t>161GCMD153</t>
  </si>
  <si>
    <t>161GCMD154</t>
  </si>
  <si>
    <t>161GCMD155</t>
  </si>
  <si>
    <t>161GCMD156</t>
  </si>
  <si>
    <t>161GCMD157</t>
  </si>
  <si>
    <t>161GCMD158</t>
  </si>
  <si>
    <t>161GCMD159</t>
  </si>
  <si>
    <t>161GCMD160</t>
  </si>
  <si>
    <t>161GCMD161</t>
  </si>
  <si>
    <t>161GCMD162</t>
  </si>
  <si>
    <t>161GCMD163</t>
  </si>
  <si>
    <t>161GCMD164</t>
  </si>
  <si>
    <t>161GCMD165</t>
  </si>
  <si>
    <t>161GCMD166</t>
  </si>
  <si>
    <t>161GCMD167</t>
  </si>
  <si>
    <t>161GCMD168</t>
  </si>
  <si>
    <t>161GCMD169</t>
  </si>
  <si>
    <t>161GCMD170</t>
  </si>
  <si>
    <t>161GCMD171</t>
  </si>
  <si>
    <t>161GCMD172</t>
  </si>
  <si>
    <t>161GCMD173</t>
  </si>
  <si>
    <t>161GCMD174</t>
  </si>
  <si>
    <t>161GCMD175</t>
  </si>
  <si>
    <t>161GCMD176</t>
  </si>
  <si>
    <t>161GCMD177</t>
  </si>
  <si>
    <t>IV / A&amp;B</t>
  </si>
  <si>
    <t xml:space="preserve"> INTERNATIONAL BUSINESS DYNAMICS </t>
  </si>
  <si>
    <t>Sub: INTERNATIONAL BUSINESS DYNAMICS Sub Code: 4.1</t>
  </si>
  <si>
    <t>Dr. Maruthi Ram / Dr. Anupama K Malagi</t>
  </si>
  <si>
    <t>IV / B&amp;C</t>
  </si>
  <si>
    <t>4.2.1</t>
  </si>
  <si>
    <t>Prof. Gowrisha</t>
  </si>
  <si>
    <t>INVESTMENT ANALYSIS AND MANAGEMENT</t>
  </si>
  <si>
    <t>Sub: INVESTMENT ANALYSIS AND MANAGEMENT Sub Code: 4.2.1</t>
  </si>
  <si>
    <t>Course Outcome  (Cos)</t>
  </si>
  <si>
    <t>APOORVA K GURURAJ JOSHI</t>
  </si>
  <si>
    <t>SACHIN CHANDRU DEVADIGA</t>
  </si>
  <si>
    <t>4.2.2</t>
  </si>
  <si>
    <t>Prof. Rajiv M</t>
  </si>
  <si>
    <t>INTERNATIONAL FINANCIAL MANAGEMENT</t>
  </si>
  <si>
    <t>Sub:INTERNATIONAL FINANCIAL MANAGEMENT Sub Code: 4.2.2</t>
  </si>
  <si>
    <t>4.2.3</t>
  </si>
  <si>
    <t>Prof. Dileep</t>
  </si>
  <si>
    <t>Sub:RISK MANAGEMENT AND DERIVATIVES Sub Code: 4.2.3</t>
  </si>
  <si>
    <t>IV / D</t>
  </si>
  <si>
    <t>4.3.1</t>
  </si>
  <si>
    <t>Dr. NOOR FIRDOOS JAHAN</t>
  </si>
  <si>
    <t>Sub: STRATEGIC BRAND MANAGEMENT Sub Code: 4.3.1</t>
  </si>
  <si>
    <t>MOHAMED MUSTAFA AHMED</t>
  </si>
  <si>
    <t>Pawan Kumar</t>
  </si>
  <si>
    <t>S MOHINPASHA K SHOWKATH ALI</t>
  </si>
  <si>
    <t>Suman V</t>
  </si>
  <si>
    <t>4.3.2</t>
  </si>
  <si>
    <t>Prof. Mahesh G</t>
  </si>
  <si>
    <t xml:space="preserve"> INTERNATIONAL MARKETING STRATEGY</t>
  </si>
  <si>
    <t>Sub: INTERNATIONAL MARKETING STRATEGY Sub Code: 4.3.2</t>
  </si>
  <si>
    <t>Prof. Anitha D'Silva</t>
  </si>
  <si>
    <t>STRATEGIC BRAND MANAGEMENT</t>
  </si>
  <si>
    <t>Sub: DIGITAL MARKETING Sub Code: 4.3.3</t>
  </si>
  <si>
    <t>DIGITAL MARKETING</t>
  </si>
  <si>
    <t>IV / A</t>
  </si>
  <si>
    <t>4.4.1</t>
  </si>
  <si>
    <t>Dr. Anupama. K Malagi</t>
  </si>
  <si>
    <t>STRATEGIC HRM</t>
  </si>
  <si>
    <t>Sub: STRATEGIC HRMSub Code: 4.4.1</t>
  </si>
  <si>
    <t>161GCMD37</t>
  </si>
  <si>
    <t>161GCMD76</t>
  </si>
  <si>
    <t>161GCMD78</t>
  </si>
  <si>
    <t>Sub: STRATEGIC HRM Sub Code: 4.4.1</t>
  </si>
  <si>
    <t>4.4.2</t>
  </si>
  <si>
    <t>Dr.A. Narasima Venkatesh</t>
  </si>
  <si>
    <t>INTERNATIONAL HRM</t>
  </si>
  <si>
    <t>Sub:INTERNATIONAL HRM Sub Code: 4.4.2</t>
  </si>
  <si>
    <t>SWEETY SHARMA (A)</t>
  </si>
  <si>
    <t>Sub: INTERNATIONAL HRM Sub Code: 4.4.2</t>
  </si>
  <si>
    <t>4.4.3</t>
  </si>
  <si>
    <t>Prof. Ramya S</t>
  </si>
  <si>
    <t>TALENT AND KNOWLEDGEMAMAGEMENT</t>
  </si>
  <si>
    <t>Sub:TALENT AND KNOWLEDGEMAMAGEMENT Sub Code: 4.4.3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</si>
</sst>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4"/>
      <color rgb="FFFFFF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28"/>
      <color theme="1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22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8" fillId="3" borderId="0" xfId="0" applyFont="1" applyFill="1" applyAlignment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 vertical="center"/>
    </xf>
    <xf numFmtId="0" fontId="3" fillId="13" borderId="0" xfId="0" applyFont="1" applyFill="1"/>
    <xf numFmtId="0" fontId="2" fillId="13" borderId="1" xfId="0" applyFont="1" applyFill="1" applyBorder="1"/>
    <xf numFmtId="0" fontId="3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14" fillId="7" borderId="1" xfId="0" applyFont="1" applyFill="1" applyBorder="1"/>
    <xf numFmtId="0" fontId="15" fillId="0" borderId="1" xfId="0" applyFont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1" fontId="14" fillId="12" borderId="1" xfId="0" applyNumberFormat="1" applyFont="1" applyFill="1" applyBorder="1" applyAlignment="1">
      <alignment horizontal="center" vertical="center"/>
    </xf>
    <xf numFmtId="1" fontId="14" fillId="11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/>
    </xf>
    <xf numFmtId="0" fontId="15" fillId="12" borderId="1" xfId="0" applyFont="1" applyFill="1" applyBorder="1" applyAlignment="1">
      <alignment horizontal="left" vertical="center"/>
    </xf>
    <xf numFmtId="0" fontId="15" fillId="11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/>
    <xf numFmtId="0" fontId="12" fillId="6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left" vertical="center"/>
    </xf>
    <xf numFmtId="0" fontId="17" fillId="14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" xfId="0" applyBorder="1"/>
    <xf numFmtId="0" fontId="0" fillId="8" borderId="1" xfId="0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21" fillId="3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0" fontId="0" fillId="19" borderId="0" xfId="0" applyFill="1"/>
    <xf numFmtId="0" fontId="0" fillId="20" borderId="0" xfId="0" applyFill="1"/>
    <xf numFmtId="1" fontId="14" fillId="16" borderId="1" xfId="0" applyNumberFormat="1" applyFont="1" applyFill="1" applyBorder="1" applyAlignment="1">
      <alignment horizontal="center" vertical="center"/>
    </xf>
    <xf numFmtId="1" fontId="14" fillId="7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5" fillId="0" borderId="0" xfId="0" applyFont="1"/>
    <xf numFmtId="0" fontId="4" fillId="20" borderId="0" xfId="0" applyFont="1" applyFill="1" applyAlignment="1"/>
    <xf numFmtId="0" fontId="1" fillId="20" borderId="0" xfId="0" applyFont="1" applyFill="1"/>
    <xf numFmtId="0" fontId="0" fillId="20" borderId="0" xfId="0" applyFill="1" applyAlignment="1">
      <alignment horizontal="center"/>
    </xf>
    <xf numFmtId="0" fontId="3" fillId="20" borderId="0" xfId="0" applyFont="1" applyFill="1" applyAlignment="1">
      <alignment horizontal="center"/>
    </xf>
    <xf numFmtId="0" fontId="8" fillId="20" borderId="0" xfId="0" applyFont="1" applyFill="1" applyAlignment="1"/>
    <xf numFmtId="0" fontId="2" fillId="20" borderId="0" xfId="0" applyFont="1" applyFill="1" applyAlignment="1">
      <alignment horizontal="center"/>
    </xf>
    <xf numFmtId="0" fontId="2" fillId="20" borderId="0" xfId="0" applyFont="1" applyFill="1"/>
    <xf numFmtId="0" fontId="3" fillId="20" borderId="1" xfId="0" applyFont="1" applyFill="1" applyBorder="1" applyAlignment="1">
      <alignment horizontal="center"/>
    </xf>
    <xf numFmtId="0" fontId="4" fillId="20" borderId="5" xfId="0" applyFont="1" applyFill="1" applyBorder="1" applyAlignment="1">
      <alignment horizontal="center"/>
    </xf>
    <xf numFmtId="0" fontId="4" fillId="20" borderId="5" xfId="0" applyFont="1" applyFill="1" applyBorder="1" applyAlignment="1"/>
    <xf numFmtId="0" fontId="4" fillId="19" borderId="0" xfId="0" applyFont="1" applyFill="1" applyAlignment="1"/>
    <xf numFmtId="0" fontId="1" fillId="19" borderId="0" xfId="0" applyFont="1" applyFill="1"/>
    <xf numFmtId="0" fontId="0" fillId="19" borderId="0" xfId="0" applyFill="1" applyAlignment="1">
      <alignment horizontal="center"/>
    </xf>
    <xf numFmtId="0" fontId="3" fillId="19" borderId="0" xfId="0" applyFont="1" applyFill="1" applyAlignment="1">
      <alignment horizontal="center"/>
    </xf>
    <xf numFmtId="0" fontId="8" fillId="19" borderId="0" xfId="0" applyFont="1" applyFill="1" applyAlignment="1"/>
    <xf numFmtId="0" fontId="2" fillId="19" borderId="0" xfId="0" applyFont="1" applyFill="1" applyAlignment="1">
      <alignment horizontal="center"/>
    </xf>
    <xf numFmtId="0" fontId="2" fillId="19" borderId="0" xfId="0" applyFont="1" applyFill="1"/>
    <xf numFmtId="0" fontId="3" fillId="19" borderId="1" xfId="0" applyFont="1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4" fillId="19" borderId="5" xfId="0" applyFont="1" applyFill="1" applyBorder="1" applyAlignment="1"/>
    <xf numFmtId="0" fontId="9" fillId="9" borderId="1" xfId="0" applyFont="1" applyFill="1" applyBorder="1" applyAlignment="1">
      <alignment horizontal="center" vertical="center" wrapText="1"/>
    </xf>
    <xf numFmtId="0" fontId="2" fillId="20" borderId="1" xfId="0" applyFont="1" applyFill="1" applyBorder="1"/>
    <xf numFmtId="0" fontId="12" fillId="17" borderId="1" xfId="0" applyFont="1" applyFill="1" applyBorder="1" applyAlignment="1">
      <alignment horizontal="center" vertical="center"/>
    </xf>
    <xf numFmtId="1" fontId="12" fillId="17" borderId="1" xfId="0" applyNumberFormat="1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center"/>
    </xf>
    <xf numFmtId="0" fontId="4" fillId="19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vertical="top"/>
    </xf>
    <xf numFmtId="0" fontId="19" fillId="0" borderId="4" xfId="0" applyFont="1" applyFill="1" applyBorder="1" applyAlignment="1">
      <alignment horizontal="left" vertical="top"/>
    </xf>
    <xf numFmtId="0" fontId="4" fillId="2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0" borderId="0" xfId="0" applyFill="1"/>
    <xf numFmtId="0" fontId="1" fillId="20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2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5" fillId="20" borderId="0" xfId="0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0" fontId="18" fillId="20" borderId="0" xfId="0" applyFont="1" applyFill="1"/>
    <xf numFmtId="0" fontId="8" fillId="3" borderId="0" xfId="0" applyFont="1" applyFill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18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vertical="center"/>
    </xf>
    <xf numFmtId="0" fontId="12" fillId="15" borderId="4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18" borderId="3" xfId="0" applyFont="1" applyFill="1" applyBorder="1" applyAlignment="1">
      <alignment horizontal="center" vertical="center"/>
    </xf>
    <xf numFmtId="0" fontId="12" fillId="18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21" borderId="3" xfId="0" applyFont="1" applyFill="1" applyBorder="1" applyAlignment="1">
      <alignment horizontal="center" vertical="center"/>
    </xf>
    <xf numFmtId="0" fontId="12" fillId="21" borderId="4" xfId="0" applyFont="1" applyFill="1" applyBorder="1" applyAlignment="1">
      <alignment horizontal="center" vertical="center"/>
    </xf>
    <xf numFmtId="0" fontId="12" fillId="17" borderId="3" xfId="0" applyFont="1" applyFill="1" applyBorder="1" applyAlignment="1">
      <alignment horizontal="center" vertical="center"/>
    </xf>
    <xf numFmtId="0" fontId="12" fillId="17" borderId="4" xfId="0" applyFont="1" applyFill="1" applyBorder="1" applyAlignment="1">
      <alignment horizontal="center" vertical="center"/>
    </xf>
    <xf numFmtId="1" fontId="12" fillId="21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1" fontId="12" fillId="10" borderId="1" xfId="0" applyNumberFormat="1" applyFont="1" applyFill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1" fontId="12" fillId="18" borderId="1" xfId="0" applyNumberFormat="1" applyFont="1" applyFill="1" applyBorder="1" applyAlignment="1">
      <alignment horizontal="center" vertical="center"/>
    </xf>
    <xf numFmtId="1" fontId="12" fillId="1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4</xdr:row>
      <xdr:rowOff>35019</xdr:rowOff>
    </xdr:from>
    <xdr:to>
      <xdr:col>2</xdr:col>
      <xdr:colOff>41322</xdr:colOff>
      <xdr:row>7</xdr:row>
      <xdr:rowOff>37820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7603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755697</xdr:colOff>
      <xdr:row>1</xdr:row>
      <xdr:rowOff>23112</xdr:rowOff>
    </xdr:from>
    <xdr:to>
      <xdr:col>0</xdr:col>
      <xdr:colOff>1441497</xdr:colOff>
      <xdr:row>4</xdr:row>
      <xdr:rowOff>73538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97" y="261237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892969</xdr:colOff>
      <xdr:row>0</xdr:row>
      <xdr:rowOff>119063</xdr:rowOff>
    </xdr:from>
    <xdr:to>
      <xdr:col>0</xdr:col>
      <xdr:colOff>1578769</xdr:colOff>
      <xdr:row>3</xdr:row>
      <xdr:rowOff>121864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969" y="119063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174251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109257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109257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109257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66675</xdr:rowOff>
    </xdr:from>
    <xdr:to>
      <xdr:col>0</xdr:col>
      <xdr:colOff>1314450</xdr:colOff>
      <xdr:row>2</xdr:row>
      <xdr:rowOff>117101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66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581025</xdr:colOff>
      <xdr:row>0</xdr:row>
      <xdr:rowOff>161925</xdr:rowOff>
    </xdr:from>
    <xdr:to>
      <xdr:col>0</xdr:col>
      <xdr:colOff>1266825</xdr:colOff>
      <xdr:row>3</xdr:row>
      <xdr:rowOff>164726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973667</xdr:colOff>
      <xdr:row>0</xdr:row>
      <xdr:rowOff>84666</xdr:rowOff>
    </xdr:from>
    <xdr:to>
      <xdr:col>0</xdr:col>
      <xdr:colOff>1659467</xdr:colOff>
      <xdr:row>3</xdr:row>
      <xdr:rowOff>82175</xdr:rowOff>
    </xdr:to>
    <xdr:pic>
      <xdr:nvPicPr>
        <xdr:cNvPr id="6" name="Picture 5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67" y="8466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1153584</xdr:colOff>
      <xdr:row>0</xdr:row>
      <xdr:rowOff>105834</xdr:rowOff>
    </xdr:from>
    <xdr:to>
      <xdr:col>1</xdr:col>
      <xdr:colOff>146051</xdr:colOff>
      <xdr:row>3</xdr:row>
      <xdr:rowOff>103343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584" y="105834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1171575</xdr:colOff>
      <xdr:row>0</xdr:row>
      <xdr:rowOff>0</xdr:rowOff>
    </xdr:from>
    <xdr:to>
      <xdr:col>1</xdr:col>
      <xdr:colOff>161925</xdr:colOff>
      <xdr:row>3</xdr:row>
      <xdr:rowOff>2801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1312333</xdr:colOff>
      <xdr:row>0</xdr:row>
      <xdr:rowOff>137583</xdr:rowOff>
    </xdr:from>
    <xdr:to>
      <xdr:col>1</xdr:col>
      <xdr:colOff>304800</xdr:colOff>
      <xdr:row>3</xdr:row>
      <xdr:rowOff>135092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333" y="137583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1524000</xdr:colOff>
      <xdr:row>0</xdr:row>
      <xdr:rowOff>52917</xdr:rowOff>
    </xdr:from>
    <xdr:to>
      <xdr:col>1</xdr:col>
      <xdr:colOff>516467</xdr:colOff>
      <xdr:row>3</xdr:row>
      <xdr:rowOff>50426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2917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1393032</xdr:colOff>
      <xdr:row>0</xdr:row>
      <xdr:rowOff>130969</xdr:rowOff>
    </xdr:from>
    <xdr:to>
      <xdr:col>1</xdr:col>
      <xdr:colOff>388144</xdr:colOff>
      <xdr:row>3</xdr:row>
      <xdr:rowOff>133770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032" y="130969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3" name="Picture 2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4" name="Picture 3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1416844</xdr:colOff>
      <xdr:row>0</xdr:row>
      <xdr:rowOff>107156</xdr:rowOff>
    </xdr:from>
    <xdr:to>
      <xdr:col>1</xdr:col>
      <xdr:colOff>411956</xdr:colOff>
      <xdr:row>3</xdr:row>
      <xdr:rowOff>109957</xdr:rowOff>
    </xdr:to>
    <xdr:pic>
      <xdr:nvPicPr>
        <xdr:cNvPr id="5" name="Picture 4" descr="Image result for RVIM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4" y="10715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zoomScale="80" zoomScaleNormal="80" workbookViewId="0">
      <selection activeCell="A9" sqref="A9:P9"/>
    </sheetView>
  </sheetViews>
  <sheetFormatPr defaultRowHeight="15"/>
  <cols>
    <col min="1" max="1" width="39.28515625" style="1" customWidth="1"/>
    <col min="2" max="2" width="46.85546875" style="1" customWidth="1"/>
    <col min="3" max="13" width="8.7109375" style="2" customWidth="1"/>
    <col min="14" max="14" width="10.85546875" style="2" customWidth="1"/>
    <col min="15" max="15" width="15.7109375" style="56" bestFit="1" customWidth="1"/>
    <col min="16" max="16" width="24.42578125" style="2" bestFit="1" customWidth="1"/>
    <col min="17" max="16384" width="9.140625" style="39"/>
  </cols>
  <sheetData>
    <row r="1" spans="1:16" ht="18.75" customHeight="1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5" customHeight="1">
      <c r="A2" s="161" t="s">
        <v>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5" customHeight="1">
      <c r="A3" s="161" t="s">
        <v>43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5" customHeight="1">
      <c r="A4" s="162" t="s">
        <v>58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6" ht="15" customHeight="1">
      <c r="A5" s="161" t="s">
        <v>44</v>
      </c>
      <c r="B5" s="161"/>
      <c r="C5" s="161" t="s">
        <v>45</v>
      </c>
      <c r="D5" s="161"/>
      <c r="E5" s="161"/>
      <c r="F5" s="161"/>
      <c r="G5" s="161"/>
      <c r="H5" s="142"/>
      <c r="I5" s="161" t="s">
        <v>48</v>
      </c>
      <c r="J5" s="161"/>
      <c r="K5" s="161"/>
      <c r="L5" s="161" t="s">
        <v>421</v>
      </c>
      <c r="M5" s="161"/>
      <c r="N5" s="161" t="s">
        <v>46</v>
      </c>
      <c r="O5" s="161"/>
      <c r="P5" s="142">
        <v>4.0999999999999996</v>
      </c>
    </row>
    <row r="6" spans="1:16" ht="18.75">
      <c r="A6" s="142" t="s">
        <v>57</v>
      </c>
      <c r="B6" s="161" t="s">
        <v>424</v>
      </c>
      <c r="C6" s="161"/>
      <c r="D6" s="161"/>
      <c r="E6" s="161"/>
      <c r="F6" s="161"/>
      <c r="G6" s="161"/>
      <c r="H6" s="161" t="s">
        <v>47</v>
      </c>
      <c r="I6" s="161"/>
      <c r="J6" s="161"/>
      <c r="K6" s="161"/>
      <c r="L6" s="161"/>
      <c r="M6" s="161" t="s">
        <v>422</v>
      </c>
      <c r="N6" s="163"/>
      <c r="O6" s="163"/>
      <c r="P6" s="163"/>
    </row>
    <row r="7" spans="1:16">
      <c r="A7" s="143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24"/>
      <c r="P7" s="144"/>
    </row>
    <row r="8" spans="1:16" ht="25.5" customHeight="1">
      <c r="A8" s="145"/>
      <c r="B8" s="143"/>
      <c r="C8" s="146"/>
      <c r="D8" s="146" t="s">
        <v>423</v>
      </c>
      <c r="E8" s="146"/>
      <c r="F8" s="146"/>
      <c r="G8" s="146"/>
      <c r="H8" s="146"/>
      <c r="I8" s="147"/>
      <c r="J8" s="147"/>
      <c r="K8" s="147"/>
      <c r="L8" s="147"/>
      <c r="M8" s="147"/>
      <c r="N8" s="147"/>
      <c r="O8" s="148"/>
      <c r="P8" s="147"/>
    </row>
    <row r="9" spans="1:16" ht="18.75">
      <c r="A9" s="65"/>
      <c r="B9" s="65"/>
      <c r="C9" s="160" t="s">
        <v>66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64"/>
      <c r="P9" s="70"/>
    </row>
    <row r="10" spans="1:16" ht="18.75">
      <c r="A10" s="149"/>
      <c r="B10" s="149"/>
      <c r="C10" s="150" t="s">
        <v>37</v>
      </c>
      <c r="D10" s="150"/>
      <c r="E10" s="150"/>
      <c r="F10" s="150"/>
      <c r="G10" s="150"/>
      <c r="H10" s="150"/>
      <c r="I10" s="150"/>
      <c r="J10" s="150" t="s">
        <v>38</v>
      </c>
      <c r="K10" s="150"/>
      <c r="L10" s="150"/>
      <c r="M10" s="150"/>
      <c r="N10" s="151" t="s">
        <v>39</v>
      </c>
      <c r="O10" s="148"/>
      <c r="P10" s="147"/>
    </row>
    <row r="11" spans="1:16" s="12" customFormat="1" ht="15.75">
      <c r="A11" s="166" t="s">
        <v>20</v>
      </c>
      <c r="B11" s="167"/>
      <c r="C11" s="42">
        <v>1</v>
      </c>
      <c r="D11" s="42">
        <v>2</v>
      </c>
      <c r="E11" s="42">
        <v>3</v>
      </c>
      <c r="F11" s="42">
        <v>4</v>
      </c>
      <c r="G11" s="42">
        <v>5</v>
      </c>
      <c r="H11" s="42">
        <v>6</v>
      </c>
      <c r="I11" s="42">
        <v>7</v>
      </c>
      <c r="J11" s="42">
        <v>8</v>
      </c>
      <c r="K11" s="42">
        <v>9</v>
      </c>
      <c r="L11" s="42">
        <v>10</v>
      </c>
      <c r="M11" s="42">
        <v>11</v>
      </c>
      <c r="N11" s="42">
        <v>12</v>
      </c>
      <c r="O11" s="54" t="s">
        <v>40</v>
      </c>
      <c r="P11" s="42" t="s">
        <v>36</v>
      </c>
    </row>
    <row r="12" spans="1:16" s="12" customFormat="1" ht="15.75">
      <c r="A12" s="168" t="s">
        <v>21</v>
      </c>
      <c r="B12" s="169"/>
      <c r="C12" s="21" t="s">
        <v>2</v>
      </c>
      <c r="D12" s="21" t="s">
        <v>1</v>
      </c>
      <c r="E12" s="21" t="s">
        <v>3</v>
      </c>
      <c r="F12" s="21" t="s">
        <v>1</v>
      </c>
      <c r="G12" s="21" t="s">
        <v>61</v>
      </c>
      <c r="H12" s="21" t="s">
        <v>2</v>
      </c>
      <c r="I12" s="21" t="s">
        <v>0</v>
      </c>
      <c r="J12" s="21" t="s">
        <v>3</v>
      </c>
      <c r="K12" s="21" t="s">
        <v>61</v>
      </c>
      <c r="L12" s="21" t="s">
        <v>2</v>
      </c>
      <c r="M12" s="21" t="s">
        <v>1</v>
      </c>
      <c r="N12" s="21" t="s">
        <v>3</v>
      </c>
      <c r="O12" s="54" t="s">
        <v>19</v>
      </c>
      <c r="P12" s="42" t="s">
        <v>19</v>
      </c>
    </row>
    <row r="13" spans="1:16" s="12" customFormat="1" ht="15.75">
      <c r="A13" s="166" t="s">
        <v>22</v>
      </c>
      <c r="B13" s="167"/>
      <c r="C13" s="42">
        <v>5</v>
      </c>
      <c r="D13" s="42">
        <v>5</v>
      </c>
      <c r="E13" s="42">
        <v>5</v>
      </c>
      <c r="F13" s="42">
        <v>5</v>
      </c>
      <c r="G13" s="42">
        <v>5</v>
      </c>
      <c r="H13" s="42">
        <v>5</v>
      </c>
      <c r="I13" s="42">
        <v>5</v>
      </c>
      <c r="J13" s="42">
        <v>10</v>
      </c>
      <c r="K13" s="42">
        <v>10</v>
      </c>
      <c r="L13" s="42">
        <v>10</v>
      </c>
      <c r="M13" s="42">
        <v>10</v>
      </c>
      <c r="N13" s="42">
        <v>15</v>
      </c>
      <c r="O13" s="52">
        <v>70</v>
      </c>
      <c r="P13" s="42">
        <v>70</v>
      </c>
    </row>
    <row r="14" spans="1:16" s="12" customFormat="1" ht="22.5" customHeight="1">
      <c r="A14" s="29" t="s">
        <v>55</v>
      </c>
      <c r="B14" s="29" t="s">
        <v>56</v>
      </c>
      <c r="C14" s="30">
        <f>C13*0.64</f>
        <v>3.2</v>
      </c>
      <c r="D14" s="30">
        <f t="shared" ref="D14:N14" si="0">D13*0.64</f>
        <v>3.2</v>
      </c>
      <c r="E14" s="30">
        <f t="shared" si="0"/>
        <v>3.2</v>
      </c>
      <c r="F14" s="30">
        <f t="shared" si="0"/>
        <v>3.2</v>
      </c>
      <c r="G14" s="30">
        <f t="shared" si="0"/>
        <v>3.2</v>
      </c>
      <c r="H14" s="30">
        <f t="shared" si="0"/>
        <v>3.2</v>
      </c>
      <c r="I14" s="30">
        <f t="shared" si="0"/>
        <v>3.2</v>
      </c>
      <c r="J14" s="30">
        <f t="shared" si="0"/>
        <v>6.4</v>
      </c>
      <c r="K14" s="30">
        <f t="shared" si="0"/>
        <v>6.4</v>
      </c>
      <c r="L14" s="30">
        <f t="shared" si="0"/>
        <v>6.4</v>
      </c>
      <c r="M14" s="30">
        <f t="shared" si="0"/>
        <v>6.4</v>
      </c>
      <c r="N14" s="30">
        <f t="shared" si="0"/>
        <v>9.6</v>
      </c>
      <c r="O14" s="53">
        <f>O13*0.357142</f>
        <v>24.999940000000002</v>
      </c>
      <c r="P14" s="31"/>
    </row>
    <row r="15" spans="1:16" s="12" customFormat="1" ht="15.75">
      <c r="A15" s="91" t="s">
        <v>244</v>
      </c>
      <c r="B15" s="89" t="s">
        <v>67</v>
      </c>
      <c r="C15" s="94">
        <v>4</v>
      </c>
      <c r="D15" s="22">
        <v>4</v>
      </c>
      <c r="E15" s="22"/>
      <c r="F15" s="22"/>
      <c r="G15" s="22">
        <v>3</v>
      </c>
      <c r="H15" s="22"/>
      <c r="I15" s="22"/>
      <c r="J15" s="22"/>
      <c r="K15" s="22">
        <v>5</v>
      </c>
      <c r="L15" s="22">
        <v>6</v>
      </c>
      <c r="M15" s="22">
        <v>5</v>
      </c>
      <c r="N15" s="22">
        <v>12</v>
      </c>
      <c r="O15" s="96">
        <v>37</v>
      </c>
      <c r="P15" s="25">
        <f t="shared" ref="P15:P78" si="1">SUM(C15:O15)</f>
        <v>76</v>
      </c>
    </row>
    <row r="16" spans="1:16" s="12" customFormat="1" ht="15.75">
      <c r="A16" s="91" t="s">
        <v>245</v>
      </c>
      <c r="B16" s="89" t="s">
        <v>68</v>
      </c>
      <c r="C16" s="94">
        <v>4</v>
      </c>
      <c r="D16" s="22">
        <v>5</v>
      </c>
      <c r="E16" s="22">
        <v>4</v>
      </c>
      <c r="F16" s="22"/>
      <c r="G16" s="22">
        <v>4</v>
      </c>
      <c r="H16" s="22">
        <v>4</v>
      </c>
      <c r="I16" s="22"/>
      <c r="J16" s="22"/>
      <c r="K16" s="22">
        <v>8</v>
      </c>
      <c r="L16" s="22">
        <v>8</v>
      </c>
      <c r="M16" s="22">
        <v>9</v>
      </c>
      <c r="N16" s="22">
        <v>11</v>
      </c>
      <c r="O16" s="96">
        <v>41</v>
      </c>
      <c r="P16" s="25">
        <f t="shared" si="1"/>
        <v>98</v>
      </c>
    </row>
    <row r="17" spans="1:16" s="12" customFormat="1" ht="15.75">
      <c r="A17" s="91" t="s">
        <v>246</v>
      </c>
      <c r="B17" s="89" t="s">
        <v>69</v>
      </c>
      <c r="C17" s="94">
        <v>5</v>
      </c>
      <c r="D17" s="22">
        <v>5</v>
      </c>
      <c r="E17" s="22"/>
      <c r="F17" s="22"/>
      <c r="G17" s="22">
        <v>4</v>
      </c>
      <c r="H17" s="22"/>
      <c r="I17" s="22"/>
      <c r="J17" s="22">
        <v>5</v>
      </c>
      <c r="K17" s="22"/>
      <c r="L17" s="22"/>
      <c r="M17" s="22"/>
      <c r="N17" s="22">
        <v>11</v>
      </c>
      <c r="O17" s="96">
        <v>40</v>
      </c>
      <c r="P17" s="25">
        <f t="shared" si="1"/>
        <v>70</v>
      </c>
    </row>
    <row r="18" spans="1:16" s="12" customFormat="1" ht="15.75">
      <c r="A18" s="91" t="s">
        <v>247</v>
      </c>
      <c r="B18" s="89" t="s">
        <v>70</v>
      </c>
      <c r="C18" s="94">
        <v>4</v>
      </c>
      <c r="D18" s="22">
        <v>5</v>
      </c>
      <c r="E18" s="22">
        <v>4</v>
      </c>
      <c r="F18" s="22"/>
      <c r="G18" s="22">
        <v>4</v>
      </c>
      <c r="H18" s="22"/>
      <c r="I18" s="22"/>
      <c r="J18" s="22">
        <v>6</v>
      </c>
      <c r="K18" s="22">
        <v>6</v>
      </c>
      <c r="L18" s="22"/>
      <c r="M18" s="22"/>
      <c r="N18" s="22">
        <v>12</v>
      </c>
      <c r="O18" s="96">
        <v>35</v>
      </c>
      <c r="P18" s="25">
        <f t="shared" si="1"/>
        <v>76</v>
      </c>
    </row>
    <row r="19" spans="1:16" s="12" customFormat="1" ht="15.75">
      <c r="A19" s="91" t="s">
        <v>248</v>
      </c>
      <c r="B19" s="89" t="s">
        <v>71</v>
      </c>
      <c r="C19" s="94">
        <v>5</v>
      </c>
      <c r="D19" s="22">
        <v>3</v>
      </c>
      <c r="E19" s="22">
        <v>4</v>
      </c>
      <c r="F19" s="22"/>
      <c r="G19" s="22">
        <v>4</v>
      </c>
      <c r="H19" s="22">
        <v>4</v>
      </c>
      <c r="I19" s="22"/>
      <c r="J19" s="22">
        <v>8</v>
      </c>
      <c r="K19" s="22">
        <v>6</v>
      </c>
      <c r="L19" s="22">
        <v>5</v>
      </c>
      <c r="M19" s="22"/>
      <c r="N19" s="22">
        <v>12</v>
      </c>
      <c r="O19" s="96">
        <v>35</v>
      </c>
      <c r="P19" s="25">
        <f t="shared" si="1"/>
        <v>86</v>
      </c>
    </row>
    <row r="20" spans="1:16" s="12" customFormat="1" ht="15.75">
      <c r="A20" s="91" t="s">
        <v>249</v>
      </c>
      <c r="B20" s="90" t="s">
        <v>72</v>
      </c>
      <c r="C20" s="94">
        <v>4</v>
      </c>
      <c r="D20" s="22">
        <v>3</v>
      </c>
      <c r="E20" s="22">
        <v>3</v>
      </c>
      <c r="F20" s="22"/>
      <c r="G20" s="22">
        <v>2</v>
      </c>
      <c r="H20" s="22"/>
      <c r="I20" s="22">
        <v>5</v>
      </c>
      <c r="J20" s="22">
        <v>6</v>
      </c>
      <c r="K20" s="22">
        <v>5</v>
      </c>
      <c r="L20" s="22"/>
      <c r="M20" s="22">
        <v>7</v>
      </c>
      <c r="N20" s="22">
        <v>6</v>
      </c>
      <c r="O20" s="96">
        <v>35</v>
      </c>
      <c r="P20" s="25">
        <f t="shared" si="1"/>
        <v>76</v>
      </c>
    </row>
    <row r="21" spans="1:16" s="12" customFormat="1" ht="15.75">
      <c r="A21" s="91" t="s">
        <v>250</v>
      </c>
      <c r="B21" s="89" t="s">
        <v>73</v>
      </c>
      <c r="C21" s="94">
        <v>5</v>
      </c>
      <c r="D21" s="22"/>
      <c r="E21" s="22">
        <v>5</v>
      </c>
      <c r="F21" s="22"/>
      <c r="G21" s="22">
        <v>4</v>
      </c>
      <c r="H21" s="22"/>
      <c r="I21" s="22">
        <v>3</v>
      </c>
      <c r="J21" s="22"/>
      <c r="K21" s="22"/>
      <c r="L21" s="22">
        <v>3</v>
      </c>
      <c r="M21" s="22">
        <v>4</v>
      </c>
      <c r="N21" s="22">
        <v>11</v>
      </c>
      <c r="O21" s="96">
        <v>28</v>
      </c>
      <c r="P21" s="25">
        <f t="shared" si="1"/>
        <v>63</v>
      </c>
    </row>
    <row r="22" spans="1:16" s="12" customFormat="1" ht="15.75">
      <c r="A22" s="91" t="s">
        <v>251</v>
      </c>
      <c r="B22" s="89" t="s">
        <v>74</v>
      </c>
      <c r="C22" s="94">
        <v>4</v>
      </c>
      <c r="D22" s="22"/>
      <c r="E22" s="22">
        <v>4</v>
      </c>
      <c r="F22" s="22"/>
      <c r="G22" s="22">
        <v>4</v>
      </c>
      <c r="H22" s="22">
        <v>4</v>
      </c>
      <c r="I22" s="22"/>
      <c r="J22" s="22">
        <v>5</v>
      </c>
      <c r="K22" s="22"/>
      <c r="L22" s="22">
        <v>7</v>
      </c>
      <c r="M22" s="22"/>
      <c r="N22" s="22">
        <v>9</v>
      </c>
      <c r="O22" s="96">
        <v>25</v>
      </c>
      <c r="P22" s="25">
        <f t="shared" si="1"/>
        <v>62</v>
      </c>
    </row>
    <row r="23" spans="1:16" s="12" customFormat="1" ht="15.75">
      <c r="A23" s="91" t="s">
        <v>252</v>
      </c>
      <c r="B23" s="89" t="s">
        <v>75</v>
      </c>
      <c r="C23" s="94">
        <v>4</v>
      </c>
      <c r="D23" s="22">
        <v>3</v>
      </c>
      <c r="E23" s="22"/>
      <c r="F23" s="22"/>
      <c r="G23" s="22">
        <v>4</v>
      </c>
      <c r="H23" s="22">
        <v>4</v>
      </c>
      <c r="I23" s="22"/>
      <c r="J23" s="22">
        <v>6</v>
      </c>
      <c r="K23" s="22"/>
      <c r="L23" s="22"/>
      <c r="M23" s="22">
        <v>8</v>
      </c>
      <c r="N23" s="22">
        <v>13</v>
      </c>
      <c r="O23" s="96">
        <v>38</v>
      </c>
      <c r="P23" s="25">
        <f t="shared" si="1"/>
        <v>80</v>
      </c>
    </row>
    <row r="24" spans="1:16" s="12" customFormat="1" ht="15.75">
      <c r="A24" s="91" t="s">
        <v>253</v>
      </c>
      <c r="B24" s="89" t="s">
        <v>76</v>
      </c>
      <c r="C24" s="94">
        <v>5</v>
      </c>
      <c r="D24" s="22">
        <v>5</v>
      </c>
      <c r="E24" s="22">
        <v>5</v>
      </c>
      <c r="F24" s="22"/>
      <c r="G24" s="22">
        <v>4</v>
      </c>
      <c r="H24" s="22"/>
      <c r="I24" s="22">
        <v>5</v>
      </c>
      <c r="J24" s="22">
        <v>7</v>
      </c>
      <c r="K24" s="22">
        <v>5</v>
      </c>
      <c r="L24" s="22">
        <v>7</v>
      </c>
      <c r="M24" s="22"/>
      <c r="N24" s="22">
        <v>12</v>
      </c>
      <c r="O24" s="96">
        <v>47</v>
      </c>
      <c r="P24" s="25">
        <f t="shared" si="1"/>
        <v>102</v>
      </c>
    </row>
    <row r="25" spans="1:16" s="12" customFormat="1" ht="15.75">
      <c r="A25" s="91" t="s">
        <v>254</v>
      </c>
      <c r="B25" s="89" t="s">
        <v>77</v>
      </c>
      <c r="C25" s="94">
        <v>2</v>
      </c>
      <c r="D25" s="22"/>
      <c r="E25" s="22">
        <v>4</v>
      </c>
      <c r="F25" s="22">
        <v>4</v>
      </c>
      <c r="G25" s="22"/>
      <c r="H25" s="22">
        <v>3</v>
      </c>
      <c r="I25" s="22">
        <v>4</v>
      </c>
      <c r="J25" s="22"/>
      <c r="K25" s="22">
        <v>6</v>
      </c>
      <c r="L25" s="22"/>
      <c r="M25" s="22">
        <v>7</v>
      </c>
      <c r="N25" s="22">
        <v>11</v>
      </c>
      <c r="O25" s="96">
        <v>32</v>
      </c>
      <c r="P25" s="25">
        <f t="shared" si="1"/>
        <v>73</v>
      </c>
    </row>
    <row r="26" spans="1:16" s="12" customFormat="1" ht="15.75">
      <c r="A26" s="91" t="s">
        <v>255</v>
      </c>
      <c r="B26" s="89" t="s">
        <v>78</v>
      </c>
      <c r="C26" s="94">
        <v>5</v>
      </c>
      <c r="D26" s="22">
        <v>5</v>
      </c>
      <c r="E26" s="22">
        <v>5</v>
      </c>
      <c r="F26" s="22">
        <v>5</v>
      </c>
      <c r="G26" s="22">
        <v>4</v>
      </c>
      <c r="H26" s="22"/>
      <c r="I26" s="22"/>
      <c r="J26" s="22">
        <v>7</v>
      </c>
      <c r="K26" s="22">
        <v>8</v>
      </c>
      <c r="L26" s="22">
        <v>8</v>
      </c>
      <c r="M26" s="22"/>
      <c r="N26" s="22">
        <v>13</v>
      </c>
      <c r="O26" s="96">
        <v>38</v>
      </c>
      <c r="P26" s="25">
        <f t="shared" si="1"/>
        <v>98</v>
      </c>
    </row>
    <row r="27" spans="1:16" s="12" customFormat="1" ht="15.75">
      <c r="A27" s="91" t="s">
        <v>256</v>
      </c>
      <c r="B27" s="89" t="s">
        <v>79</v>
      </c>
      <c r="C27" s="94">
        <v>5</v>
      </c>
      <c r="D27" s="22"/>
      <c r="E27" s="22">
        <v>5</v>
      </c>
      <c r="F27" s="22">
        <v>4</v>
      </c>
      <c r="G27" s="22">
        <v>4</v>
      </c>
      <c r="H27" s="22">
        <v>4</v>
      </c>
      <c r="I27" s="22"/>
      <c r="J27" s="22"/>
      <c r="K27" s="22"/>
      <c r="L27" s="22">
        <v>9</v>
      </c>
      <c r="M27" s="22">
        <v>10</v>
      </c>
      <c r="N27" s="22">
        <v>13</v>
      </c>
      <c r="O27" s="96">
        <v>42</v>
      </c>
      <c r="P27" s="25">
        <f t="shared" si="1"/>
        <v>96</v>
      </c>
    </row>
    <row r="28" spans="1:16" s="12" customFormat="1" ht="15.75">
      <c r="A28" s="91" t="s">
        <v>257</v>
      </c>
      <c r="B28" s="89" t="s">
        <v>80</v>
      </c>
      <c r="C28" s="94">
        <v>4</v>
      </c>
      <c r="D28" s="22"/>
      <c r="E28" s="22">
        <v>5</v>
      </c>
      <c r="F28" s="22">
        <v>5</v>
      </c>
      <c r="G28" s="22">
        <v>5</v>
      </c>
      <c r="H28" s="22">
        <v>4</v>
      </c>
      <c r="I28" s="22"/>
      <c r="J28" s="22">
        <v>8</v>
      </c>
      <c r="K28" s="22"/>
      <c r="L28" s="22">
        <v>8</v>
      </c>
      <c r="M28" s="22">
        <v>9</v>
      </c>
      <c r="N28" s="22">
        <v>12</v>
      </c>
      <c r="O28" s="96">
        <v>38</v>
      </c>
      <c r="P28" s="25">
        <f t="shared" si="1"/>
        <v>98</v>
      </c>
    </row>
    <row r="29" spans="1:16" s="12" customFormat="1" ht="15.75">
      <c r="A29" s="91" t="s">
        <v>258</v>
      </c>
      <c r="B29" s="89" t="s">
        <v>81</v>
      </c>
      <c r="C29" s="94">
        <v>5</v>
      </c>
      <c r="D29" s="22">
        <v>4</v>
      </c>
      <c r="E29" s="22"/>
      <c r="F29" s="22"/>
      <c r="G29" s="22">
        <v>5</v>
      </c>
      <c r="H29" s="22">
        <v>5</v>
      </c>
      <c r="I29" s="22">
        <v>5</v>
      </c>
      <c r="J29" s="22"/>
      <c r="K29" s="22">
        <v>9</v>
      </c>
      <c r="L29" s="22">
        <v>8</v>
      </c>
      <c r="M29" s="22">
        <v>8</v>
      </c>
      <c r="N29" s="22">
        <v>12</v>
      </c>
      <c r="O29" s="96">
        <v>39</v>
      </c>
      <c r="P29" s="25">
        <f t="shared" si="1"/>
        <v>100</v>
      </c>
    </row>
    <row r="30" spans="1:16" s="12" customFormat="1" ht="15.75">
      <c r="A30" s="91" t="s">
        <v>259</v>
      </c>
      <c r="B30" s="89" t="s">
        <v>82</v>
      </c>
      <c r="C30" s="94">
        <v>5</v>
      </c>
      <c r="D30" s="22"/>
      <c r="E30" s="22">
        <v>5</v>
      </c>
      <c r="F30" s="22"/>
      <c r="G30" s="22">
        <v>4</v>
      </c>
      <c r="H30" s="22">
        <v>5</v>
      </c>
      <c r="I30" s="22">
        <v>5</v>
      </c>
      <c r="J30" s="22">
        <v>8</v>
      </c>
      <c r="K30" s="22">
        <v>8</v>
      </c>
      <c r="L30" s="22"/>
      <c r="M30" s="22">
        <v>8</v>
      </c>
      <c r="N30" s="22">
        <v>12</v>
      </c>
      <c r="O30" s="96">
        <v>44</v>
      </c>
      <c r="P30" s="25">
        <f t="shared" si="1"/>
        <v>104</v>
      </c>
    </row>
    <row r="31" spans="1:16" s="12" customFormat="1" ht="15.75">
      <c r="A31" s="91" t="s">
        <v>260</v>
      </c>
      <c r="B31" s="89" t="s">
        <v>83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96">
        <v>41</v>
      </c>
      <c r="P31" s="25">
        <f t="shared" si="1"/>
        <v>41</v>
      </c>
    </row>
    <row r="32" spans="1:16" s="12" customFormat="1" ht="15.75">
      <c r="A32" s="91" t="s">
        <v>261</v>
      </c>
      <c r="B32" s="89" t="s">
        <v>84</v>
      </c>
      <c r="C32" s="94">
        <v>5</v>
      </c>
      <c r="D32" s="22">
        <v>4</v>
      </c>
      <c r="E32" s="22">
        <v>4</v>
      </c>
      <c r="F32" s="22">
        <v>3</v>
      </c>
      <c r="G32" s="22"/>
      <c r="H32" s="22">
        <v>2</v>
      </c>
      <c r="I32" s="22"/>
      <c r="J32" s="22">
        <v>3</v>
      </c>
      <c r="K32" s="22">
        <v>4</v>
      </c>
      <c r="L32" s="22"/>
      <c r="M32" s="22">
        <v>2</v>
      </c>
      <c r="N32" s="22">
        <v>12</v>
      </c>
      <c r="O32" s="96">
        <v>26</v>
      </c>
      <c r="P32" s="25">
        <f t="shared" si="1"/>
        <v>65</v>
      </c>
    </row>
    <row r="33" spans="1:16" s="12" customFormat="1" ht="15.75">
      <c r="A33" s="91" t="s">
        <v>262</v>
      </c>
      <c r="B33" s="90" t="s">
        <v>85</v>
      </c>
      <c r="C33" s="94">
        <v>5</v>
      </c>
      <c r="D33" s="22">
        <v>2</v>
      </c>
      <c r="E33" s="22">
        <v>5</v>
      </c>
      <c r="F33" s="22">
        <v>5</v>
      </c>
      <c r="G33" s="22"/>
      <c r="H33" s="22"/>
      <c r="I33" s="22"/>
      <c r="J33" s="22"/>
      <c r="K33" s="22"/>
      <c r="L33" s="22">
        <v>3</v>
      </c>
      <c r="M33" s="22">
        <v>8</v>
      </c>
      <c r="N33" s="22">
        <v>9</v>
      </c>
      <c r="O33" s="96">
        <v>29</v>
      </c>
      <c r="P33" s="25">
        <f t="shared" si="1"/>
        <v>66</v>
      </c>
    </row>
    <row r="34" spans="1:16" s="12" customFormat="1" ht="15.75">
      <c r="A34" s="91" t="s">
        <v>263</v>
      </c>
      <c r="B34" s="89" t="s">
        <v>86</v>
      </c>
      <c r="C34" s="94">
        <v>3</v>
      </c>
      <c r="D34" s="22"/>
      <c r="E34" s="22">
        <v>2</v>
      </c>
      <c r="F34" s="22">
        <v>1</v>
      </c>
      <c r="G34" s="22">
        <v>4</v>
      </c>
      <c r="H34" s="22">
        <v>4</v>
      </c>
      <c r="I34" s="22">
        <v>3</v>
      </c>
      <c r="J34" s="22"/>
      <c r="K34" s="22">
        <v>2</v>
      </c>
      <c r="L34" s="22">
        <v>2</v>
      </c>
      <c r="M34" s="22"/>
      <c r="N34" s="22">
        <v>12</v>
      </c>
      <c r="O34" s="96">
        <v>35</v>
      </c>
      <c r="P34" s="25">
        <f t="shared" si="1"/>
        <v>68</v>
      </c>
    </row>
    <row r="35" spans="1:16" s="12" customFormat="1" ht="15.75">
      <c r="A35" s="91" t="s">
        <v>264</v>
      </c>
      <c r="B35" s="89" t="s">
        <v>87</v>
      </c>
      <c r="C35" s="94">
        <v>4</v>
      </c>
      <c r="D35" s="22"/>
      <c r="E35" s="22">
        <v>5</v>
      </c>
      <c r="F35" s="22"/>
      <c r="G35" s="22">
        <v>5</v>
      </c>
      <c r="H35" s="22">
        <v>4</v>
      </c>
      <c r="I35" s="22"/>
      <c r="J35" s="22"/>
      <c r="K35" s="22">
        <v>7</v>
      </c>
      <c r="L35" s="22">
        <v>6</v>
      </c>
      <c r="M35" s="22"/>
      <c r="N35" s="22">
        <v>14</v>
      </c>
      <c r="O35" s="96">
        <v>43</v>
      </c>
      <c r="P35" s="25">
        <f t="shared" si="1"/>
        <v>88</v>
      </c>
    </row>
    <row r="36" spans="1:16" s="12" customFormat="1" ht="15.75">
      <c r="A36" s="91" t="s">
        <v>265</v>
      </c>
      <c r="B36" s="89" t="s">
        <v>88</v>
      </c>
      <c r="C36" s="94">
        <v>5</v>
      </c>
      <c r="D36" s="22">
        <v>4</v>
      </c>
      <c r="E36" s="22">
        <v>5</v>
      </c>
      <c r="F36" s="22"/>
      <c r="G36" s="22">
        <v>5</v>
      </c>
      <c r="H36" s="22"/>
      <c r="I36" s="22"/>
      <c r="J36" s="22"/>
      <c r="K36" s="22"/>
      <c r="L36" s="22">
        <v>8</v>
      </c>
      <c r="M36" s="22">
        <v>6</v>
      </c>
      <c r="N36" s="22">
        <v>14</v>
      </c>
      <c r="O36" s="96">
        <v>47</v>
      </c>
      <c r="P36" s="25">
        <f t="shared" si="1"/>
        <v>94</v>
      </c>
    </row>
    <row r="37" spans="1:16" s="12" customFormat="1" ht="15.75">
      <c r="A37" s="91" t="s">
        <v>266</v>
      </c>
      <c r="B37" s="89" t="s">
        <v>89</v>
      </c>
      <c r="C37" s="94">
        <v>5</v>
      </c>
      <c r="D37" s="22">
        <v>2</v>
      </c>
      <c r="E37" s="22">
        <v>5</v>
      </c>
      <c r="F37" s="22"/>
      <c r="G37" s="22">
        <v>5</v>
      </c>
      <c r="H37" s="22">
        <v>5</v>
      </c>
      <c r="I37" s="22"/>
      <c r="J37" s="22"/>
      <c r="K37" s="22">
        <v>8</v>
      </c>
      <c r="L37" s="22">
        <v>8</v>
      </c>
      <c r="M37" s="22">
        <v>8</v>
      </c>
      <c r="N37" s="22">
        <v>13</v>
      </c>
      <c r="O37" s="96">
        <v>46</v>
      </c>
      <c r="P37" s="25">
        <f t="shared" si="1"/>
        <v>105</v>
      </c>
    </row>
    <row r="38" spans="1:16" s="12" customFormat="1" ht="15.75">
      <c r="A38" s="91" t="s">
        <v>267</v>
      </c>
      <c r="B38" s="89" t="s">
        <v>90</v>
      </c>
      <c r="C38" s="94">
        <v>4</v>
      </c>
      <c r="D38" s="22"/>
      <c r="E38" s="22">
        <v>4</v>
      </c>
      <c r="F38" s="22">
        <v>1</v>
      </c>
      <c r="G38" s="22">
        <v>4</v>
      </c>
      <c r="H38" s="22">
        <v>2</v>
      </c>
      <c r="I38" s="22"/>
      <c r="J38" s="22"/>
      <c r="K38" s="22">
        <v>4</v>
      </c>
      <c r="L38" s="22">
        <v>8</v>
      </c>
      <c r="M38" s="22">
        <v>7</v>
      </c>
      <c r="N38" s="22">
        <v>12</v>
      </c>
      <c r="O38" s="96">
        <v>25</v>
      </c>
      <c r="P38" s="25">
        <f t="shared" si="1"/>
        <v>71</v>
      </c>
    </row>
    <row r="39" spans="1:16" s="12" customFormat="1" ht="15.75">
      <c r="A39" s="91" t="s">
        <v>268</v>
      </c>
      <c r="B39" s="89" t="s">
        <v>91</v>
      </c>
      <c r="C39" s="94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96">
        <v>42</v>
      </c>
      <c r="P39" s="25">
        <f t="shared" si="1"/>
        <v>42</v>
      </c>
    </row>
    <row r="40" spans="1:16" s="12" customFormat="1" ht="15.75">
      <c r="A40" s="91" t="s">
        <v>269</v>
      </c>
      <c r="B40" s="90" t="s">
        <v>92</v>
      </c>
      <c r="C40" s="94">
        <v>5</v>
      </c>
      <c r="D40" s="22">
        <v>5</v>
      </c>
      <c r="E40" s="22"/>
      <c r="F40" s="22">
        <v>5</v>
      </c>
      <c r="G40" s="22">
        <v>5</v>
      </c>
      <c r="H40" s="22">
        <v>5</v>
      </c>
      <c r="I40" s="22"/>
      <c r="J40" s="22">
        <v>9</v>
      </c>
      <c r="K40" s="22"/>
      <c r="L40" s="22">
        <v>9</v>
      </c>
      <c r="M40" s="22">
        <v>10</v>
      </c>
      <c r="N40" s="22">
        <v>12</v>
      </c>
      <c r="O40" s="96">
        <v>43</v>
      </c>
      <c r="P40" s="25">
        <f t="shared" si="1"/>
        <v>108</v>
      </c>
    </row>
    <row r="41" spans="1:16" s="12" customFormat="1" ht="15.75">
      <c r="A41" s="91" t="s">
        <v>270</v>
      </c>
      <c r="B41" s="89" t="s">
        <v>93</v>
      </c>
      <c r="C41" s="94">
        <v>5</v>
      </c>
      <c r="D41" s="22">
        <v>4</v>
      </c>
      <c r="E41" s="22">
        <v>4</v>
      </c>
      <c r="F41" s="22">
        <v>5</v>
      </c>
      <c r="G41" s="22">
        <v>4</v>
      </c>
      <c r="H41" s="22"/>
      <c r="I41" s="22"/>
      <c r="J41" s="22"/>
      <c r="K41" s="22">
        <v>7</v>
      </c>
      <c r="L41" s="22">
        <v>8</v>
      </c>
      <c r="M41" s="22">
        <v>8</v>
      </c>
      <c r="N41" s="22">
        <v>14</v>
      </c>
      <c r="O41" s="96">
        <v>44</v>
      </c>
      <c r="P41" s="25">
        <f t="shared" si="1"/>
        <v>103</v>
      </c>
    </row>
    <row r="42" spans="1:16" s="12" customFormat="1" ht="15.75">
      <c r="A42" s="91" t="s">
        <v>271</v>
      </c>
      <c r="B42" s="89" t="s">
        <v>94</v>
      </c>
      <c r="C42" s="94">
        <v>5</v>
      </c>
      <c r="D42" s="22">
        <v>5</v>
      </c>
      <c r="E42" s="22">
        <v>5</v>
      </c>
      <c r="F42" s="22"/>
      <c r="G42" s="22">
        <v>5</v>
      </c>
      <c r="H42" s="22">
        <v>4</v>
      </c>
      <c r="I42" s="22"/>
      <c r="J42" s="22">
        <v>8</v>
      </c>
      <c r="K42" s="22">
        <v>8</v>
      </c>
      <c r="L42" s="22">
        <v>9</v>
      </c>
      <c r="M42" s="22"/>
      <c r="N42" s="22">
        <v>12</v>
      </c>
      <c r="O42" s="96">
        <v>42</v>
      </c>
      <c r="P42" s="25">
        <f t="shared" si="1"/>
        <v>103</v>
      </c>
    </row>
    <row r="43" spans="1:16" s="12" customFormat="1" ht="15.75">
      <c r="A43" s="91" t="s">
        <v>272</v>
      </c>
      <c r="B43" s="89" t="s">
        <v>95</v>
      </c>
      <c r="C43" s="94">
        <v>5</v>
      </c>
      <c r="D43" s="22"/>
      <c r="E43" s="22">
        <v>5</v>
      </c>
      <c r="F43" s="22">
        <v>4</v>
      </c>
      <c r="G43" s="22">
        <v>5</v>
      </c>
      <c r="H43" s="22">
        <v>5</v>
      </c>
      <c r="I43" s="22"/>
      <c r="J43" s="22"/>
      <c r="K43" s="22">
        <v>6</v>
      </c>
      <c r="L43" s="22">
        <v>8</v>
      </c>
      <c r="M43" s="22">
        <v>8</v>
      </c>
      <c r="N43" s="22">
        <v>13</v>
      </c>
      <c r="O43" s="96">
        <v>46</v>
      </c>
      <c r="P43" s="25">
        <f t="shared" si="1"/>
        <v>105</v>
      </c>
    </row>
    <row r="44" spans="1:16" s="12" customFormat="1" ht="15.75">
      <c r="A44" s="91" t="s">
        <v>273</v>
      </c>
      <c r="B44" s="89" t="s">
        <v>96</v>
      </c>
      <c r="C44" s="94">
        <v>4</v>
      </c>
      <c r="D44" s="22">
        <v>4</v>
      </c>
      <c r="E44" s="22">
        <v>5</v>
      </c>
      <c r="F44" s="22">
        <v>5</v>
      </c>
      <c r="G44" s="22"/>
      <c r="H44" s="22">
        <v>5</v>
      </c>
      <c r="I44" s="22"/>
      <c r="J44" s="22"/>
      <c r="K44" s="22">
        <v>6</v>
      </c>
      <c r="L44" s="22">
        <v>8</v>
      </c>
      <c r="M44" s="22">
        <v>9</v>
      </c>
      <c r="N44" s="22">
        <v>10</v>
      </c>
      <c r="O44" s="96">
        <v>42</v>
      </c>
      <c r="P44" s="25">
        <f t="shared" si="1"/>
        <v>98</v>
      </c>
    </row>
    <row r="45" spans="1:16" s="12" customFormat="1" ht="15.75">
      <c r="A45" s="91" t="s">
        <v>274</v>
      </c>
      <c r="B45" s="89" t="s">
        <v>97</v>
      </c>
      <c r="C45" s="94">
        <v>4</v>
      </c>
      <c r="D45" s="22"/>
      <c r="E45" s="22">
        <v>5</v>
      </c>
      <c r="F45" s="22">
        <v>4</v>
      </c>
      <c r="G45" s="22">
        <v>5</v>
      </c>
      <c r="H45" s="22"/>
      <c r="I45" s="22">
        <v>1</v>
      </c>
      <c r="J45" s="22"/>
      <c r="K45" s="22">
        <v>5</v>
      </c>
      <c r="L45" s="22">
        <v>6</v>
      </c>
      <c r="M45" s="22">
        <v>7</v>
      </c>
      <c r="N45" s="22">
        <v>13</v>
      </c>
      <c r="O45" s="96">
        <v>47</v>
      </c>
      <c r="P45" s="25">
        <f t="shared" si="1"/>
        <v>97</v>
      </c>
    </row>
    <row r="46" spans="1:16" s="12" customFormat="1" ht="15.75">
      <c r="A46" s="91" t="s">
        <v>275</v>
      </c>
      <c r="B46" s="89" t="s">
        <v>98</v>
      </c>
      <c r="C46" s="94">
        <v>4</v>
      </c>
      <c r="D46" s="22"/>
      <c r="E46" s="22">
        <v>4</v>
      </c>
      <c r="F46" s="22">
        <v>4</v>
      </c>
      <c r="G46" s="22"/>
      <c r="H46" s="22">
        <v>4</v>
      </c>
      <c r="I46" s="22"/>
      <c r="J46" s="22">
        <v>7</v>
      </c>
      <c r="K46" s="22">
        <v>7</v>
      </c>
      <c r="L46" s="22">
        <v>6</v>
      </c>
      <c r="M46" s="22"/>
      <c r="N46" s="22">
        <v>10</v>
      </c>
      <c r="O46" s="96">
        <v>40</v>
      </c>
      <c r="P46" s="25">
        <f t="shared" si="1"/>
        <v>86</v>
      </c>
    </row>
    <row r="47" spans="1:16" s="12" customFormat="1" ht="15.75">
      <c r="A47" s="91" t="s">
        <v>276</v>
      </c>
      <c r="B47" s="89" t="s">
        <v>99</v>
      </c>
      <c r="C47" s="94">
        <v>5</v>
      </c>
      <c r="D47" s="22">
        <v>5</v>
      </c>
      <c r="E47" s="22">
        <v>5</v>
      </c>
      <c r="F47" s="22"/>
      <c r="G47" s="22">
        <v>4</v>
      </c>
      <c r="H47" s="22">
        <v>4</v>
      </c>
      <c r="I47" s="22"/>
      <c r="J47" s="22"/>
      <c r="K47" s="22">
        <v>3</v>
      </c>
      <c r="L47" s="22">
        <v>9</v>
      </c>
      <c r="M47" s="22">
        <v>9</v>
      </c>
      <c r="N47" s="22">
        <v>14</v>
      </c>
      <c r="O47" s="96">
        <v>45</v>
      </c>
      <c r="P47" s="25">
        <f t="shared" si="1"/>
        <v>103</v>
      </c>
    </row>
    <row r="48" spans="1:16" s="12" customFormat="1" ht="15.75">
      <c r="A48" s="91" t="s">
        <v>277</v>
      </c>
      <c r="B48" s="89" t="s">
        <v>100</v>
      </c>
      <c r="C48" s="94"/>
      <c r="D48" s="22"/>
      <c r="E48" s="22">
        <v>5</v>
      </c>
      <c r="F48" s="22">
        <v>5</v>
      </c>
      <c r="G48" s="22">
        <v>5</v>
      </c>
      <c r="H48" s="22">
        <v>5</v>
      </c>
      <c r="I48" s="22"/>
      <c r="J48" s="22"/>
      <c r="K48" s="22">
        <v>7</v>
      </c>
      <c r="L48" s="22">
        <v>8</v>
      </c>
      <c r="M48" s="22">
        <v>8</v>
      </c>
      <c r="N48" s="22">
        <v>14</v>
      </c>
      <c r="O48" s="96">
        <v>43</v>
      </c>
      <c r="P48" s="25">
        <f t="shared" si="1"/>
        <v>100</v>
      </c>
    </row>
    <row r="49" spans="1:16" s="12" customFormat="1" ht="15.75">
      <c r="A49" s="91" t="s">
        <v>278</v>
      </c>
      <c r="B49" s="90" t="s">
        <v>101</v>
      </c>
      <c r="C49" s="9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96">
        <v>40</v>
      </c>
      <c r="P49" s="25">
        <f t="shared" si="1"/>
        <v>40</v>
      </c>
    </row>
    <row r="50" spans="1:16" s="12" customFormat="1" ht="15.75">
      <c r="A50" s="91" t="s">
        <v>279</v>
      </c>
      <c r="B50" s="89" t="s">
        <v>102</v>
      </c>
      <c r="C50" s="94">
        <v>5</v>
      </c>
      <c r="D50" s="22">
        <v>4</v>
      </c>
      <c r="E50" s="22"/>
      <c r="F50" s="22">
        <v>4</v>
      </c>
      <c r="G50" s="22">
        <v>5</v>
      </c>
      <c r="H50" s="22"/>
      <c r="I50" s="22">
        <v>4</v>
      </c>
      <c r="J50" s="22">
        <v>9</v>
      </c>
      <c r="K50" s="22">
        <v>8</v>
      </c>
      <c r="L50" s="22">
        <v>9</v>
      </c>
      <c r="M50" s="22"/>
      <c r="N50" s="22">
        <v>14</v>
      </c>
      <c r="O50" s="96">
        <v>41</v>
      </c>
      <c r="P50" s="25">
        <f t="shared" si="1"/>
        <v>103</v>
      </c>
    </row>
    <row r="51" spans="1:16" s="12" customFormat="1" ht="15.75">
      <c r="A51" s="91" t="s">
        <v>280</v>
      </c>
      <c r="B51" s="90" t="s">
        <v>103</v>
      </c>
      <c r="C51" s="94">
        <v>5</v>
      </c>
      <c r="D51" s="22"/>
      <c r="E51" s="22">
        <v>5</v>
      </c>
      <c r="F51" s="22">
        <v>5</v>
      </c>
      <c r="G51" s="22">
        <v>5</v>
      </c>
      <c r="H51" s="22">
        <v>5</v>
      </c>
      <c r="I51" s="22"/>
      <c r="J51" s="22"/>
      <c r="K51" s="22">
        <v>10</v>
      </c>
      <c r="L51" s="22">
        <v>9</v>
      </c>
      <c r="M51" s="22"/>
      <c r="N51" s="22">
        <v>13</v>
      </c>
      <c r="O51" s="96">
        <v>39</v>
      </c>
      <c r="P51" s="25">
        <f t="shared" si="1"/>
        <v>96</v>
      </c>
    </row>
    <row r="52" spans="1:16" s="12" customFormat="1" ht="15.75">
      <c r="A52" s="91" t="s">
        <v>281</v>
      </c>
      <c r="B52" s="89" t="s">
        <v>104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96">
        <v>40</v>
      </c>
      <c r="P52" s="25">
        <f t="shared" si="1"/>
        <v>40</v>
      </c>
    </row>
    <row r="53" spans="1:16" s="12" customFormat="1" ht="15.75">
      <c r="A53" s="91" t="s">
        <v>282</v>
      </c>
      <c r="B53" s="89" t="s">
        <v>105</v>
      </c>
      <c r="C53" s="94">
        <v>3</v>
      </c>
      <c r="D53" s="22"/>
      <c r="E53" s="22">
        <v>5</v>
      </c>
      <c r="F53" s="22">
        <v>5</v>
      </c>
      <c r="G53" s="22">
        <v>4</v>
      </c>
      <c r="H53" s="22">
        <v>5</v>
      </c>
      <c r="I53" s="22"/>
      <c r="J53" s="22">
        <v>7</v>
      </c>
      <c r="K53" s="22">
        <v>6</v>
      </c>
      <c r="L53" s="22">
        <v>6</v>
      </c>
      <c r="M53" s="22"/>
      <c r="N53" s="22">
        <v>12</v>
      </c>
      <c r="O53" s="96">
        <v>41</v>
      </c>
      <c r="P53" s="25">
        <f t="shared" si="1"/>
        <v>94</v>
      </c>
    </row>
    <row r="54" spans="1:16" s="12" customFormat="1" ht="15.75">
      <c r="A54" s="91" t="s">
        <v>283</v>
      </c>
      <c r="B54" s="89" t="s">
        <v>106</v>
      </c>
      <c r="C54" s="94">
        <v>5</v>
      </c>
      <c r="D54" s="22"/>
      <c r="E54" s="22">
        <v>5</v>
      </c>
      <c r="F54" s="22">
        <v>5</v>
      </c>
      <c r="G54" s="22">
        <v>5</v>
      </c>
      <c r="H54" s="22">
        <v>4</v>
      </c>
      <c r="I54" s="22"/>
      <c r="J54" s="22"/>
      <c r="K54" s="22">
        <v>8</v>
      </c>
      <c r="L54" s="22">
        <v>5</v>
      </c>
      <c r="M54" s="22">
        <v>4</v>
      </c>
      <c r="N54" s="22">
        <v>12</v>
      </c>
      <c r="O54" s="96">
        <v>37</v>
      </c>
      <c r="P54" s="25">
        <f t="shared" si="1"/>
        <v>90</v>
      </c>
    </row>
    <row r="55" spans="1:16" s="12" customFormat="1" ht="15.75">
      <c r="A55" s="91" t="s">
        <v>284</v>
      </c>
      <c r="B55" s="89" t="s">
        <v>107</v>
      </c>
      <c r="C55" s="94">
        <v>5</v>
      </c>
      <c r="D55" s="22">
        <v>5</v>
      </c>
      <c r="E55" s="22">
        <v>5</v>
      </c>
      <c r="F55" s="22"/>
      <c r="G55" s="22">
        <v>5</v>
      </c>
      <c r="H55" s="22"/>
      <c r="I55" s="22">
        <v>5</v>
      </c>
      <c r="J55" s="22">
        <v>10</v>
      </c>
      <c r="K55" s="22"/>
      <c r="L55" s="22">
        <v>9</v>
      </c>
      <c r="M55" s="22">
        <v>9</v>
      </c>
      <c r="N55" s="22">
        <v>13</v>
      </c>
      <c r="O55" s="96">
        <v>41</v>
      </c>
      <c r="P55" s="25">
        <f t="shared" si="1"/>
        <v>107</v>
      </c>
    </row>
    <row r="56" spans="1:16" s="12" customFormat="1" ht="15.75">
      <c r="A56" s="91" t="s">
        <v>285</v>
      </c>
      <c r="B56" s="89" t="s">
        <v>108</v>
      </c>
      <c r="C56" s="94">
        <v>5</v>
      </c>
      <c r="D56" s="22">
        <v>4</v>
      </c>
      <c r="E56" s="22">
        <v>5</v>
      </c>
      <c r="F56" s="22">
        <v>4</v>
      </c>
      <c r="G56" s="22"/>
      <c r="H56" s="22">
        <v>5</v>
      </c>
      <c r="I56" s="22"/>
      <c r="J56" s="22"/>
      <c r="K56" s="22">
        <v>9</v>
      </c>
      <c r="L56" s="22">
        <v>9</v>
      </c>
      <c r="M56" s="22">
        <v>9</v>
      </c>
      <c r="N56" s="22">
        <v>13</v>
      </c>
      <c r="O56" s="96">
        <v>42</v>
      </c>
      <c r="P56" s="25">
        <f t="shared" si="1"/>
        <v>105</v>
      </c>
    </row>
    <row r="57" spans="1:16" s="12" customFormat="1" ht="15.75">
      <c r="A57" s="91" t="s">
        <v>286</v>
      </c>
      <c r="B57" s="89" t="s">
        <v>109</v>
      </c>
      <c r="C57" s="94">
        <v>4</v>
      </c>
      <c r="D57" s="22"/>
      <c r="E57" s="22">
        <v>5</v>
      </c>
      <c r="F57" s="22"/>
      <c r="G57" s="22">
        <v>5</v>
      </c>
      <c r="H57" s="22">
        <v>4</v>
      </c>
      <c r="I57" s="22">
        <v>4</v>
      </c>
      <c r="J57" s="22">
        <v>5</v>
      </c>
      <c r="K57" s="22">
        <v>5</v>
      </c>
      <c r="L57" s="22">
        <v>6</v>
      </c>
      <c r="M57" s="22"/>
      <c r="N57" s="22">
        <v>12</v>
      </c>
      <c r="O57" s="96">
        <v>43</v>
      </c>
      <c r="P57" s="25">
        <f t="shared" si="1"/>
        <v>93</v>
      </c>
    </row>
    <row r="58" spans="1:16" s="12" customFormat="1" ht="15.75">
      <c r="A58" s="91" t="s">
        <v>287</v>
      </c>
      <c r="B58" s="89" t="s">
        <v>110</v>
      </c>
      <c r="C58" s="94">
        <v>5</v>
      </c>
      <c r="D58" s="22"/>
      <c r="E58" s="22">
        <v>5</v>
      </c>
      <c r="F58" s="22">
        <v>4</v>
      </c>
      <c r="G58" s="22">
        <v>4</v>
      </c>
      <c r="H58" s="22">
        <v>5</v>
      </c>
      <c r="I58" s="22"/>
      <c r="J58" s="22">
        <v>8</v>
      </c>
      <c r="K58" s="22">
        <v>9</v>
      </c>
      <c r="L58" s="22">
        <v>8</v>
      </c>
      <c r="M58" s="22"/>
      <c r="N58" s="22">
        <v>12</v>
      </c>
      <c r="O58" s="96">
        <v>39</v>
      </c>
      <c r="P58" s="25">
        <f t="shared" si="1"/>
        <v>99</v>
      </c>
    </row>
    <row r="59" spans="1:16" s="12" customFormat="1" ht="15.75">
      <c r="A59" s="91" t="s">
        <v>288</v>
      </c>
      <c r="B59" s="89" t="s">
        <v>111</v>
      </c>
      <c r="C59" s="94">
        <v>5</v>
      </c>
      <c r="D59" s="22"/>
      <c r="E59" s="22">
        <v>4</v>
      </c>
      <c r="F59" s="22">
        <v>4</v>
      </c>
      <c r="G59" s="22">
        <v>4</v>
      </c>
      <c r="H59" s="22">
        <v>3</v>
      </c>
      <c r="I59" s="22"/>
      <c r="J59" s="22"/>
      <c r="K59" s="22">
        <v>6</v>
      </c>
      <c r="L59" s="22">
        <v>7</v>
      </c>
      <c r="M59" s="22"/>
      <c r="N59" s="22">
        <v>13</v>
      </c>
      <c r="O59" s="96">
        <v>36</v>
      </c>
      <c r="P59" s="25">
        <f t="shared" si="1"/>
        <v>82</v>
      </c>
    </row>
    <row r="60" spans="1:16" s="12" customFormat="1" ht="15.75">
      <c r="A60" s="91" t="s">
        <v>289</v>
      </c>
      <c r="B60" s="89" t="s">
        <v>112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96">
        <v>30</v>
      </c>
      <c r="P60" s="25">
        <f t="shared" si="1"/>
        <v>30</v>
      </c>
    </row>
    <row r="61" spans="1:16" s="12" customFormat="1" ht="15.75">
      <c r="A61" s="91" t="s">
        <v>290</v>
      </c>
      <c r="B61" s="89" t="s">
        <v>113</v>
      </c>
      <c r="C61" s="94">
        <v>5</v>
      </c>
      <c r="D61" s="22"/>
      <c r="E61" s="22">
        <v>5</v>
      </c>
      <c r="F61" s="22">
        <v>5</v>
      </c>
      <c r="G61" s="22">
        <v>5</v>
      </c>
      <c r="H61" s="22">
        <v>5</v>
      </c>
      <c r="I61" s="22"/>
      <c r="J61" s="22"/>
      <c r="K61" s="22">
        <v>10</v>
      </c>
      <c r="L61" s="22">
        <v>9</v>
      </c>
      <c r="M61" s="22">
        <v>7</v>
      </c>
      <c r="N61" s="22">
        <v>12</v>
      </c>
      <c r="O61" s="96">
        <v>43</v>
      </c>
      <c r="P61" s="25">
        <f t="shared" si="1"/>
        <v>106</v>
      </c>
    </row>
    <row r="62" spans="1:16" s="12" customFormat="1" ht="15.75">
      <c r="A62" s="91" t="s">
        <v>291</v>
      </c>
      <c r="B62" s="89" t="s">
        <v>114</v>
      </c>
      <c r="C62" s="94">
        <v>5</v>
      </c>
      <c r="D62" s="22">
        <v>5</v>
      </c>
      <c r="E62" s="22">
        <v>5</v>
      </c>
      <c r="F62" s="22">
        <v>5</v>
      </c>
      <c r="G62" s="22"/>
      <c r="H62" s="22">
        <v>5</v>
      </c>
      <c r="I62" s="22"/>
      <c r="J62" s="22">
        <v>8</v>
      </c>
      <c r="K62" s="22">
        <v>9</v>
      </c>
      <c r="L62" s="22"/>
      <c r="M62" s="22">
        <v>7</v>
      </c>
      <c r="N62" s="22">
        <v>13</v>
      </c>
      <c r="O62" s="96">
        <v>43</v>
      </c>
      <c r="P62" s="25">
        <f t="shared" si="1"/>
        <v>105</v>
      </c>
    </row>
    <row r="63" spans="1:16" s="12" customFormat="1" ht="15.75">
      <c r="A63" s="91" t="s">
        <v>292</v>
      </c>
      <c r="B63" s="89" t="s">
        <v>115</v>
      </c>
      <c r="C63" s="94"/>
      <c r="D63" s="22"/>
      <c r="E63" s="22">
        <v>5</v>
      </c>
      <c r="F63" s="22">
        <v>5</v>
      </c>
      <c r="G63" s="22">
        <v>4</v>
      </c>
      <c r="H63" s="22">
        <v>4</v>
      </c>
      <c r="I63" s="22">
        <v>4</v>
      </c>
      <c r="J63" s="22"/>
      <c r="K63" s="22">
        <v>6</v>
      </c>
      <c r="L63" s="22">
        <v>7</v>
      </c>
      <c r="M63" s="22">
        <v>8</v>
      </c>
      <c r="N63" s="22">
        <v>12</v>
      </c>
      <c r="O63" s="96">
        <v>40</v>
      </c>
      <c r="P63" s="25">
        <f t="shared" si="1"/>
        <v>95</v>
      </c>
    </row>
    <row r="64" spans="1:16" s="12" customFormat="1" ht="15.75">
      <c r="A64" s="91" t="s">
        <v>293</v>
      </c>
      <c r="B64" s="90" t="s">
        <v>116</v>
      </c>
      <c r="C64" s="94">
        <v>5</v>
      </c>
      <c r="D64" s="22"/>
      <c r="E64" s="22">
        <v>5</v>
      </c>
      <c r="F64" s="22">
        <v>5</v>
      </c>
      <c r="G64" s="22">
        <v>4</v>
      </c>
      <c r="H64" s="22">
        <v>4</v>
      </c>
      <c r="I64" s="22"/>
      <c r="J64" s="22"/>
      <c r="K64" s="22">
        <v>10</v>
      </c>
      <c r="L64" s="22">
        <v>9</v>
      </c>
      <c r="M64" s="22">
        <v>6</v>
      </c>
      <c r="N64" s="22">
        <v>12</v>
      </c>
      <c r="O64" s="96">
        <v>43</v>
      </c>
      <c r="P64" s="25">
        <f t="shared" si="1"/>
        <v>103</v>
      </c>
    </row>
    <row r="65" spans="1:16" s="12" customFormat="1" ht="15.75">
      <c r="A65" s="91" t="s">
        <v>294</v>
      </c>
      <c r="B65" s="89" t="s">
        <v>117</v>
      </c>
      <c r="C65" s="94">
        <v>5</v>
      </c>
      <c r="D65" s="22">
        <v>3</v>
      </c>
      <c r="E65" s="22"/>
      <c r="F65" s="22"/>
      <c r="G65" s="22">
        <v>3</v>
      </c>
      <c r="H65" s="22"/>
      <c r="I65" s="22">
        <v>4</v>
      </c>
      <c r="J65" s="22">
        <v>7</v>
      </c>
      <c r="K65" s="22">
        <v>6</v>
      </c>
      <c r="L65" s="22">
        <v>2</v>
      </c>
      <c r="M65" s="22"/>
      <c r="N65" s="22">
        <v>10</v>
      </c>
      <c r="O65" s="96">
        <v>39</v>
      </c>
      <c r="P65" s="25">
        <f t="shared" si="1"/>
        <v>79</v>
      </c>
    </row>
    <row r="66" spans="1:16" s="12" customFormat="1" ht="15.75">
      <c r="A66" s="91" t="s">
        <v>295</v>
      </c>
      <c r="B66" s="89" t="s">
        <v>118</v>
      </c>
      <c r="C66" s="94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96">
        <v>43</v>
      </c>
      <c r="P66" s="25">
        <f t="shared" si="1"/>
        <v>43</v>
      </c>
    </row>
    <row r="67" spans="1:16" s="12" customFormat="1" ht="15.75">
      <c r="A67" s="91" t="s">
        <v>296</v>
      </c>
      <c r="B67" s="89" t="s">
        <v>119</v>
      </c>
      <c r="C67" s="94">
        <v>5</v>
      </c>
      <c r="D67" s="22"/>
      <c r="E67" s="22">
        <v>3</v>
      </c>
      <c r="F67" s="22">
        <v>5</v>
      </c>
      <c r="G67" s="22">
        <v>4</v>
      </c>
      <c r="H67" s="22"/>
      <c r="I67" s="22"/>
      <c r="J67" s="22"/>
      <c r="K67" s="22"/>
      <c r="L67" s="22"/>
      <c r="M67" s="22"/>
      <c r="N67" s="22">
        <v>13</v>
      </c>
      <c r="O67" s="96">
        <v>42</v>
      </c>
      <c r="P67" s="25">
        <f t="shared" si="1"/>
        <v>72</v>
      </c>
    </row>
    <row r="68" spans="1:16" s="12" customFormat="1" ht="15.75">
      <c r="A68" s="91" t="s">
        <v>297</v>
      </c>
      <c r="B68" s="89" t="s">
        <v>120</v>
      </c>
      <c r="C68" s="94">
        <v>5</v>
      </c>
      <c r="D68" s="22">
        <v>5</v>
      </c>
      <c r="E68" s="22">
        <v>4</v>
      </c>
      <c r="F68" s="22">
        <v>4</v>
      </c>
      <c r="G68" s="22">
        <v>4</v>
      </c>
      <c r="H68" s="22"/>
      <c r="I68" s="22"/>
      <c r="J68" s="22">
        <v>7</v>
      </c>
      <c r="K68" s="22">
        <v>8</v>
      </c>
      <c r="L68" s="22">
        <v>8</v>
      </c>
      <c r="M68" s="22"/>
      <c r="N68" s="22">
        <v>12</v>
      </c>
      <c r="O68" s="96">
        <v>41</v>
      </c>
      <c r="P68" s="25">
        <f t="shared" si="1"/>
        <v>98</v>
      </c>
    </row>
    <row r="69" spans="1:16" s="12" customFormat="1" ht="15.75">
      <c r="A69" s="91" t="s">
        <v>298</v>
      </c>
      <c r="B69" s="89" t="s">
        <v>121</v>
      </c>
      <c r="C69" s="94">
        <v>4</v>
      </c>
      <c r="D69" s="22">
        <v>4</v>
      </c>
      <c r="E69" s="22">
        <v>2</v>
      </c>
      <c r="F69" s="22"/>
      <c r="G69" s="22">
        <v>4</v>
      </c>
      <c r="H69" s="22">
        <v>3</v>
      </c>
      <c r="I69" s="22"/>
      <c r="J69" s="22"/>
      <c r="K69" s="22">
        <v>9</v>
      </c>
      <c r="L69" s="22">
        <v>9</v>
      </c>
      <c r="M69" s="22">
        <v>9</v>
      </c>
      <c r="N69" s="22">
        <v>13</v>
      </c>
      <c r="O69" s="96">
        <v>44</v>
      </c>
      <c r="P69" s="25">
        <f t="shared" si="1"/>
        <v>101</v>
      </c>
    </row>
    <row r="70" spans="1:16" s="12" customFormat="1" ht="15.75">
      <c r="A70" s="91" t="s">
        <v>299</v>
      </c>
      <c r="B70" s="89" t="s">
        <v>122</v>
      </c>
      <c r="C70" s="94">
        <v>5</v>
      </c>
      <c r="D70" s="22"/>
      <c r="E70" s="22">
        <v>4</v>
      </c>
      <c r="F70" s="22"/>
      <c r="G70" s="22">
        <v>4</v>
      </c>
      <c r="H70" s="22"/>
      <c r="I70" s="22"/>
      <c r="J70" s="22"/>
      <c r="K70" s="22">
        <v>4</v>
      </c>
      <c r="L70" s="22">
        <v>7</v>
      </c>
      <c r="M70" s="22">
        <v>7</v>
      </c>
      <c r="N70" s="22">
        <v>12</v>
      </c>
      <c r="O70" s="96">
        <v>43</v>
      </c>
      <c r="P70" s="25">
        <f t="shared" si="1"/>
        <v>86</v>
      </c>
    </row>
    <row r="71" spans="1:16" s="12" customFormat="1" ht="15.75">
      <c r="A71" s="91" t="s">
        <v>300</v>
      </c>
      <c r="B71" s="89" t="s">
        <v>123</v>
      </c>
      <c r="C71" s="94">
        <v>5</v>
      </c>
      <c r="D71" s="22">
        <v>5</v>
      </c>
      <c r="E71" s="22">
        <v>5</v>
      </c>
      <c r="F71" s="22">
        <v>4</v>
      </c>
      <c r="G71" s="22"/>
      <c r="H71" s="22">
        <v>4</v>
      </c>
      <c r="I71" s="22"/>
      <c r="J71" s="22"/>
      <c r="K71" s="22"/>
      <c r="L71" s="22">
        <v>9</v>
      </c>
      <c r="M71" s="22">
        <v>8</v>
      </c>
      <c r="N71" s="22">
        <v>12</v>
      </c>
      <c r="O71" s="96">
        <v>42</v>
      </c>
      <c r="P71" s="25">
        <f t="shared" si="1"/>
        <v>94</v>
      </c>
    </row>
    <row r="72" spans="1:16" s="12" customFormat="1" ht="15.75">
      <c r="A72" s="91" t="s">
        <v>301</v>
      </c>
      <c r="B72" s="89" t="s">
        <v>124</v>
      </c>
      <c r="C72" s="94">
        <v>5</v>
      </c>
      <c r="D72" s="22">
        <v>3</v>
      </c>
      <c r="E72" s="22">
        <v>4</v>
      </c>
      <c r="F72" s="22">
        <v>4</v>
      </c>
      <c r="G72" s="22">
        <v>5</v>
      </c>
      <c r="H72" s="22"/>
      <c r="I72" s="22"/>
      <c r="J72" s="22">
        <v>9</v>
      </c>
      <c r="K72" s="22"/>
      <c r="L72" s="22">
        <v>10</v>
      </c>
      <c r="M72" s="22">
        <v>9</v>
      </c>
      <c r="N72" s="22">
        <v>11</v>
      </c>
      <c r="O72" s="96">
        <v>44</v>
      </c>
      <c r="P72" s="25">
        <f t="shared" si="1"/>
        <v>104</v>
      </c>
    </row>
    <row r="73" spans="1:16" s="12" customFormat="1" ht="15.75">
      <c r="A73" s="91" t="s">
        <v>302</v>
      </c>
      <c r="B73" s="89" t="s">
        <v>125</v>
      </c>
      <c r="C73" s="94">
        <v>4</v>
      </c>
      <c r="D73" s="22">
        <v>3</v>
      </c>
      <c r="E73" s="22">
        <v>4</v>
      </c>
      <c r="F73" s="22"/>
      <c r="G73" s="22"/>
      <c r="H73" s="22"/>
      <c r="I73" s="22"/>
      <c r="J73" s="22"/>
      <c r="K73" s="22">
        <v>8</v>
      </c>
      <c r="L73" s="22">
        <v>9</v>
      </c>
      <c r="M73" s="22">
        <v>8</v>
      </c>
      <c r="N73" s="22">
        <v>12</v>
      </c>
      <c r="O73" s="96">
        <v>47</v>
      </c>
      <c r="P73" s="25">
        <f t="shared" si="1"/>
        <v>95</v>
      </c>
    </row>
    <row r="74" spans="1:16" s="12" customFormat="1" ht="15.75">
      <c r="A74" s="91" t="s">
        <v>303</v>
      </c>
      <c r="B74" s="89" t="s">
        <v>126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96">
        <v>43</v>
      </c>
      <c r="P74" s="25">
        <f t="shared" si="1"/>
        <v>43</v>
      </c>
    </row>
    <row r="75" spans="1:16" s="12" customFormat="1" ht="15.75">
      <c r="A75" s="91" t="s">
        <v>304</v>
      </c>
      <c r="B75" s="89" t="s">
        <v>127</v>
      </c>
      <c r="C75" s="94">
        <v>5</v>
      </c>
      <c r="D75" s="22">
        <v>5</v>
      </c>
      <c r="E75" s="22">
        <v>5</v>
      </c>
      <c r="F75" s="22"/>
      <c r="G75" s="22">
        <v>5</v>
      </c>
      <c r="H75" s="22">
        <v>4</v>
      </c>
      <c r="I75" s="22"/>
      <c r="J75" s="22">
        <v>9</v>
      </c>
      <c r="K75" s="22"/>
      <c r="L75" s="22">
        <v>9</v>
      </c>
      <c r="M75" s="22">
        <v>8</v>
      </c>
      <c r="N75" s="22">
        <v>12</v>
      </c>
      <c r="O75" s="96">
        <v>44</v>
      </c>
      <c r="P75" s="25">
        <f t="shared" si="1"/>
        <v>106</v>
      </c>
    </row>
    <row r="76" spans="1:16" s="12" customFormat="1" ht="15.75">
      <c r="A76" s="91" t="s">
        <v>305</v>
      </c>
      <c r="B76" s="89" t="s">
        <v>128</v>
      </c>
      <c r="C76" s="94">
        <v>5</v>
      </c>
      <c r="D76" s="22">
        <v>3</v>
      </c>
      <c r="E76" s="22">
        <v>5</v>
      </c>
      <c r="F76" s="22">
        <v>4</v>
      </c>
      <c r="G76" s="22">
        <v>5</v>
      </c>
      <c r="H76" s="22"/>
      <c r="I76" s="22"/>
      <c r="J76" s="22"/>
      <c r="K76" s="22">
        <v>8</v>
      </c>
      <c r="L76" s="22">
        <v>8</v>
      </c>
      <c r="M76" s="22">
        <v>8</v>
      </c>
      <c r="N76" s="22">
        <v>12</v>
      </c>
      <c r="O76" s="96">
        <v>46</v>
      </c>
      <c r="P76" s="25">
        <f t="shared" si="1"/>
        <v>104</v>
      </c>
    </row>
    <row r="77" spans="1:16" s="12" customFormat="1" ht="15.75">
      <c r="A77" s="91" t="s">
        <v>306</v>
      </c>
      <c r="B77" s="89" t="s">
        <v>129</v>
      </c>
      <c r="C77" s="94">
        <v>5</v>
      </c>
      <c r="D77" s="22">
        <v>5</v>
      </c>
      <c r="E77" s="22"/>
      <c r="F77" s="22">
        <v>4</v>
      </c>
      <c r="G77" s="22">
        <v>5</v>
      </c>
      <c r="H77" s="22">
        <v>4</v>
      </c>
      <c r="I77" s="22"/>
      <c r="J77" s="22"/>
      <c r="K77" s="22">
        <v>5</v>
      </c>
      <c r="L77" s="22">
        <v>8</v>
      </c>
      <c r="M77" s="22">
        <v>7</v>
      </c>
      <c r="N77" s="22"/>
      <c r="O77" s="96">
        <v>41</v>
      </c>
      <c r="P77" s="25">
        <f t="shared" si="1"/>
        <v>84</v>
      </c>
    </row>
    <row r="78" spans="1:16" s="12" customFormat="1" ht="15.75">
      <c r="A78" s="91" t="s">
        <v>307</v>
      </c>
      <c r="B78" s="89" t="s">
        <v>130</v>
      </c>
      <c r="C78" s="94">
        <v>2</v>
      </c>
      <c r="D78" s="22"/>
      <c r="E78" s="22">
        <v>4</v>
      </c>
      <c r="F78" s="22"/>
      <c r="G78" s="22">
        <v>2</v>
      </c>
      <c r="H78" s="22">
        <v>4</v>
      </c>
      <c r="I78" s="22"/>
      <c r="J78" s="22"/>
      <c r="K78" s="22">
        <v>4</v>
      </c>
      <c r="L78" s="22"/>
      <c r="M78" s="22">
        <v>2</v>
      </c>
      <c r="N78" s="22">
        <v>9</v>
      </c>
      <c r="O78" s="96">
        <v>40</v>
      </c>
      <c r="P78" s="25">
        <f t="shared" si="1"/>
        <v>67</v>
      </c>
    </row>
    <row r="79" spans="1:16" s="12" customFormat="1" ht="15.75">
      <c r="A79" s="91" t="s">
        <v>308</v>
      </c>
      <c r="B79" s="89" t="s">
        <v>131</v>
      </c>
      <c r="C79" s="94"/>
      <c r="D79" s="22"/>
      <c r="E79" s="22"/>
      <c r="F79" s="22"/>
      <c r="G79" s="22">
        <v>4</v>
      </c>
      <c r="H79" s="22">
        <v>4</v>
      </c>
      <c r="I79" s="22">
        <v>4</v>
      </c>
      <c r="J79" s="22"/>
      <c r="K79" s="22">
        <v>6</v>
      </c>
      <c r="L79" s="22"/>
      <c r="M79" s="22">
        <v>3</v>
      </c>
      <c r="N79" s="22">
        <v>11</v>
      </c>
      <c r="O79" s="96">
        <v>41</v>
      </c>
      <c r="P79" s="25">
        <f t="shared" ref="P79:P142" si="2">SUM(C79:O79)</f>
        <v>73</v>
      </c>
    </row>
    <row r="80" spans="1:16" s="12" customFormat="1" ht="15.75">
      <c r="A80" s="91" t="s">
        <v>309</v>
      </c>
      <c r="B80" s="89" t="s">
        <v>132</v>
      </c>
      <c r="C80" s="94">
        <v>5</v>
      </c>
      <c r="D80" s="22">
        <v>2</v>
      </c>
      <c r="E80" s="22"/>
      <c r="F80" s="22"/>
      <c r="G80" s="22"/>
      <c r="H80" s="22"/>
      <c r="I80" s="22"/>
      <c r="J80" s="22"/>
      <c r="K80" s="22"/>
      <c r="L80" s="22"/>
      <c r="M80" s="22"/>
      <c r="N80" s="22">
        <v>4</v>
      </c>
      <c r="O80" s="96">
        <v>31</v>
      </c>
      <c r="P80" s="25">
        <f t="shared" si="2"/>
        <v>42</v>
      </c>
    </row>
    <row r="81" spans="1:16" s="12" customFormat="1" ht="15.75">
      <c r="A81" s="91" t="s">
        <v>310</v>
      </c>
      <c r="B81" s="89" t="s">
        <v>133</v>
      </c>
      <c r="C81" s="94">
        <v>5</v>
      </c>
      <c r="D81" s="22">
        <v>5</v>
      </c>
      <c r="E81" s="22">
        <v>4</v>
      </c>
      <c r="F81" s="22"/>
      <c r="G81" s="22">
        <v>4</v>
      </c>
      <c r="H81" s="22"/>
      <c r="I81" s="22">
        <v>4</v>
      </c>
      <c r="J81" s="22">
        <v>8</v>
      </c>
      <c r="K81" s="22"/>
      <c r="L81" s="22">
        <v>9</v>
      </c>
      <c r="M81" s="22">
        <v>8</v>
      </c>
      <c r="N81" s="22">
        <v>11</v>
      </c>
      <c r="O81" s="96">
        <v>45</v>
      </c>
      <c r="P81" s="25">
        <f t="shared" si="2"/>
        <v>103</v>
      </c>
    </row>
    <row r="82" spans="1:16" s="12" customFormat="1" ht="15.75">
      <c r="A82" s="91" t="s">
        <v>311</v>
      </c>
      <c r="B82" s="89" t="s">
        <v>134</v>
      </c>
      <c r="C82" s="94">
        <v>5</v>
      </c>
      <c r="D82" s="22">
        <v>3</v>
      </c>
      <c r="E82" s="22">
        <v>4</v>
      </c>
      <c r="F82" s="22">
        <v>2</v>
      </c>
      <c r="G82" s="22"/>
      <c r="H82" s="22"/>
      <c r="I82" s="22"/>
      <c r="J82" s="22"/>
      <c r="K82" s="22">
        <v>6</v>
      </c>
      <c r="L82" s="22">
        <v>6</v>
      </c>
      <c r="M82" s="22">
        <v>6</v>
      </c>
      <c r="N82" s="22">
        <v>8</v>
      </c>
      <c r="O82" s="96">
        <v>47</v>
      </c>
      <c r="P82" s="25">
        <f t="shared" si="2"/>
        <v>87</v>
      </c>
    </row>
    <row r="83" spans="1:16" s="12" customFormat="1" ht="15.75">
      <c r="A83" s="91" t="s">
        <v>312</v>
      </c>
      <c r="B83" s="90" t="s">
        <v>135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96">
        <v>41</v>
      </c>
      <c r="P83" s="25">
        <f t="shared" si="2"/>
        <v>41</v>
      </c>
    </row>
    <row r="84" spans="1:16" s="12" customFormat="1" ht="15.75">
      <c r="A84" s="91" t="s">
        <v>313</v>
      </c>
      <c r="B84" s="89" t="s">
        <v>136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96">
        <v>39</v>
      </c>
      <c r="P84" s="25">
        <f t="shared" si="2"/>
        <v>39</v>
      </c>
    </row>
    <row r="85" spans="1:16" s="12" customFormat="1" ht="15.75">
      <c r="A85" s="91" t="s">
        <v>314</v>
      </c>
      <c r="B85" s="89" t="s">
        <v>137</v>
      </c>
      <c r="C85" s="94">
        <v>3</v>
      </c>
      <c r="D85" s="22">
        <v>3</v>
      </c>
      <c r="E85" s="22"/>
      <c r="F85" s="22">
        <v>2</v>
      </c>
      <c r="G85" s="22"/>
      <c r="H85" s="22">
        <v>4</v>
      </c>
      <c r="I85" s="22"/>
      <c r="J85" s="22"/>
      <c r="K85" s="22">
        <v>4</v>
      </c>
      <c r="L85" s="22"/>
      <c r="M85" s="22"/>
      <c r="N85" s="22">
        <v>9</v>
      </c>
      <c r="O85" s="96">
        <v>41</v>
      </c>
      <c r="P85" s="25">
        <f t="shared" si="2"/>
        <v>66</v>
      </c>
    </row>
    <row r="86" spans="1:16" s="12" customFormat="1" ht="15.75">
      <c r="A86" s="91" t="s">
        <v>315</v>
      </c>
      <c r="B86" s="89" t="s">
        <v>138</v>
      </c>
      <c r="C86" s="94">
        <v>5</v>
      </c>
      <c r="D86" s="22"/>
      <c r="E86" s="22">
        <v>2</v>
      </c>
      <c r="F86" s="22">
        <v>3</v>
      </c>
      <c r="G86" s="22">
        <v>2</v>
      </c>
      <c r="H86" s="22">
        <v>2</v>
      </c>
      <c r="I86" s="22"/>
      <c r="J86" s="22"/>
      <c r="K86" s="22">
        <v>4</v>
      </c>
      <c r="L86" s="22">
        <v>7</v>
      </c>
      <c r="M86" s="22">
        <v>7</v>
      </c>
      <c r="N86" s="22">
        <v>12</v>
      </c>
      <c r="O86" s="96">
        <v>41</v>
      </c>
      <c r="P86" s="25">
        <f t="shared" si="2"/>
        <v>85</v>
      </c>
    </row>
    <row r="87" spans="1:16" s="12" customFormat="1" ht="15.75">
      <c r="A87" s="91" t="s">
        <v>316</v>
      </c>
      <c r="B87" s="90" t="s">
        <v>139</v>
      </c>
      <c r="C87" s="94">
        <v>4</v>
      </c>
      <c r="D87" s="22">
        <v>4</v>
      </c>
      <c r="E87" s="22">
        <v>4</v>
      </c>
      <c r="F87" s="22"/>
      <c r="G87" s="22">
        <v>4</v>
      </c>
      <c r="H87" s="22">
        <v>3</v>
      </c>
      <c r="I87" s="22"/>
      <c r="J87" s="22">
        <v>7</v>
      </c>
      <c r="K87" s="22">
        <v>8</v>
      </c>
      <c r="L87" s="22">
        <v>7</v>
      </c>
      <c r="M87" s="22"/>
      <c r="N87" s="22">
        <v>12</v>
      </c>
      <c r="O87" s="96">
        <v>41</v>
      </c>
      <c r="P87" s="25">
        <f t="shared" si="2"/>
        <v>94</v>
      </c>
    </row>
    <row r="88" spans="1:16" s="12" customFormat="1" ht="15.75">
      <c r="A88" s="91" t="s">
        <v>317</v>
      </c>
      <c r="B88" s="89" t="s">
        <v>140</v>
      </c>
      <c r="C88" s="94">
        <v>2</v>
      </c>
      <c r="D88" s="22"/>
      <c r="E88" s="22"/>
      <c r="F88" s="22"/>
      <c r="G88" s="22">
        <v>4</v>
      </c>
      <c r="H88" s="22">
        <v>5</v>
      </c>
      <c r="I88" s="22"/>
      <c r="J88" s="22"/>
      <c r="K88" s="22">
        <v>8</v>
      </c>
      <c r="L88" s="22">
        <v>8</v>
      </c>
      <c r="M88" s="22">
        <v>8</v>
      </c>
      <c r="N88" s="22">
        <v>12</v>
      </c>
      <c r="O88" s="96">
        <v>44</v>
      </c>
      <c r="P88" s="25">
        <f t="shared" si="2"/>
        <v>91</v>
      </c>
    </row>
    <row r="89" spans="1:16" s="12" customFormat="1" ht="15.75">
      <c r="A89" s="91" t="s">
        <v>318</v>
      </c>
      <c r="B89" s="89" t="s">
        <v>141</v>
      </c>
      <c r="C89" s="94"/>
      <c r="D89" s="22"/>
      <c r="E89" s="22">
        <v>5</v>
      </c>
      <c r="F89" s="22">
        <v>5</v>
      </c>
      <c r="G89" s="22">
        <v>5</v>
      </c>
      <c r="H89" s="22">
        <v>4</v>
      </c>
      <c r="I89" s="22"/>
      <c r="J89" s="22"/>
      <c r="K89" s="22">
        <v>8</v>
      </c>
      <c r="L89" s="22">
        <v>8</v>
      </c>
      <c r="M89" s="22">
        <v>8</v>
      </c>
      <c r="N89" s="22">
        <v>14</v>
      </c>
      <c r="O89" s="96">
        <v>45</v>
      </c>
      <c r="P89" s="25">
        <f t="shared" si="2"/>
        <v>102</v>
      </c>
    </row>
    <row r="90" spans="1:16" s="12" customFormat="1" ht="15.75">
      <c r="A90" s="91" t="s">
        <v>319</v>
      </c>
      <c r="B90" s="89" t="s">
        <v>142</v>
      </c>
      <c r="C90" s="94">
        <v>5</v>
      </c>
      <c r="D90" s="22">
        <v>4</v>
      </c>
      <c r="E90" s="22">
        <v>5</v>
      </c>
      <c r="F90" s="22"/>
      <c r="G90" s="22"/>
      <c r="H90" s="22">
        <v>5</v>
      </c>
      <c r="I90" s="22"/>
      <c r="J90" s="22"/>
      <c r="K90" s="22">
        <v>7</v>
      </c>
      <c r="L90" s="22">
        <v>6</v>
      </c>
      <c r="M90" s="22"/>
      <c r="N90" s="22">
        <v>12</v>
      </c>
      <c r="O90" s="96">
        <v>43</v>
      </c>
      <c r="P90" s="25">
        <f t="shared" si="2"/>
        <v>87</v>
      </c>
    </row>
    <row r="91" spans="1:16" s="12" customFormat="1" ht="15.75">
      <c r="A91" s="91" t="s">
        <v>320</v>
      </c>
      <c r="B91" s="89" t="s">
        <v>143</v>
      </c>
      <c r="C91" s="94"/>
      <c r="D91" s="22"/>
      <c r="E91" s="22">
        <v>2</v>
      </c>
      <c r="F91" s="22"/>
      <c r="G91" s="22"/>
      <c r="H91" s="22"/>
      <c r="I91" s="22"/>
      <c r="J91" s="22"/>
      <c r="K91" s="22"/>
      <c r="L91" s="22"/>
      <c r="M91" s="22"/>
      <c r="N91" s="22">
        <v>12</v>
      </c>
      <c r="O91" s="96">
        <v>41</v>
      </c>
      <c r="P91" s="25">
        <f t="shared" si="2"/>
        <v>55</v>
      </c>
    </row>
    <row r="92" spans="1:16" s="12" customFormat="1" ht="15.75">
      <c r="A92" s="91" t="s">
        <v>321</v>
      </c>
      <c r="B92" s="89" t="s">
        <v>144</v>
      </c>
      <c r="C92" s="94">
        <v>2</v>
      </c>
      <c r="D92" s="22"/>
      <c r="E92" s="22">
        <v>5</v>
      </c>
      <c r="F92" s="22">
        <v>5</v>
      </c>
      <c r="G92" s="22">
        <v>3</v>
      </c>
      <c r="H92" s="22"/>
      <c r="I92" s="22">
        <v>2</v>
      </c>
      <c r="J92" s="22"/>
      <c r="K92" s="22">
        <v>3</v>
      </c>
      <c r="L92" s="22">
        <v>9</v>
      </c>
      <c r="M92" s="22">
        <v>9</v>
      </c>
      <c r="N92" s="22">
        <v>12</v>
      </c>
      <c r="O92" s="96">
        <v>44</v>
      </c>
      <c r="P92" s="25">
        <f t="shared" si="2"/>
        <v>94</v>
      </c>
    </row>
    <row r="93" spans="1:16" s="12" customFormat="1" ht="15.75">
      <c r="A93" s="91" t="s">
        <v>322</v>
      </c>
      <c r="B93" s="89" t="s">
        <v>145</v>
      </c>
      <c r="C93" s="94">
        <v>5</v>
      </c>
      <c r="D93" s="22">
        <v>2</v>
      </c>
      <c r="E93" s="22">
        <v>5</v>
      </c>
      <c r="F93" s="22"/>
      <c r="G93" s="22">
        <v>5</v>
      </c>
      <c r="H93" s="22">
        <v>5</v>
      </c>
      <c r="I93" s="22"/>
      <c r="J93" s="22">
        <v>9</v>
      </c>
      <c r="K93" s="22"/>
      <c r="L93" s="22">
        <v>5</v>
      </c>
      <c r="M93" s="22">
        <v>8</v>
      </c>
      <c r="N93" s="22">
        <v>13</v>
      </c>
      <c r="O93" s="96">
        <v>42</v>
      </c>
      <c r="P93" s="25">
        <f t="shared" si="2"/>
        <v>99</v>
      </c>
    </row>
    <row r="94" spans="1:16" s="12" customFormat="1" ht="15.75">
      <c r="A94" s="91" t="s">
        <v>323</v>
      </c>
      <c r="B94" s="89" t="s">
        <v>146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96">
        <v>42</v>
      </c>
      <c r="P94" s="25">
        <f t="shared" si="2"/>
        <v>42</v>
      </c>
    </row>
    <row r="95" spans="1:16" s="12" customFormat="1" ht="15.75">
      <c r="A95" s="91" t="s">
        <v>324</v>
      </c>
      <c r="B95" s="89" t="s">
        <v>147</v>
      </c>
      <c r="C95" s="94">
        <v>5</v>
      </c>
      <c r="D95" s="22">
        <v>3</v>
      </c>
      <c r="E95" s="22">
        <v>5</v>
      </c>
      <c r="F95" s="22">
        <v>4</v>
      </c>
      <c r="G95" s="22">
        <v>4</v>
      </c>
      <c r="H95" s="22"/>
      <c r="I95" s="22"/>
      <c r="J95" s="22"/>
      <c r="K95" s="22">
        <v>2</v>
      </c>
      <c r="L95" s="22">
        <v>3</v>
      </c>
      <c r="M95" s="22">
        <v>3</v>
      </c>
      <c r="N95" s="22">
        <v>8</v>
      </c>
      <c r="O95" s="96">
        <v>42</v>
      </c>
      <c r="P95" s="25">
        <f t="shared" si="2"/>
        <v>79</v>
      </c>
    </row>
    <row r="96" spans="1:16" s="12" customFormat="1" ht="15.75">
      <c r="A96" s="91" t="s">
        <v>325</v>
      </c>
      <c r="B96" s="89" t="s">
        <v>148</v>
      </c>
      <c r="C96" s="94">
        <v>5</v>
      </c>
      <c r="D96" s="22"/>
      <c r="E96" s="22">
        <v>5</v>
      </c>
      <c r="F96" s="22">
        <v>4</v>
      </c>
      <c r="G96" s="22">
        <v>4</v>
      </c>
      <c r="H96" s="22"/>
      <c r="I96" s="22">
        <v>4</v>
      </c>
      <c r="J96" s="22"/>
      <c r="K96" s="22">
        <v>9</v>
      </c>
      <c r="L96" s="22"/>
      <c r="M96" s="22">
        <v>7</v>
      </c>
      <c r="N96" s="22">
        <v>3</v>
      </c>
      <c r="O96" s="96">
        <v>42</v>
      </c>
      <c r="P96" s="25">
        <f t="shared" si="2"/>
        <v>83</v>
      </c>
    </row>
    <row r="97" spans="1:16" s="12" customFormat="1" ht="15.75">
      <c r="A97" s="91" t="s">
        <v>326</v>
      </c>
      <c r="B97" s="89" t="s">
        <v>149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96">
        <v>41</v>
      </c>
      <c r="P97" s="25">
        <f t="shared" si="2"/>
        <v>41</v>
      </c>
    </row>
    <row r="98" spans="1:16" s="12" customFormat="1" ht="15.75">
      <c r="A98" s="91" t="s">
        <v>327</v>
      </c>
      <c r="B98" s="89" t="s">
        <v>150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96">
        <v>41</v>
      </c>
      <c r="P98" s="25">
        <f t="shared" si="2"/>
        <v>41</v>
      </c>
    </row>
    <row r="99" spans="1:16" s="12" customFormat="1" ht="15.75">
      <c r="A99" s="91" t="s">
        <v>328</v>
      </c>
      <c r="B99" s="89" t="s">
        <v>151</v>
      </c>
      <c r="C99" s="94">
        <v>5</v>
      </c>
      <c r="D99" s="22">
        <v>2</v>
      </c>
      <c r="E99" s="22">
        <v>5</v>
      </c>
      <c r="F99" s="22">
        <v>5</v>
      </c>
      <c r="G99" s="22">
        <v>5</v>
      </c>
      <c r="H99" s="22"/>
      <c r="I99" s="22"/>
      <c r="J99" s="22"/>
      <c r="K99" s="22">
        <v>1</v>
      </c>
      <c r="L99" s="22">
        <v>6</v>
      </c>
      <c r="M99" s="22">
        <v>6</v>
      </c>
      <c r="N99" s="22">
        <v>10</v>
      </c>
      <c r="O99" s="96">
        <v>43</v>
      </c>
      <c r="P99" s="25">
        <f t="shared" si="2"/>
        <v>88</v>
      </c>
    </row>
    <row r="100" spans="1:16" s="12" customFormat="1" ht="15.75">
      <c r="A100" s="91" t="s">
        <v>329</v>
      </c>
      <c r="B100" s="89" t="s">
        <v>152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96">
        <v>43</v>
      </c>
      <c r="P100" s="25">
        <f t="shared" si="2"/>
        <v>43</v>
      </c>
    </row>
    <row r="101" spans="1:16" s="12" customFormat="1" ht="15.75">
      <c r="A101" s="91" t="s">
        <v>330</v>
      </c>
      <c r="B101" s="89" t="s">
        <v>153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96">
        <v>46</v>
      </c>
      <c r="P101" s="25">
        <f t="shared" si="2"/>
        <v>46</v>
      </c>
    </row>
    <row r="102" spans="1:16" s="12" customFormat="1" ht="15.75">
      <c r="A102" s="91" t="s">
        <v>331</v>
      </c>
      <c r="B102" s="89" t="s">
        <v>154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96">
        <v>40</v>
      </c>
      <c r="P102" s="25">
        <f t="shared" si="2"/>
        <v>40</v>
      </c>
    </row>
    <row r="103" spans="1:16" s="12" customFormat="1" ht="15.75">
      <c r="A103" s="91" t="s">
        <v>332</v>
      </c>
      <c r="B103" s="89" t="s">
        <v>155</v>
      </c>
      <c r="C103" s="94">
        <v>5</v>
      </c>
      <c r="D103" s="22">
        <v>4</v>
      </c>
      <c r="E103" s="22">
        <v>4</v>
      </c>
      <c r="F103" s="22">
        <v>3</v>
      </c>
      <c r="G103" s="22">
        <v>3</v>
      </c>
      <c r="H103" s="22"/>
      <c r="I103" s="22"/>
      <c r="J103" s="22">
        <v>4</v>
      </c>
      <c r="K103" s="22"/>
      <c r="L103" s="22">
        <v>4</v>
      </c>
      <c r="M103" s="22"/>
      <c r="N103" s="22">
        <v>13</v>
      </c>
      <c r="O103" s="96">
        <v>36</v>
      </c>
      <c r="P103" s="25">
        <f t="shared" si="2"/>
        <v>76</v>
      </c>
    </row>
    <row r="104" spans="1:16" s="12" customFormat="1" ht="15.75">
      <c r="A104" s="91" t="s">
        <v>333</v>
      </c>
      <c r="B104" s="89" t="s">
        <v>156</v>
      </c>
      <c r="C104" s="94">
        <v>4</v>
      </c>
      <c r="D104" s="22"/>
      <c r="E104" s="22">
        <v>4</v>
      </c>
      <c r="F104" s="22"/>
      <c r="G104" s="22">
        <v>5</v>
      </c>
      <c r="H104" s="22">
        <v>4</v>
      </c>
      <c r="I104" s="22"/>
      <c r="J104" s="22"/>
      <c r="K104" s="22">
        <v>8</v>
      </c>
      <c r="L104" s="22">
        <v>9</v>
      </c>
      <c r="M104" s="22">
        <v>4</v>
      </c>
      <c r="N104" s="22">
        <v>13</v>
      </c>
      <c r="O104" s="96">
        <v>39</v>
      </c>
      <c r="P104" s="25">
        <f t="shared" si="2"/>
        <v>90</v>
      </c>
    </row>
    <row r="105" spans="1:16" s="12" customFormat="1" ht="15.75">
      <c r="A105" s="91" t="s">
        <v>334</v>
      </c>
      <c r="B105" s="89" t="s">
        <v>157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96">
        <v>40</v>
      </c>
      <c r="P105" s="25">
        <f t="shared" si="2"/>
        <v>40</v>
      </c>
    </row>
    <row r="106" spans="1:16" s="12" customFormat="1" ht="15.75">
      <c r="A106" s="91" t="s">
        <v>335</v>
      </c>
      <c r="B106" s="89" t="s">
        <v>158</v>
      </c>
      <c r="C106" s="94">
        <v>3</v>
      </c>
      <c r="D106" s="22">
        <v>4</v>
      </c>
      <c r="E106" s="22">
        <v>2</v>
      </c>
      <c r="F106" s="22"/>
      <c r="G106" s="22">
        <v>2</v>
      </c>
      <c r="H106" s="22"/>
      <c r="I106" s="22">
        <v>2</v>
      </c>
      <c r="J106" s="22"/>
      <c r="K106" s="22"/>
      <c r="L106" s="22"/>
      <c r="M106" s="22"/>
      <c r="N106" s="22">
        <v>10</v>
      </c>
      <c r="O106" s="96">
        <v>40</v>
      </c>
      <c r="P106" s="25">
        <f t="shared" si="2"/>
        <v>63</v>
      </c>
    </row>
    <row r="107" spans="1:16" s="12" customFormat="1" ht="15.75">
      <c r="A107" s="91" t="s">
        <v>336</v>
      </c>
      <c r="B107" s="89" t="s">
        <v>159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96">
        <v>43</v>
      </c>
      <c r="P107" s="25">
        <f t="shared" si="2"/>
        <v>43</v>
      </c>
    </row>
    <row r="108" spans="1:16" s="12" customFormat="1" ht="15.75">
      <c r="A108" s="91" t="s">
        <v>337</v>
      </c>
      <c r="B108" s="89" t="s">
        <v>160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96">
        <v>43</v>
      </c>
      <c r="P108" s="25">
        <f t="shared" si="2"/>
        <v>43</v>
      </c>
    </row>
    <row r="109" spans="1:16" s="12" customFormat="1" ht="15.75">
      <c r="A109" s="91" t="s">
        <v>338</v>
      </c>
      <c r="B109" s="89" t="s">
        <v>161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96">
        <v>44</v>
      </c>
      <c r="P109" s="25">
        <f t="shared" si="2"/>
        <v>44</v>
      </c>
    </row>
    <row r="110" spans="1:16" s="12" customFormat="1" ht="15.75">
      <c r="A110" s="91" t="s">
        <v>339</v>
      </c>
      <c r="B110" s="89" t="s">
        <v>162</v>
      </c>
      <c r="C110" s="94">
        <v>4</v>
      </c>
      <c r="D110" s="22">
        <v>3</v>
      </c>
      <c r="E110" s="22"/>
      <c r="F110" s="22">
        <v>3</v>
      </c>
      <c r="G110" s="22">
        <v>4</v>
      </c>
      <c r="H110" s="22">
        <v>4</v>
      </c>
      <c r="I110" s="22"/>
      <c r="J110" s="22"/>
      <c r="K110" s="22">
        <v>9</v>
      </c>
      <c r="L110" s="22">
        <v>9</v>
      </c>
      <c r="M110" s="22">
        <v>7</v>
      </c>
      <c r="N110" s="22">
        <v>12</v>
      </c>
      <c r="O110" s="96">
        <v>46</v>
      </c>
      <c r="P110" s="25">
        <f t="shared" si="2"/>
        <v>101</v>
      </c>
    </row>
    <row r="111" spans="1:16" s="12" customFormat="1" ht="15.75">
      <c r="A111" s="91" t="s">
        <v>340</v>
      </c>
      <c r="B111" s="89" t="s">
        <v>163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96">
        <v>46</v>
      </c>
      <c r="P111" s="25">
        <f t="shared" si="2"/>
        <v>46</v>
      </c>
    </row>
    <row r="112" spans="1:16" s="12" customFormat="1" ht="15.75">
      <c r="A112" s="91" t="s">
        <v>341</v>
      </c>
      <c r="B112" s="89" t="s">
        <v>164</v>
      </c>
      <c r="C112" s="94">
        <v>4</v>
      </c>
      <c r="D112" s="22"/>
      <c r="E112" s="22">
        <v>3</v>
      </c>
      <c r="F112" s="22">
        <v>5</v>
      </c>
      <c r="G112" s="22">
        <v>4</v>
      </c>
      <c r="H112" s="22"/>
      <c r="I112" s="22"/>
      <c r="J112" s="22"/>
      <c r="K112" s="22">
        <v>5</v>
      </c>
      <c r="L112" s="22"/>
      <c r="M112" s="22"/>
      <c r="N112" s="22">
        <v>13</v>
      </c>
      <c r="O112" s="96">
        <v>42</v>
      </c>
      <c r="P112" s="25">
        <f t="shared" si="2"/>
        <v>76</v>
      </c>
    </row>
    <row r="113" spans="1:16" s="12" customFormat="1" ht="15.75">
      <c r="A113" s="91" t="s">
        <v>342</v>
      </c>
      <c r="B113" s="89" t="s">
        <v>165</v>
      </c>
      <c r="C113" s="94">
        <v>5</v>
      </c>
      <c r="D113" s="22">
        <v>5</v>
      </c>
      <c r="E113" s="22">
        <v>4</v>
      </c>
      <c r="F113" s="22"/>
      <c r="G113" s="22">
        <v>4</v>
      </c>
      <c r="H113" s="22">
        <v>3</v>
      </c>
      <c r="I113" s="22"/>
      <c r="J113" s="22">
        <v>7</v>
      </c>
      <c r="K113" s="22"/>
      <c r="L113" s="22">
        <v>5</v>
      </c>
      <c r="M113" s="22">
        <v>5</v>
      </c>
      <c r="N113" s="22">
        <v>12</v>
      </c>
      <c r="O113" s="96">
        <v>45</v>
      </c>
      <c r="P113" s="25">
        <f t="shared" si="2"/>
        <v>95</v>
      </c>
    </row>
    <row r="114" spans="1:16" s="12" customFormat="1" ht="15.75">
      <c r="A114" s="91" t="s">
        <v>343</v>
      </c>
      <c r="B114" s="89" t="s">
        <v>166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96">
        <v>44</v>
      </c>
      <c r="P114" s="25">
        <f t="shared" si="2"/>
        <v>44</v>
      </c>
    </row>
    <row r="115" spans="1:16" s="12" customFormat="1" ht="15.75">
      <c r="A115" s="91" t="s">
        <v>344</v>
      </c>
      <c r="B115" s="89" t="s">
        <v>167</v>
      </c>
      <c r="C115" s="94">
        <v>3</v>
      </c>
      <c r="D115" s="22"/>
      <c r="E115" s="22"/>
      <c r="F115" s="22"/>
      <c r="G115" s="22">
        <v>1</v>
      </c>
      <c r="H115" s="22"/>
      <c r="I115" s="22"/>
      <c r="J115" s="22"/>
      <c r="K115" s="22">
        <v>6</v>
      </c>
      <c r="L115" s="22">
        <v>5</v>
      </c>
      <c r="M115" s="22">
        <v>7</v>
      </c>
      <c r="N115" s="22">
        <v>14</v>
      </c>
      <c r="O115" s="96">
        <v>38</v>
      </c>
      <c r="P115" s="25">
        <f t="shared" si="2"/>
        <v>74</v>
      </c>
    </row>
    <row r="116" spans="1:16" s="12" customFormat="1" ht="15.75">
      <c r="A116" s="91" t="s">
        <v>345</v>
      </c>
      <c r="B116" s="89" t="s">
        <v>168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96">
        <v>37</v>
      </c>
      <c r="P116" s="25">
        <f t="shared" si="2"/>
        <v>37</v>
      </c>
    </row>
    <row r="117" spans="1:16" s="12" customFormat="1" ht="15.75">
      <c r="A117" s="91" t="s">
        <v>346</v>
      </c>
      <c r="B117" s="89" t="s">
        <v>169</v>
      </c>
      <c r="C117" s="94">
        <v>5</v>
      </c>
      <c r="D117" s="22"/>
      <c r="E117" s="22">
        <v>3</v>
      </c>
      <c r="F117" s="22">
        <v>4</v>
      </c>
      <c r="G117" s="22">
        <v>4</v>
      </c>
      <c r="H117" s="22"/>
      <c r="I117" s="22"/>
      <c r="J117" s="22"/>
      <c r="K117" s="22">
        <v>6</v>
      </c>
      <c r="L117" s="22">
        <v>7</v>
      </c>
      <c r="M117" s="22"/>
      <c r="N117" s="22">
        <v>13</v>
      </c>
      <c r="O117" s="96">
        <v>38</v>
      </c>
      <c r="P117" s="25">
        <f t="shared" si="2"/>
        <v>80</v>
      </c>
    </row>
    <row r="118" spans="1:16" s="12" customFormat="1" ht="15.75">
      <c r="A118" s="91" t="s">
        <v>347</v>
      </c>
      <c r="B118" s="89" t="s">
        <v>170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96">
        <v>32</v>
      </c>
      <c r="P118" s="25">
        <f t="shared" si="2"/>
        <v>32</v>
      </c>
    </row>
    <row r="119" spans="1:16" s="12" customFormat="1" ht="15.75">
      <c r="A119" s="91" t="s">
        <v>348</v>
      </c>
      <c r="B119" s="89" t="s">
        <v>171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96">
        <v>42</v>
      </c>
      <c r="P119" s="25">
        <f t="shared" si="2"/>
        <v>42</v>
      </c>
    </row>
    <row r="120" spans="1:16" s="12" customFormat="1" ht="15.75">
      <c r="A120" s="91" t="s">
        <v>349</v>
      </c>
      <c r="B120" s="89" t="s">
        <v>172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96">
        <v>43</v>
      </c>
      <c r="P120" s="25">
        <f t="shared" si="2"/>
        <v>43</v>
      </c>
    </row>
    <row r="121" spans="1:16" s="12" customFormat="1" ht="15.75">
      <c r="A121" s="91" t="s">
        <v>350</v>
      </c>
      <c r="B121" s="89" t="s">
        <v>173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96">
        <v>44</v>
      </c>
      <c r="P121" s="25">
        <f t="shared" si="2"/>
        <v>44</v>
      </c>
    </row>
    <row r="122" spans="1:16" s="12" customFormat="1" ht="15.75">
      <c r="A122" s="91" t="s">
        <v>351</v>
      </c>
      <c r="B122" s="89" t="s">
        <v>174</v>
      </c>
      <c r="C122" s="94">
        <v>5</v>
      </c>
      <c r="D122" s="22">
        <v>5</v>
      </c>
      <c r="E122" s="22">
        <v>5</v>
      </c>
      <c r="F122" s="22"/>
      <c r="G122" s="22">
        <v>5</v>
      </c>
      <c r="H122" s="22">
        <v>4</v>
      </c>
      <c r="I122" s="22"/>
      <c r="J122" s="22"/>
      <c r="K122" s="22">
        <v>9</v>
      </c>
      <c r="L122" s="22">
        <v>9</v>
      </c>
      <c r="M122" s="22">
        <v>8</v>
      </c>
      <c r="N122" s="22">
        <v>12</v>
      </c>
      <c r="O122" s="96">
        <v>46</v>
      </c>
      <c r="P122" s="25">
        <f t="shared" si="2"/>
        <v>108</v>
      </c>
    </row>
    <row r="123" spans="1:16" s="12" customFormat="1" ht="15.75">
      <c r="A123" s="91" t="s">
        <v>352</v>
      </c>
      <c r="B123" s="89" t="s">
        <v>175</v>
      </c>
      <c r="C123" s="94">
        <v>5</v>
      </c>
      <c r="D123" s="22">
        <v>4</v>
      </c>
      <c r="E123" s="22">
        <v>4</v>
      </c>
      <c r="F123" s="22"/>
      <c r="G123" s="22">
        <v>4</v>
      </c>
      <c r="H123" s="22"/>
      <c r="I123" s="22"/>
      <c r="J123" s="22">
        <v>9</v>
      </c>
      <c r="K123" s="22"/>
      <c r="L123" s="22">
        <v>9</v>
      </c>
      <c r="M123" s="22">
        <v>9</v>
      </c>
      <c r="N123" s="22">
        <v>13</v>
      </c>
      <c r="O123" s="96">
        <v>42</v>
      </c>
      <c r="P123" s="25">
        <f t="shared" si="2"/>
        <v>99</v>
      </c>
    </row>
    <row r="124" spans="1:16" s="12" customFormat="1" ht="15.75">
      <c r="A124" s="91" t="s">
        <v>353</v>
      </c>
      <c r="B124" s="89" t="s">
        <v>176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96">
        <v>42</v>
      </c>
      <c r="P124" s="25">
        <f t="shared" si="2"/>
        <v>42</v>
      </c>
    </row>
    <row r="125" spans="1:16" s="12" customFormat="1" ht="15.75">
      <c r="A125" s="91" t="s">
        <v>354</v>
      </c>
      <c r="B125" s="89" t="s">
        <v>177</v>
      </c>
      <c r="C125" s="94">
        <v>3</v>
      </c>
      <c r="D125" s="22"/>
      <c r="E125" s="22"/>
      <c r="F125" s="22">
        <v>1</v>
      </c>
      <c r="G125" s="22"/>
      <c r="H125" s="22"/>
      <c r="I125" s="22">
        <v>3</v>
      </c>
      <c r="J125" s="22"/>
      <c r="K125" s="22"/>
      <c r="L125" s="22"/>
      <c r="M125" s="22">
        <v>6</v>
      </c>
      <c r="N125" s="22">
        <v>7</v>
      </c>
      <c r="O125" s="96">
        <v>39</v>
      </c>
      <c r="P125" s="25">
        <f t="shared" si="2"/>
        <v>59</v>
      </c>
    </row>
    <row r="126" spans="1:16" s="12" customFormat="1" ht="15.75">
      <c r="A126" s="91" t="s">
        <v>355</v>
      </c>
      <c r="B126" s="89" t="s">
        <v>178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96">
        <v>35</v>
      </c>
      <c r="P126" s="25">
        <f t="shared" si="2"/>
        <v>35</v>
      </c>
    </row>
    <row r="127" spans="1:16" s="12" customFormat="1" ht="15.75">
      <c r="A127" s="91" t="s">
        <v>356</v>
      </c>
      <c r="B127" s="90" t="s">
        <v>179</v>
      </c>
      <c r="C127" s="94"/>
      <c r="D127" s="22">
        <v>5</v>
      </c>
      <c r="E127" s="22"/>
      <c r="F127" s="22"/>
      <c r="G127" s="22">
        <v>4</v>
      </c>
      <c r="H127" s="22"/>
      <c r="I127" s="22">
        <v>5</v>
      </c>
      <c r="J127" s="22"/>
      <c r="K127" s="22"/>
      <c r="L127" s="22"/>
      <c r="M127" s="22"/>
      <c r="N127" s="22"/>
      <c r="O127" s="96">
        <v>39</v>
      </c>
      <c r="P127" s="25">
        <f t="shared" si="2"/>
        <v>53</v>
      </c>
    </row>
    <row r="128" spans="1:16" s="12" customFormat="1" ht="15.75">
      <c r="A128" s="91" t="s">
        <v>357</v>
      </c>
      <c r="B128" s="90" t="s">
        <v>180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96">
        <v>39</v>
      </c>
      <c r="P128" s="25">
        <f t="shared" si="2"/>
        <v>39</v>
      </c>
    </row>
    <row r="129" spans="1:16" s="12" customFormat="1" ht="15.75">
      <c r="A129" s="91" t="s">
        <v>358</v>
      </c>
      <c r="B129" s="89" t="s">
        <v>181</v>
      </c>
      <c r="C129" s="94">
        <v>5</v>
      </c>
      <c r="D129" s="22">
        <v>4</v>
      </c>
      <c r="E129" s="22"/>
      <c r="F129" s="22"/>
      <c r="G129" s="22">
        <v>5</v>
      </c>
      <c r="H129" s="22"/>
      <c r="I129" s="22"/>
      <c r="J129" s="22"/>
      <c r="K129" s="22"/>
      <c r="L129" s="22"/>
      <c r="M129" s="22"/>
      <c r="N129" s="22"/>
      <c r="O129" s="96">
        <v>37</v>
      </c>
      <c r="P129" s="25">
        <f t="shared" si="2"/>
        <v>51</v>
      </c>
    </row>
    <row r="130" spans="1:16" s="12" customFormat="1" ht="15.75">
      <c r="A130" s="91" t="s">
        <v>359</v>
      </c>
      <c r="B130" s="89" t="s">
        <v>182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96"/>
      <c r="P130" s="25">
        <f t="shared" si="2"/>
        <v>0</v>
      </c>
    </row>
    <row r="131" spans="1:16" s="12" customFormat="1" ht="15.75">
      <c r="A131" s="91" t="s">
        <v>360</v>
      </c>
      <c r="B131" s="89" t="s">
        <v>183</v>
      </c>
      <c r="C131" s="94"/>
      <c r="D131" s="22"/>
      <c r="E131" s="22">
        <v>5</v>
      </c>
      <c r="F131" s="22"/>
      <c r="G131" s="22">
        <v>4</v>
      </c>
      <c r="H131" s="22">
        <v>4</v>
      </c>
      <c r="I131" s="22">
        <v>5</v>
      </c>
      <c r="J131" s="22"/>
      <c r="K131" s="22">
        <v>3</v>
      </c>
      <c r="L131" s="22">
        <v>7</v>
      </c>
      <c r="M131" s="22">
        <v>7</v>
      </c>
      <c r="N131" s="22">
        <v>12</v>
      </c>
      <c r="O131" s="96">
        <v>35</v>
      </c>
      <c r="P131" s="25">
        <f t="shared" si="2"/>
        <v>82</v>
      </c>
    </row>
    <row r="132" spans="1:16" s="12" customFormat="1" ht="15.75">
      <c r="A132" s="91" t="s">
        <v>361</v>
      </c>
      <c r="B132" s="89" t="s">
        <v>184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96">
        <v>35</v>
      </c>
      <c r="P132" s="25">
        <f t="shared" si="2"/>
        <v>35</v>
      </c>
    </row>
    <row r="133" spans="1:16" s="12" customFormat="1" ht="15.75">
      <c r="A133" s="91" t="s">
        <v>362</v>
      </c>
      <c r="B133" s="89" t="s">
        <v>185</v>
      </c>
      <c r="C133" s="94">
        <v>4</v>
      </c>
      <c r="D133" s="22">
        <v>4</v>
      </c>
      <c r="E133" s="22">
        <v>4</v>
      </c>
      <c r="F133" s="22"/>
      <c r="G133" s="22">
        <v>4</v>
      </c>
      <c r="H133" s="22"/>
      <c r="I133" s="22">
        <v>5</v>
      </c>
      <c r="J133" s="22">
        <v>8</v>
      </c>
      <c r="K133" s="22">
        <v>8</v>
      </c>
      <c r="L133" s="22">
        <v>8</v>
      </c>
      <c r="M133" s="22"/>
      <c r="N133" s="22">
        <v>12</v>
      </c>
      <c r="O133" s="96">
        <v>35</v>
      </c>
      <c r="P133" s="25">
        <f t="shared" si="2"/>
        <v>92</v>
      </c>
    </row>
    <row r="134" spans="1:16" s="12" customFormat="1" ht="15.75">
      <c r="A134" s="91" t="s">
        <v>363</v>
      </c>
      <c r="B134" s="89" t="s">
        <v>186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96">
        <v>41</v>
      </c>
      <c r="P134" s="25">
        <f t="shared" si="2"/>
        <v>41</v>
      </c>
    </row>
    <row r="135" spans="1:16" s="12" customFormat="1" ht="15.75">
      <c r="A135" s="91" t="s">
        <v>364</v>
      </c>
      <c r="B135" s="89" t="s">
        <v>187</v>
      </c>
      <c r="C135" s="94">
        <v>3</v>
      </c>
      <c r="D135" s="22">
        <v>3</v>
      </c>
      <c r="E135" s="22">
        <v>4</v>
      </c>
      <c r="F135" s="22"/>
      <c r="G135" s="22">
        <v>4</v>
      </c>
      <c r="H135" s="22"/>
      <c r="I135" s="22"/>
      <c r="J135" s="22">
        <v>4</v>
      </c>
      <c r="K135" s="22">
        <v>5</v>
      </c>
      <c r="L135" s="22"/>
      <c r="M135" s="22"/>
      <c r="N135" s="22">
        <v>9</v>
      </c>
      <c r="O135" s="96">
        <v>39</v>
      </c>
      <c r="P135" s="25">
        <f t="shared" si="2"/>
        <v>71</v>
      </c>
    </row>
    <row r="136" spans="1:16" s="12" customFormat="1" ht="15.75">
      <c r="A136" s="91" t="s">
        <v>365</v>
      </c>
      <c r="B136" s="89" t="s">
        <v>188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96">
        <v>35</v>
      </c>
      <c r="P136" s="25">
        <f t="shared" si="2"/>
        <v>35</v>
      </c>
    </row>
    <row r="137" spans="1:16" s="12" customFormat="1" ht="15.75">
      <c r="A137" s="91" t="s">
        <v>366</v>
      </c>
      <c r="B137" s="89" t="s">
        <v>189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96">
        <v>37</v>
      </c>
      <c r="P137" s="25">
        <f t="shared" si="2"/>
        <v>37</v>
      </c>
    </row>
    <row r="138" spans="1:16" s="12" customFormat="1" ht="15.75">
      <c r="A138" s="91" t="s">
        <v>367</v>
      </c>
      <c r="B138" s="89" t="s">
        <v>190</v>
      </c>
      <c r="C138" s="94">
        <v>5</v>
      </c>
      <c r="D138" s="22">
        <v>4</v>
      </c>
      <c r="E138" s="22">
        <v>5</v>
      </c>
      <c r="F138" s="22"/>
      <c r="G138" s="22">
        <v>4</v>
      </c>
      <c r="H138" s="22">
        <v>4</v>
      </c>
      <c r="I138" s="22"/>
      <c r="J138" s="22">
        <v>7</v>
      </c>
      <c r="K138" s="22">
        <v>8</v>
      </c>
      <c r="L138" s="22">
        <v>8</v>
      </c>
      <c r="M138" s="22"/>
      <c r="N138" s="22">
        <v>8</v>
      </c>
      <c r="O138" s="96">
        <v>38</v>
      </c>
      <c r="P138" s="25">
        <f t="shared" si="2"/>
        <v>91</v>
      </c>
    </row>
    <row r="139" spans="1:16" s="12" customFormat="1" ht="15.75">
      <c r="A139" s="91" t="s">
        <v>368</v>
      </c>
      <c r="B139" s="89" t="s">
        <v>191</v>
      </c>
      <c r="C139" s="94">
        <v>5</v>
      </c>
      <c r="D139" s="22">
        <v>3</v>
      </c>
      <c r="E139" s="22"/>
      <c r="F139" s="22">
        <v>4</v>
      </c>
      <c r="G139" s="22"/>
      <c r="H139" s="22">
        <v>3</v>
      </c>
      <c r="I139" s="22"/>
      <c r="J139" s="22"/>
      <c r="K139" s="22"/>
      <c r="L139" s="22">
        <v>7</v>
      </c>
      <c r="M139" s="22">
        <v>6</v>
      </c>
      <c r="N139" s="22">
        <v>12</v>
      </c>
      <c r="O139" s="96">
        <v>36</v>
      </c>
      <c r="P139" s="25">
        <f t="shared" si="2"/>
        <v>76</v>
      </c>
    </row>
    <row r="140" spans="1:16" s="12" customFormat="1" ht="15.75">
      <c r="A140" s="91" t="s">
        <v>369</v>
      </c>
      <c r="B140" s="89" t="s">
        <v>192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96">
        <v>39</v>
      </c>
      <c r="P140" s="25">
        <f t="shared" si="2"/>
        <v>39</v>
      </c>
    </row>
    <row r="141" spans="1:16" s="12" customFormat="1" ht="15.75">
      <c r="A141" s="91" t="s">
        <v>370</v>
      </c>
      <c r="B141" s="89" t="s">
        <v>193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96">
        <v>41</v>
      </c>
      <c r="P141" s="25">
        <f t="shared" si="2"/>
        <v>41</v>
      </c>
    </row>
    <row r="142" spans="1:16" s="12" customFormat="1" ht="15.75">
      <c r="A142" s="91" t="s">
        <v>371</v>
      </c>
      <c r="B142" s="89" t="s">
        <v>194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96">
        <v>41</v>
      </c>
      <c r="P142" s="25">
        <f t="shared" si="2"/>
        <v>41</v>
      </c>
    </row>
    <row r="143" spans="1:16" s="12" customFormat="1" ht="15.75">
      <c r="A143" s="91" t="s">
        <v>372</v>
      </c>
      <c r="B143" s="89" t="s">
        <v>195</v>
      </c>
      <c r="C143" s="94">
        <v>4</v>
      </c>
      <c r="D143" s="22"/>
      <c r="E143" s="22">
        <v>5</v>
      </c>
      <c r="F143" s="22"/>
      <c r="G143" s="22">
        <v>4</v>
      </c>
      <c r="H143" s="22">
        <v>4</v>
      </c>
      <c r="I143" s="22">
        <v>2</v>
      </c>
      <c r="J143" s="22"/>
      <c r="K143" s="22"/>
      <c r="L143" s="22"/>
      <c r="M143" s="22"/>
      <c r="N143" s="22">
        <v>7</v>
      </c>
      <c r="O143" s="96">
        <v>36</v>
      </c>
      <c r="P143" s="25">
        <f t="shared" ref="P143:P191" si="3">SUM(C143:O143)</f>
        <v>62</v>
      </c>
    </row>
    <row r="144" spans="1:16" s="12" customFormat="1" ht="15.75">
      <c r="A144" s="91" t="s">
        <v>373</v>
      </c>
      <c r="B144" s="89" t="s">
        <v>196</v>
      </c>
      <c r="C144" s="94">
        <v>5</v>
      </c>
      <c r="D144" s="22"/>
      <c r="E144" s="22">
        <v>4</v>
      </c>
      <c r="F144" s="22"/>
      <c r="G144" s="22">
        <v>5</v>
      </c>
      <c r="H144" s="22"/>
      <c r="I144" s="22">
        <v>5</v>
      </c>
      <c r="J144" s="22"/>
      <c r="K144" s="22">
        <v>7</v>
      </c>
      <c r="L144" s="22">
        <v>9</v>
      </c>
      <c r="M144" s="22"/>
      <c r="N144" s="22">
        <v>13</v>
      </c>
      <c r="O144" s="96">
        <v>44</v>
      </c>
      <c r="P144" s="25">
        <f t="shared" si="3"/>
        <v>92</v>
      </c>
    </row>
    <row r="145" spans="1:16" s="12" customFormat="1" ht="15.75">
      <c r="A145" s="91" t="s">
        <v>374</v>
      </c>
      <c r="B145" s="89" t="s">
        <v>197</v>
      </c>
      <c r="C145" s="94">
        <v>4</v>
      </c>
      <c r="D145" s="22">
        <v>5</v>
      </c>
      <c r="E145" s="22">
        <v>5</v>
      </c>
      <c r="F145" s="22">
        <v>4</v>
      </c>
      <c r="G145" s="22">
        <v>4</v>
      </c>
      <c r="H145" s="22"/>
      <c r="I145" s="22"/>
      <c r="J145" s="22"/>
      <c r="K145" s="22">
        <v>4</v>
      </c>
      <c r="L145" s="22">
        <v>7</v>
      </c>
      <c r="M145" s="22">
        <v>4</v>
      </c>
      <c r="N145" s="22">
        <v>12</v>
      </c>
      <c r="O145" s="96">
        <v>43</v>
      </c>
      <c r="P145" s="25">
        <f t="shared" si="3"/>
        <v>92</v>
      </c>
    </row>
    <row r="146" spans="1:16" s="12" customFormat="1" ht="15.75">
      <c r="A146" s="91" t="s">
        <v>375</v>
      </c>
      <c r="B146" s="89" t="s">
        <v>198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96">
        <v>40</v>
      </c>
      <c r="P146" s="25">
        <f t="shared" si="3"/>
        <v>40</v>
      </c>
    </row>
    <row r="147" spans="1:16" s="12" customFormat="1" ht="15.75">
      <c r="A147" s="91" t="s">
        <v>376</v>
      </c>
      <c r="B147" s="89" t="s">
        <v>199</v>
      </c>
      <c r="C147" s="94">
        <v>4</v>
      </c>
      <c r="D147" s="22">
        <v>2</v>
      </c>
      <c r="E147" s="22">
        <v>4</v>
      </c>
      <c r="F147" s="22"/>
      <c r="G147" s="22">
        <v>5</v>
      </c>
      <c r="H147" s="22"/>
      <c r="I147" s="22"/>
      <c r="J147" s="22"/>
      <c r="K147" s="22">
        <v>8</v>
      </c>
      <c r="L147" s="22">
        <v>8</v>
      </c>
      <c r="M147" s="22">
        <v>9</v>
      </c>
      <c r="N147" s="22">
        <v>14</v>
      </c>
      <c r="O147" s="96">
        <v>41</v>
      </c>
      <c r="P147" s="25">
        <f t="shared" si="3"/>
        <v>95</v>
      </c>
    </row>
    <row r="148" spans="1:16" s="12" customFormat="1" ht="15.75">
      <c r="A148" s="91" t="s">
        <v>377</v>
      </c>
      <c r="B148" s="89" t="s">
        <v>200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96">
        <v>44</v>
      </c>
      <c r="P148" s="25">
        <f t="shared" si="3"/>
        <v>44</v>
      </c>
    </row>
    <row r="149" spans="1:16" s="12" customFormat="1" ht="15.75">
      <c r="A149" s="91" t="s">
        <v>378</v>
      </c>
      <c r="B149" s="89" t="s">
        <v>201</v>
      </c>
      <c r="C149" s="94"/>
      <c r="D149" s="22"/>
      <c r="E149" s="22">
        <v>5</v>
      </c>
      <c r="F149" s="22"/>
      <c r="G149" s="22">
        <v>5</v>
      </c>
      <c r="H149" s="22">
        <v>2</v>
      </c>
      <c r="I149" s="22">
        <v>4</v>
      </c>
      <c r="J149" s="22"/>
      <c r="K149" s="22">
        <v>8</v>
      </c>
      <c r="L149" s="22">
        <v>9</v>
      </c>
      <c r="M149" s="22">
        <v>9</v>
      </c>
      <c r="N149" s="22">
        <v>4</v>
      </c>
      <c r="O149" s="96">
        <v>42</v>
      </c>
      <c r="P149" s="25">
        <f t="shared" si="3"/>
        <v>88</v>
      </c>
    </row>
    <row r="150" spans="1:16" s="12" customFormat="1" ht="15.75">
      <c r="A150" s="91" t="s">
        <v>379</v>
      </c>
      <c r="B150" s="89" t="s">
        <v>202</v>
      </c>
      <c r="C150" s="94">
        <v>4</v>
      </c>
      <c r="D150" s="22"/>
      <c r="E150" s="22">
        <v>4</v>
      </c>
      <c r="F150" s="22"/>
      <c r="G150" s="22">
        <v>5</v>
      </c>
      <c r="H150" s="22">
        <v>2</v>
      </c>
      <c r="I150" s="22">
        <v>4</v>
      </c>
      <c r="J150" s="22">
        <v>3</v>
      </c>
      <c r="K150" s="22"/>
      <c r="L150" s="22"/>
      <c r="M150" s="22">
        <v>3</v>
      </c>
      <c r="N150" s="22">
        <v>8</v>
      </c>
      <c r="O150" s="96">
        <v>42</v>
      </c>
      <c r="P150" s="25">
        <f t="shared" si="3"/>
        <v>75</v>
      </c>
    </row>
    <row r="151" spans="1:16" s="12" customFormat="1" ht="15.75">
      <c r="A151" s="91" t="s">
        <v>380</v>
      </c>
      <c r="B151" s="89" t="s">
        <v>203</v>
      </c>
      <c r="C151" s="94">
        <v>5</v>
      </c>
      <c r="D151" s="22"/>
      <c r="E151" s="22">
        <v>5</v>
      </c>
      <c r="F151" s="22"/>
      <c r="G151" s="22"/>
      <c r="H151" s="22"/>
      <c r="I151" s="22"/>
      <c r="J151" s="22"/>
      <c r="K151" s="22"/>
      <c r="L151" s="22"/>
      <c r="M151" s="22">
        <v>9</v>
      </c>
      <c r="N151" s="22">
        <v>12</v>
      </c>
      <c r="O151" s="96">
        <v>41</v>
      </c>
      <c r="P151" s="25">
        <f t="shared" si="3"/>
        <v>72</v>
      </c>
    </row>
    <row r="152" spans="1:16" s="12" customFormat="1" ht="15.75">
      <c r="A152" s="91" t="s">
        <v>381</v>
      </c>
      <c r="B152" s="89" t="s">
        <v>204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96">
        <v>42</v>
      </c>
      <c r="P152" s="25">
        <f t="shared" si="3"/>
        <v>42</v>
      </c>
    </row>
    <row r="153" spans="1:16" s="12" customFormat="1" ht="15.75">
      <c r="A153" s="91" t="s">
        <v>382</v>
      </c>
      <c r="B153" s="89" t="s">
        <v>205</v>
      </c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96">
        <v>41</v>
      </c>
      <c r="P153" s="25">
        <f t="shared" si="3"/>
        <v>41</v>
      </c>
    </row>
    <row r="154" spans="1:16" s="12" customFormat="1" ht="15.75">
      <c r="A154" s="91" t="s">
        <v>383</v>
      </c>
      <c r="B154" s="89" t="s">
        <v>206</v>
      </c>
      <c r="C154" s="94">
        <v>5</v>
      </c>
      <c r="D154" s="22">
        <v>5</v>
      </c>
      <c r="E154" s="22">
        <v>5</v>
      </c>
      <c r="F154" s="22"/>
      <c r="G154" s="22">
        <v>5</v>
      </c>
      <c r="H154" s="22"/>
      <c r="I154" s="22"/>
      <c r="J154" s="22"/>
      <c r="K154" s="22"/>
      <c r="L154" s="22"/>
      <c r="M154" s="22">
        <v>8</v>
      </c>
      <c r="N154" s="22">
        <v>10</v>
      </c>
      <c r="O154" s="96">
        <v>41</v>
      </c>
      <c r="P154" s="25">
        <f t="shared" si="3"/>
        <v>79</v>
      </c>
    </row>
    <row r="155" spans="1:16" s="12" customFormat="1" ht="15.75">
      <c r="A155" s="91" t="s">
        <v>384</v>
      </c>
      <c r="B155" s="89" t="s">
        <v>207</v>
      </c>
      <c r="C155" s="94">
        <v>5</v>
      </c>
      <c r="D155" s="22"/>
      <c r="E155" s="22">
        <v>5</v>
      </c>
      <c r="F155" s="22">
        <v>5</v>
      </c>
      <c r="G155" s="22">
        <v>4</v>
      </c>
      <c r="H155" s="22">
        <v>2</v>
      </c>
      <c r="I155" s="22"/>
      <c r="J155" s="22"/>
      <c r="K155" s="22"/>
      <c r="L155" s="22">
        <v>6</v>
      </c>
      <c r="M155" s="22">
        <v>2</v>
      </c>
      <c r="N155" s="22"/>
      <c r="O155" s="96">
        <v>41</v>
      </c>
      <c r="P155" s="25">
        <f t="shared" si="3"/>
        <v>70</v>
      </c>
    </row>
    <row r="156" spans="1:16" s="12" customFormat="1" ht="15.75">
      <c r="A156" s="91" t="s">
        <v>385</v>
      </c>
      <c r="B156" s="89" t="s">
        <v>208</v>
      </c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96">
        <v>41</v>
      </c>
      <c r="P156" s="25">
        <f t="shared" si="3"/>
        <v>41</v>
      </c>
    </row>
    <row r="157" spans="1:16" s="12" customFormat="1" ht="15.75">
      <c r="A157" s="91" t="s">
        <v>386</v>
      </c>
      <c r="B157" s="89" t="s">
        <v>209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96">
        <v>40</v>
      </c>
      <c r="P157" s="25">
        <f t="shared" si="3"/>
        <v>40</v>
      </c>
    </row>
    <row r="158" spans="1:16" s="12" customFormat="1" ht="15.75">
      <c r="A158" s="91" t="s">
        <v>387</v>
      </c>
      <c r="B158" s="89" t="s">
        <v>210</v>
      </c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96">
        <v>42</v>
      </c>
      <c r="P158" s="25">
        <f t="shared" si="3"/>
        <v>42</v>
      </c>
    </row>
    <row r="159" spans="1:16" s="12" customFormat="1" ht="15.75">
      <c r="A159" s="91" t="s">
        <v>388</v>
      </c>
      <c r="B159" s="89" t="s">
        <v>211</v>
      </c>
      <c r="C159" s="94"/>
      <c r="D159" s="22"/>
      <c r="E159" s="22">
        <v>5</v>
      </c>
      <c r="F159" s="22">
        <v>3</v>
      </c>
      <c r="G159" s="22">
        <v>5</v>
      </c>
      <c r="H159" s="22">
        <v>5</v>
      </c>
      <c r="I159" s="22"/>
      <c r="J159" s="22"/>
      <c r="K159" s="22">
        <v>9</v>
      </c>
      <c r="L159" s="22">
        <v>9</v>
      </c>
      <c r="M159" s="22">
        <v>9</v>
      </c>
      <c r="N159" s="22">
        <v>6</v>
      </c>
      <c r="O159" s="96">
        <v>38</v>
      </c>
      <c r="P159" s="25">
        <f t="shared" si="3"/>
        <v>89</v>
      </c>
    </row>
    <row r="160" spans="1:16" s="12" customFormat="1" ht="15.75">
      <c r="A160" s="91" t="s">
        <v>389</v>
      </c>
      <c r="B160" s="89" t="s">
        <v>212</v>
      </c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96">
        <v>41</v>
      </c>
      <c r="P160" s="25">
        <f t="shared" si="3"/>
        <v>41</v>
      </c>
    </row>
    <row r="161" spans="1:16" s="12" customFormat="1" ht="15.75">
      <c r="A161" s="91" t="s">
        <v>390</v>
      </c>
      <c r="B161" s="89" t="s">
        <v>213</v>
      </c>
      <c r="C161" s="94">
        <v>5</v>
      </c>
      <c r="D161" s="22">
        <v>3</v>
      </c>
      <c r="E161" s="22">
        <v>4</v>
      </c>
      <c r="F161" s="22">
        <v>1</v>
      </c>
      <c r="G161" s="22">
        <v>5</v>
      </c>
      <c r="H161" s="22"/>
      <c r="I161" s="22"/>
      <c r="J161" s="22"/>
      <c r="K161" s="22"/>
      <c r="L161" s="22">
        <v>8</v>
      </c>
      <c r="M161" s="22">
        <v>6</v>
      </c>
      <c r="N161" s="22">
        <v>10</v>
      </c>
      <c r="O161" s="96">
        <v>41</v>
      </c>
      <c r="P161" s="25">
        <f t="shared" si="3"/>
        <v>83</v>
      </c>
    </row>
    <row r="162" spans="1:16" s="12" customFormat="1" ht="15.75">
      <c r="A162" s="91" t="s">
        <v>391</v>
      </c>
      <c r="B162" s="89" t="s">
        <v>214</v>
      </c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96">
        <v>43</v>
      </c>
      <c r="P162" s="25">
        <f t="shared" si="3"/>
        <v>43</v>
      </c>
    </row>
    <row r="163" spans="1:16" s="12" customFormat="1" ht="15.75">
      <c r="A163" s="91" t="s">
        <v>392</v>
      </c>
      <c r="B163" s="89" t="s">
        <v>215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96">
        <v>40</v>
      </c>
      <c r="P163" s="25">
        <f t="shared" si="3"/>
        <v>40</v>
      </c>
    </row>
    <row r="164" spans="1:16" s="12" customFormat="1" ht="15.75">
      <c r="A164" s="91" t="s">
        <v>393</v>
      </c>
      <c r="B164" s="89" t="s">
        <v>216</v>
      </c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96">
        <v>41</v>
      </c>
      <c r="P164" s="25">
        <f t="shared" si="3"/>
        <v>41</v>
      </c>
    </row>
    <row r="165" spans="1:16" s="12" customFormat="1" ht="15.75">
      <c r="A165" s="91" t="s">
        <v>394</v>
      </c>
      <c r="B165" s="89" t="s">
        <v>217</v>
      </c>
      <c r="C165" s="94"/>
      <c r="D165" s="22">
        <v>2</v>
      </c>
      <c r="E165" s="22">
        <v>5</v>
      </c>
      <c r="F165" s="22">
        <v>4</v>
      </c>
      <c r="G165" s="22">
        <v>5</v>
      </c>
      <c r="H165" s="22">
        <v>4</v>
      </c>
      <c r="I165" s="22"/>
      <c r="J165" s="22"/>
      <c r="K165" s="22"/>
      <c r="L165" s="22">
        <v>7</v>
      </c>
      <c r="M165" s="22">
        <v>7</v>
      </c>
      <c r="N165" s="22">
        <v>8</v>
      </c>
      <c r="O165" s="96">
        <v>45</v>
      </c>
      <c r="P165" s="25">
        <f t="shared" si="3"/>
        <v>87</v>
      </c>
    </row>
    <row r="166" spans="1:16" s="12" customFormat="1" ht="15.75">
      <c r="A166" s="91" t="s">
        <v>395</v>
      </c>
      <c r="B166" s="89" t="s">
        <v>218</v>
      </c>
      <c r="C166" s="94">
        <v>5</v>
      </c>
      <c r="D166" s="22"/>
      <c r="E166" s="22"/>
      <c r="F166" s="22">
        <v>4</v>
      </c>
      <c r="G166" s="22">
        <v>3</v>
      </c>
      <c r="H166" s="22">
        <v>4</v>
      </c>
      <c r="I166" s="22"/>
      <c r="J166" s="22"/>
      <c r="K166" s="22">
        <v>8</v>
      </c>
      <c r="L166" s="22">
        <v>8</v>
      </c>
      <c r="M166" s="22">
        <v>6</v>
      </c>
      <c r="N166" s="22">
        <v>12</v>
      </c>
      <c r="O166" s="96">
        <v>37</v>
      </c>
      <c r="P166" s="25">
        <f t="shared" si="3"/>
        <v>87</v>
      </c>
    </row>
    <row r="167" spans="1:16" s="12" customFormat="1" ht="15.75">
      <c r="A167" s="91" t="s">
        <v>396</v>
      </c>
      <c r="B167" s="89" t="s">
        <v>219</v>
      </c>
      <c r="C167" s="94">
        <v>5</v>
      </c>
      <c r="D167" s="22">
        <v>5</v>
      </c>
      <c r="E167" s="22">
        <v>5</v>
      </c>
      <c r="F167" s="22">
        <v>5</v>
      </c>
      <c r="G167" s="22"/>
      <c r="H167" s="22"/>
      <c r="I167" s="22">
        <v>5</v>
      </c>
      <c r="J167" s="22">
        <v>6</v>
      </c>
      <c r="K167" s="22">
        <v>8</v>
      </c>
      <c r="L167" s="22">
        <v>7</v>
      </c>
      <c r="M167" s="22"/>
      <c r="N167" s="22">
        <v>12</v>
      </c>
      <c r="O167" s="96">
        <v>44</v>
      </c>
      <c r="P167" s="25">
        <f t="shared" si="3"/>
        <v>102</v>
      </c>
    </row>
    <row r="168" spans="1:16" s="12" customFormat="1" ht="15.75">
      <c r="A168" s="91" t="s">
        <v>397</v>
      </c>
      <c r="B168" s="89" t="s">
        <v>220</v>
      </c>
      <c r="C168" s="94">
        <v>4</v>
      </c>
      <c r="D168" s="22"/>
      <c r="E168" s="22">
        <v>4</v>
      </c>
      <c r="F168" s="22">
        <v>5</v>
      </c>
      <c r="G168" s="22">
        <v>5</v>
      </c>
      <c r="H168" s="22">
        <v>5</v>
      </c>
      <c r="I168" s="22"/>
      <c r="J168" s="22"/>
      <c r="K168" s="22"/>
      <c r="L168" s="22">
        <v>9</v>
      </c>
      <c r="M168" s="22">
        <v>9</v>
      </c>
      <c r="N168" s="22">
        <v>13</v>
      </c>
      <c r="O168" s="96">
        <v>41</v>
      </c>
      <c r="P168" s="25">
        <f t="shared" si="3"/>
        <v>95</v>
      </c>
    </row>
    <row r="169" spans="1:16" s="12" customFormat="1" ht="15.75">
      <c r="A169" s="91" t="s">
        <v>398</v>
      </c>
      <c r="B169" s="89" t="s">
        <v>221</v>
      </c>
      <c r="C169" s="94">
        <v>5</v>
      </c>
      <c r="D169" s="22"/>
      <c r="E169" s="22">
        <v>5</v>
      </c>
      <c r="F169" s="22">
        <v>5</v>
      </c>
      <c r="G169" s="22">
        <v>5</v>
      </c>
      <c r="H169" s="22">
        <v>4</v>
      </c>
      <c r="I169" s="22"/>
      <c r="J169" s="22"/>
      <c r="K169" s="22">
        <v>9</v>
      </c>
      <c r="L169" s="22">
        <v>5</v>
      </c>
      <c r="M169" s="22">
        <v>5</v>
      </c>
      <c r="N169" s="22">
        <v>12</v>
      </c>
      <c r="O169" s="96">
        <v>40</v>
      </c>
      <c r="P169" s="25">
        <f t="shared" si="3"/>
        <v>95</v>
      </c>
    </row>
    <row r="170" spans="1:16" s="12" customFormat="1" ht="15.75">
      <c r="A170" s="91" t="s">
        <v>399</v>
      </c>
      <c r="B170" s="89" t="s">
        <v>222</v>
      </c>
      <c r="C170" s="94">
        <v>3</v>
      </c>
      <c r="D170" s="22"/>
      <c r="E170" s="22"/>
      <c r="F170" s="22"/>
      <c r="G170" s="22">
        <v>4</v>
      </c>
      <c r="H170" s="22"/>
      <c r="I170" s="22"/>
      <c r="J170" s="22"/>
      <c r="K170" s="22"/>
      <c r="L170" s="22"/>
      <c r="M170" s="22"/>
      <c r="N170" s="22">
        <v>13</v>
      </c>
      <c r="O170" s="96">
        <v>43</v>
      </c>
      <c r="P170" s="25">
        <f t="shared" si="3"/>
        <v>63</v>
      </c>
    </row>
    <row r="171" spans="1:16" s="12" customFormat="1" ht="15.75">
      <c r="A171" s="91" t="s">
        <v>400</v>
      </c>
      <c r="B171" s="89" t="s">
        <v>223</v>
      </c>
      <c r="C171" s="94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96">
        <v>41</v>
      </c>
      <c r="P171" s="25">
        <f t="shared" si="3"/>
        <v>41</v>
      </c>
    </row>
    <row r="172" spans="1:16" s="12" customFormat="1" ht="15.75">
      <c r="A172" s="91" t="s">
        <v>401</v>
      </c>
      <c r="B172" s="89" t="s">
        <v>224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96">
        <v>44</v>
      </c>
      <c r="P172" s="25">
        <f t="shared" si="3"/>
        <v>44</v>
      </c>
    </row>
    <row r="173" spans="1:16" s="12" customFormat="1" ht="15.75">
      <c r="A173" s="91" t="s">
        <v>402</v>
      </c>
      <c r="B173" s="89" t="s">
        <v>225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96">
        <v>43</v>
      </c>
      <c r="P173" s="25">
        <f t="shared" si="3"/>
        <v>43</v>
      </c>
    </row>
    <row r="174" spans="1:16" s="12" customFormat="1" ht="15.75">
      <c r="A174" s="91" t="s">
        <v>403</v>
      </c>
      <c r="B174" s="89" t="s">
        <v>226</v>
      </c>
      <c r="C174" s="94">
        <v>5</v>
      </c>
      <c r="D174" s="22"/>
      <c r="E174" s="22">
        <v>5</v>
      </c>
      <c r="F174" s="22">
        <v>5</v>
      </c>
      <c r="G174" s="22">
        <v>5</v>
      </c>
      <c r="H174" s="22">
        <v>5</v>
      </c>
      <c r="I174" s="22"/>
      <c r="J174" s="22"/>
      <c r="K174" s="22">
        <v>10</v>
      </c>
      <c r="L174" s="22">
        <v>9</v>
      </c>
      <c r="M174" s="22">
        <v>9</v>
      </c>
      <c r="N174" s="22">
        <v>14</v>
      </c>
      <c r="O174" s="96">
        <v>38</v>
      </c>
      <c r="P174" s="25">
        <f t="shared" si="3"/>
        <v>105</v>
      </c>
    </row>
    <row r="175" spans="1:16" s="12" customFormat="1" ht="15.75">
      <c r="A175" s="91" t="s">
        <v>404</v>
      </c>
      <c r="B175" s="90" t="s">
        <v>227</v>
      </c>
      <c r="C175" s="94">
        <v>3</v>
      </c>
      <c r="D175" s="22">
        <v>2</v>
      </c>
      <c r="E175" s="22">
        <v>3</v>
      </c>
      <c r="F175" s="22">
        <v>2</v>
      </c>
      <c r="G175" s="22">
        <v>2</v>
      </c>
      <c r="H175" s="22"/>
      <c r="I175" s="22"/>
      <c r="J175" s="22">
        <v>6</v>
      </c>
      <c r="K175" s="22"/>
      <c r="L175" s="22">
        <v>4</v>
      </c>
      <c r="M175" s="22">
        <v>5</v>
      </c>
      <c r="N175" s="22">
        <v>9</v>
      </c>
      <c r="O175" s="96">
        <v>44</v>
      </c>
      <c r="P175" s="25">
        <f t="shared" si="3"/>
        <v>80</v>
      </c>
    </row>
    <row r="176" spans="1:16" s="12" customFormat="1" ht="15.75">
      <c r="A176" s="91" t="s">
        <v>405</v>
      </c>
      <c r="B176" s="89" t="s">
        <v>228</v>
      </c>
      <c r="C176" s="94">
        <v>3</v>
      </c>
      <c r="D176" s="22"/>
      <c r="E176" s="22">
        <v>5</v>
      </c>
      <c r="F176" s="22"/>
      <c r="G176" s="22">
        <v>3</v>
      </c>
      <c r="H176" s="22">
        <v>2</v>
      </c>
      <c r="I176" s="22"/>
      <c r="J176" s="22"/>
      <c r="K176" s="22">
        <v>9</v>
      </c>
      <c r="L176" s="22">
        <v>8</v>
      </c>
      <c r="M176" s="22">
        <v>6</v>
      </c>
      <c r="N176" s="22">
        <v>13</v>
      </c>
      <c r="O176" s="96">
        <v>38</v>
      </c>
      <c r="P176" s="25">
        <f t="shared" si="3"/>
        <v>87</v>
      </c>
    </row>
    <row r="177" spans="1:16" s="12" customFormat="1" ht="15.75">
      <c r="A177" s="91" t="s">
        <v>406</v>
      </c>
      <c r="B177" s="89" t="s">
        <v>229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96">
        <v>40</v>
      </c>
      <c r="P177" s="25">
        <f t="shared" si="3"/>
        <v>40</v>
      </c>
    </row>
    <row r="178" spans="1:16" s="12" customFormat="1" ht="15.75">
      <c r="A178" s="91" t="s">
        <v>407</v>
      </c>
      <c r="B178" s="89" t="s">
        <v>230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96">
        <v>36</v>
      </c>
      <c r="P178" s="25">
        <f t="shared" si="3"/>
        <v>36</v>
      </c>
    </row>
    <row r="179" spans="1:16" s="12" customFormat="1" ht="15.75">
      <c r="A179" s="91" t="s">
        <v>408</v>
      </c>
      <c r="B179" s="89" t="s">
        <v>231</v>
      </c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96">
        <v>38</v>
      </c>
      <c r="P179" s="25">
        <f t="shared" si="3"/>
        <v>38</v>
      </c>
    </row>
    <row r="180" spans="1:16" s="12" customFormat="1" ht="15.75">
      <c r="A180" s="91" t="s">
        <v>409</v>
      </c>
      <c r="B180" s="89" t="s">
        <v>232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96">
        <v>40</v>
      </c>
      <c r="P180" s="25">
        <f t="shared" si="3"/>
        <v>40</v>
      </c>
    </row>
    <row r="181" spans="1:16" s="12" customFormat="1" ht="15.75">
      <c r="A181" s="91" t="s">
        <v>410</v>
      </c>
      <c r="B181" s="89" t="s">
        <v>233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96">
        <v>39</v>
      </c>
      <c r="P181" s="25">
        <f t="shared" si="3"/>
        <v>39</v>
      </c>
    </row>
    <row r="182" spans="1:16" s="12" customFormat="1" ht="15.75">
      <c r="A182" s="91" t="s">
        <v>411</v>
      </c>
      <c r="B182" s="89" t="s">
        <v>234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96">
        <v>39</v>
      </c>
      <c r="P182" s="25">
        <f t="shared" si="3"/>
        <v>39</v>
      </c>
    </row>
    <row r="183" spans="1:16" s="12" customFormat="1" ht="15.75">
      <c r="A183" s="91" t="s">
        <v>412</v>
      </c>
      <c r="B183" s="89" t="s">
        <v>235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96">
        <v>41</v>
      </c>
      <c r="P183" s="25">
        <f t="shared" si="3"/>
        <v>41</v>
      </c>
    </row>
    <row r="184" spans="1:16" s="12" customFormat="1" ht="15.75">
      <c r="A184" s="91" t="s">
        <v>413</v>
      </c>
      <c r="B184" s="89" t="s">
        <v>236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96">
        <v>32</v>
      </c>
      <c r="P184" s="25">
        <f t="shared" si="3"/>
        <v>32</v>
      </c>
    </row>
    <row r="185" spans="1:16" s="12" customFormat="1" ht="15.75">
      <c r="A185" s="91" t="s">
        <v>414</v>
      </c>
      <c r="B185" s="89" t="s">
        <v>237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96">
        <v>44</v>
      </c>
      <c r="P185" s="25">
        <f t="shared" si="3"/>
        <v>44</v>
      </c>
    </row>
    <row r="186" spans="1:16" s="12" customFormat="1" ht="15.75">
      <c r="A186" s="91" t="s">
        <v>415</v>
      </c>
      <c r="B186" s="90" t="s">
        <v>238</v>
      </c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96">
        <v>41</v>
      </c>
      <c r="P186" s="25">
        <f t="shared" si="3"/>
        <v>41</v>
      </c>
    </row>
    <row r="187" spans="1:16" s="12" customFormat="1" ht="15.75">
      <c r="A187" s="91" t="s">
        <v>416</v>
      </c>
      <c r="B187" s="89" t="s">
        <v>239</v>
      </c>
      <c r="C187" s="94">
        <v>5</v>
      </c>
      <c r="D187" s="22"/>
      <c r="E187" s="22">
        <v>5</v>
      </c>
      <c r="F187" s="22"/>
      <c r="G187" s="22">
        <v>5</v>
      </c>
      <c r="H187" s="22">
        <v>3</v>
      </c>
      <c r="I187" s="22">
        <v>3</v>
      </c>
      <c r="J187" s="22"/>
      <c r="K187" s="22">
        <v>9</v>
      </c>
      <c r="L187" s="22">
        <v>9</v>
      </c>
      <c r="M187" s="22">
        <v>9</v>
      </c>
      <c r="N187" s="22">
        <v>13</v>
      </c>
      <c r="O187" s="96">
        <v>43</v>
      </c>
      <c r="P187" s="25">
        <f t="shared" si="3"/>
        <v>104</v>
      </c>
    </row>
    <row r="188" spans="1:16" s="12" customFormat="1" ht="15.75">
      <c r="A188" s="91" t="s">
        <v>417</v>
      </c>
      <c r="B188" s="89" t="s">
        <v>240</v>
      </c>
      <c r="C188" s="94">
        <v>4</v>
      </c>
      <c r="D188" s="22"/>
      <c r="E188" s="22">
        <v>5</v>
      </c>
      <c r="F188" s="22">
        <v>5</v>
      </c>
      <c r="G188" s="22">
        <v>5</v>
      </c>
      <c r="H188" s="22">
        <v>4</v>
      </c>
      <c r="I188" s="22"/>
      <c r="J188" s="22"/>
      <c r="K188" s="22">
        <v>9</v>
      </c>
      <c r="L188" s="22">
        <v>9</v>
      </c>
      <c r="M188" s="22">
        <v>8</v>
      </c>
      <c r="N188" s="22">
        <v>13</v>
      </c>
      <c r="O188" s="96">
        <v>48</v>
      </c>
      <c r="P188" s="25">
        <f t="shared" si="3"/>
        <v>110</v>
      </c>
    </row>
    <row r="189" spans="1:16" s="12" customFormat="1" ht="15.75">
      <c r="A189" s="91" t="s">
        <v>418</v>
      </c>
      <c r="B189" s="89" t="s">
        <v>241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96">
        <v>39</v>
      </c>
      <c r="P189" s="25">
        <f t="shared" si="3"/>
        <v>39</v>
      </c>
    </row>
    <row r="190" spans="1:16" s="12" customFormat="1" ht="15.75">
      <c r="A190" s="91" t="s">
        <v>419</v>
      </c>
      <c r="B190" s="90" t="s">
        <v>242</v>
      </c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96">
        <v>39</v>
      </c>
      <c r="P190" s="25">
        <f t="shared" si="3"/>
        <v>39</v>
      </c>
    </row>
    <row r="191" spans="1:16" s="12" customFormat="1" ht="15.75">
      <c r="A191" s="91" t="s">
        <v>420</v>
      </c>
      <c r="B191" s="89" t="s">
        <v>243</v>
      </c>
      <c r="C191" s="94">
        <v>5</v>
      </c>
      <c r="D191" s="22"/>
      <c r="E191" s="22">
        <v>5</v>
      </c>
      <c r="F191" s="22"/>
      <c r="G191" s="22">
        <v>4</v>
      </c>
      <c r="H191" s="22">
        <v>3</v>
      </c>
      <c r="I191" s="22">
        <v>4</v>
      </c>
      <c r="J191" s="22"/>
      <c r="K191" s="22"/>
      <c r="L191" s="22">
        <v>8</v>
      </c>
      <c r="M191" s="22">
        <v>2</v>
      </c>
      <c r="N191" s="22">
        <v>12</v>
      </c>
      <c r="O191" s="96">
        <v>44</v>
      </c>
      <c r="P191" s="25">
        <f t="shared" si="3"/>
        <v>87</v>
      </c>
    </row>
    <row r="192" spans="1:16" s="12" customFormat="1" ht="15.75">
      <c r="A192" s="166" t="s">
        <v>49</v>
      </c>
      <c r="B192" s="167"/>
      <c r="C192" s="32">
        <f t="shared" ref="C192:N192" si="4">COUNTA(C15:C191)</f>
        <v>104</v>
      </c>
      <c r="D192" s="33">
        <f t="shared" si="4"/>
        <v>60</v>
      </c>
      <c r="E192" s="33">
        <f t="shared" si="4"/>
        <v>94</v>
      </c>
      <c r="F192" s="33">
        <f t="shared" si="4"/>
        <v>58</v>
      </c>
      <c r="G192" s="33">
        <f t="shared" si="4"/>
        <v>96</v>
      </c>
      <c r="H192" s="33">
        <f t="shared" si="4"/>
        <v>66</v>
      </c>
      <c r="I192" s="33">
        <f t="shared" si="4"/>
        <v>29</v>
      </c>
      <c r="J192" s="33">
        <f t="shared" si="4"/>
        <v>36</v>
      </c>
      <c r="K192" s="33">
        <f t="shared" si="4"/>
        <v>77</v>
      </c>
      <c r="L192" s="33">
        <f t="shared" si="4"/>
        <v>88</v>
      </c>
      <c r="M192" s="33">
        <f t="shared" si="4"/>
        <v>77</v>
      </c>
      <c r="N192" s="33">
        <f t="shared" si="4"/>
        <v>110</v>
      </c>
      <c r="O192" s="34">
        <f>COUNT(O15:O191)</f>
        <v>176</v>
      </c>
      <c r="P192" s="35"/>
    </row>
    <row r="193" spans="1:16" s="12" customFormat="1" ht="15.75">
      <c r="A193" s="166" t="s">
        <v>4</v>
      </c>
      <c r="B193" s="167"/>
      <c r="C193" s="41">
        <f t="shared" ref="C193:O193" si="5">COUNTIF(C15:C191,"&gt;"&amp;C14)</f>
        <v>90</v>
      </c>
      <c r="D193" s="42">
        <f t="shared" si="5"/>
        <v>38</v>
      </c>
      <c r="E193" s="42">
        <f t="shared" si="5"/>
        <v>84</v>
      </c>
      <c r="F193" s="42">
        <f t="shared" si="5"/>
        <v>46</v>
      </c>
      <c r="G193" s="42">
        <f t="shared" si="5"/>
        <v>84</v>
      </c>
      <c r="H193" s="42">
        <f t="shared" si="5"/>
        <v>51</v>
      </c>
      <c r="I193" s="42">
        <f t="shared" si="5"/>
        <v>21</v>
      </c>
      <c r="J193" s="42">
        <f t="shared" si="5"/>
        <v>24</v>
      </c>
      <c r="K193" s="42">
        <f t="shared" si="5"/>
        <v>43</v>
      </c>
      <c r="L193" s="42">
        <f t="shared" si="5"/>
        <v>65</v>
      </c>
      <c r="M193" s="42">
        <f t="shared" si="5"/>
        <v>53</v>
      </c>
      <c r="N193" s="42">
        <f t="shared" si="5"/>
        <v>92</v>
      </c>
      <c r="O193" s="26">
        <f t="shared" si="5"/>
        <v>176</v>
      </c>
      <c r="P193" s="40"/>
    </row>
    <row r="194" spans="1:16" s="12" customFormat="1" ht="15.75">
      <c r="A194" s="166" t="s">
        <v>54</v>
      </c>
      <c r="B194" s="167"/>
      <c r="C194" s="41">
        <f t="shared" ref="C194:N194" si="6">ROUND(C193*100/C192,0)</f>
        <v>87</v>
      </c>
      <c r="D194" s="41">
        <f t="shared" si="6"/>
        <v>63</v>
      </c>
      <c r="E194" s="42">
        <f t="shared" si="6"/>
        <v>89</v>
      </c>
      <c r="F194" s="42">
        <f t="shared" si="6"/>
        <v>79</v>
      </c>
      <c r="G194" s="42">
        <f t="shared" si="6"/>
        <v>88</v>
      </c>
      <c r="H194" s="42">
        <f t="shared" si="6"/>
        <v>77</v>
      </c>
      <c r="I194" s="42">
        <f t="shared" si="6"/>
        <v>72</v>
      </c>
      <c r="J194" s="42">
        <f t="shared" si="6"/>
        <v>67</v>
      </c>
      <c r="K194" s="42">
        <f t="shared" si="6"/>
        <v>56</v>
      </c>
      <c r="L194" s="42">
        <f t="shared" si="6"/>
        <v>74</v>
      </c>
      <c r="M194" s="42">
        <f t="shared" si="6"/>
        <v>69</v>
      </c>
      <c r="N194" s="42">
        <f t="shared" si="6"/>
        <v>84</v>
      </c>
      <c r="O194" s="26">
        <f>ROUND(O193*100/O192,0)</f>
        <v>100</v>
      </c>
      <c r="P194" s="40"/>
    </row>
    <row r="195" spans="1:16" s="12" customFormat="1">
      <c r="A195" s="170" t="s">
        <v>14</v>
      </c>
      <c r="B195" s="171"/>
      <c r="C195" s="41" t="str">
        <f>IF(C194&gt;=80,"3",IF(C194&gt;=70,"2",IF(C194&gt;=60,"1","-")))</f>
        <v>3</v>
      </c>
      <c r="D195" s="42" t="str">
        <f t="shared" ref="D195:O195" si="7">IF(D194&gt;=80,"3",IF(D194&gt;=70,"2",IF(D194&gt;=60,"1","-")))</f>
        <v>1</v>
      </c>
      <c r="E195" s="42" t="str">
        <f t="shared" si="7"/>
        <v>3</v>
      </c>
      <c r="F195" s="42" t="str">
        <f t="shared" si="7"/>
        <v>2</v>
      </c>
      <c r="G195" s="42" t="str">
        <f t="shared" si="7"/>
        <v>3</v>
      </c>
      <c r="H195" s="42" t="str">
        <f t="shared" si="7"/>
        <v>2</v>
      </c>
      <c r="I195" s="42" t="str">
        <f t="shared" si="7"/>
        <v>2</v>
      </c>
      <c r="J195" s="42" t="str">
        <f t="shared" si="7"/>
        <v>1</v>
      </c>
      <c r="K195" s="42" t="str">
        <f t="shared" si="7"/>
        <v>-</v>
      </c>
      <c r="L195" s="42" t="str">
        <f t="shared" si="7"/>
        <v>2</v>
      </c>
      <c r="M195" s="42" t="str">
        <f t="shared" si="7"/>
        <v>1</v>
      </c>
      <c r="N195" s="42" t="str">
        <f t="shared" si="7"/>
        <v>3</v>
      </c>
      <c r="O195" s="26" t="str">
        <f t="shared" si="7"/>
        <v>3</v>
      </c>
      <c r="P195" s="40"/>
    </row>
    <row r="196" spans="1:16" s="12" customFormat="1">
      <c r="A196" s="8"/>
      <c r="B196" s="8"/>
      <c r="C196" s="9"/>
      <c r="D196" s="9"/>
      <c r="E196" s="10"/>
      <c r="F196" s="11"/>
      <c r="G196" s="11"/>
      <c r="H196" s="11"/>
      <c r="I196" s="11"/>
      <c r="J196" s="11"/>
      <c r="K196" s="11"/>
      <c r="L196" s="11"/>
      <c r="M196" s="11"/>
      <c r="N196" s="11"/>
      <c r="O196" s="55"/>
      <c r="P196" s="9"/>
    </row>
    <row r="197" spans="1:16" s="12" customFormat="1" ht="18.75">
      <c r="A197" s="8"/>
      <c r="B197" s="8"/>
      <c r="C197" s="9"/>
      <c r="D197" s="9"/>
      <c r="E197" s="10"/>
      <c r="F197" s="172"/>
      <c r="G197" s="173"/>
      <c r="H197" s="164" t="s">
        <v>15</v>
      </c>
      <c r="I197" s="165"/>
      <c r="J197" s="13" t="s">
        <v>18</v>
      </c>
      <c r="K197" s="13"/>
      <c r="L197" s="14"/>
      <c r="M197" s="14"/>
      <c r="N197" s="15"/>
      <c r="O197" s="55"/>
      <c r="P197" s="9"/>
    </row>
    <row r="198" spans="1:16" s="12" customFormat="1" ht="20.25">
      <c r="A198" s="8"/>
      <c r="B198" s="8"/>
      <c r="C198" s="16"/>
      <c r="D198" s="17"/>
      <c r="E198" s="11"/>
      <c r="F198" s="174" t="s">
        <v>16</v>
      </c>
      <c r="G198" s="175"/>
      <c r="H198" s="18" t="s">
        <v>35</v>
      </c>
      <c r="I198" s="18" t="s">
        <v>14</v>
      </c>
      <c r="J198" s="18" t="s">
        <v>35</v>
      </c>
      <c r="K198" s="18" t="s">
        <v>14</v>
      </c>
      <c r="L198" s="19"/>
      <c r="M198" s="19"/>
      <c r="N198" s="16"/>
      <c r="O198" s="55"/>
      <c r="P198" s="9"/>
    </row>
    <row r="199" spans="1:16" s="12" customFormat="1" ht="20.25">
      <c r="A199" s="8"/>
      <c r="B199" s="8"/>
      <c r="C199" s="16"/>
      <c r="D199" s="16"/>
      <c r="E199" s="11"/>
      <c r="F199" s="174" t="s">
        <v>31</v>
      </c>
      <c r="G199" s="175"/>
      <c r="H199" s="21">
        <f>AVERAGE(I194)</f>
        <v>72</v>
      </c>
      <c r="I199" s="42" t="str">
        <f>IF(H199&gt;=80,"3",IF(H199&gt;=70,"2",IF(H199&gt;=60,"1",IF(H199&lt;=59,"-"))))</f>
        <v>2</v>
      </c>
      <c r="J199" s="42">
        <f>(H199*0.3)+($O$194*0.7)</f>
        <v>91.6</v>
      </c>
      <c r="K199" s="42" t="str">
        <f t="shared" ref="K199:K203" si="8">IF(J199&gt;=80,"3",IF(J199&gt;=70,"2",IF(J199&gt;=60,"1",IF(J199&lt;59,"-"))))</f>
        <v>3</v>
      </c>
      <c r="L199" s="20"/>
      <c r="M199" s="20"/>
      <c r="N199" s="16"/>
      <c r="O199" s="55"/>
      <c r="P199" s="9"/>
    </row>
    <row r="200" spans="1:16" s="12" customFormat="1" ht="20.25">
      <c r="A200" s="8"/>
      <c r="B200" s="8"/>
      <c r="C200" s="9"/>
      <c r="D200" s="9"/>
      <c r="E200" s="10"/>
      <c r="F200" s="174" t="s">
        <v>32</v>
      </c>
      <c r="G200" s="175"/>
      <c r="H200" s="37">
        <f>AVERAGE(D194,F194,M194)</f>
        <v>70.333333333333329</v>
      </c>
      <c r="I200" s="42" t="str">
        <f>IF(H200&gt;=80,"3",IF(H200&gt;=70,"2",IF(H200&gt;=60,"1",IF(H200&lt;=59,"-"))))</f>
        <v>2</v>
      </c>
      <c r="J200" s="42">
        <f t="shared" ref="J200:J203" si="9">(H200*0.3)+($O$194*0.7)</f>
        <v>91.1</v>
      </c>
      <c r="K200" s="42" t="str">
        <f t="shared" si="8"/>
        <v>3</v>
      </c>
      <c r="L200" s="20"/>
      <c r="M200" s="20"/>
      <c r="N200" s="16"/>
      <c r="O200" s="55"/>
      <c r="P200" s="9"/>
    </row>
    <row r="201" spans="1:16" s="12" customFormat="1" ht="20.25">
      <c r="A201" s="8"/>
      <c r="B201" s="8"/>
      <c r="C201" s="9"/>
      <c r="D201" s="9"/>
      <c r="E201" s="10"/>
      <c r="F201" s="174" t="s">
        <v>33</v>
      </c>
      <c r="G201" s="175"/>
      <c r="H201" s="21">
        <f>AVERAGE(C194,H194,L194)</f>
        <v>79.333333333333329</v>
      </c>
      <c r="I201" s="42" t="str">
        <f t="shared" ref="I201:I203" si="10">IF(H201&gt;=80,"3",IF(H201&gt;=70,"2",IF(H201&gt;=60,"1",IF(H201&lt;=59,"-"))))</f>
        <v>2</v>
      </c>
      <c r="J201" s="42">
        <f t="shared" si="9"/>
        <v>93.8</v>
      </c>
      <c r="K201" s="42" t="str">
        <f t="shared" si="8"/>
        <v>3</v>
      </c>
      <c r="L201" s="20"/>
      <c r="M201" s="20"/>
      <c r="N201" s="16"/>
      <c r="O201" s="55"/>
      <c r="P201" s="9"/>
    </row>
    <row r="202" spans="1:16" s="12" customFormat="1" ht="20.25">
      <c r="A202" s="8"/>
      <c r="B202" s="8"/>
      <c r="C202" s="9"/>
      <c r="D202" s="9"/>
      <c r="E202" s="10"/>
      <c r="F202" s="174" t="s">
        <v>34</v>
      </c>
      <c r="G202" s="175"/>
      <c r="H202" s="21">
        <f>AVERAGE(E194,J194,N194)</f>
        <v>80</v>
      </c>
      <c r="I202" s="42" t="str">
        <f t="shared" si="10"/>
        <v>3</v>
      </c>
      <c r="J202" s="42">
        <f t="shared" si="9"/>
        <v>94</v>
      </c>
      <c r="K202" s="42" t="str">
        <f t="shared" si="8"/>
        <v>3</v>
      </c>
      <c r="L202" s="20"/>
      <c r="M202" s="20"/>
      <c r="N202" s="16"/>
      <c r="O202" s="55"/>
      <c r="P202" s="9"/>
    </row>
    <row r="203" spans="1:16" s="12" customFormat="1" ht="20.25">
      <c r="A203" s="8"/>
      <c r="B203" s="8"/>
      <c r="C203" s="9"/>
      <c r="D203" s="9"/>
      <c r="E203" s="9"/>
      <c r="F203" s="174" t="s">
        <v>62</v>
      </c>
      <c r="G203" s="175"/>
      <c r="H203" s="21">
        <f>AVERAGE(G194,K194)</f>
        <v>72</v>
      </c>
      <c r="I203" s="45" t="str">
        <f t="shared" si="10"/>
        <v>2</v>
      </c>
      <c r="J203" s="45">
        <f t="shared" si="9"/>
        <v>91.6</v>
      </c>
      <c r="K203" s="45" t="str">
        <f t="shared" si="8"/>
        <v>3</v>
      </c>
      <c r="L203" s="9"/>
      <c r="M203" s="9"/>
      <c r="N203" s="9"/>
      <c r="O203" s="55"/>
      <c r="P203" s="9"/>
    </row>
  </sheetData>
  <mergeCells count="28">
    <mergeCell ref="F203:G203"/>
    <mergeCell ref="F198:G198"/>
    <mergeCell ref="F199:G199"/>
    <mergeCell ref="F200:G200"/>
    <mergeCell ref="F201:G201"/>
    <mergeCell ref="F202:G202"/>
    <mergeCell ref="H197:I197"/>
    <mergeCell ref="A11:B11"/>
    <mergeCell ref="A12:B12"/>
    <mergeCell ref="A13:B13"/>
    <mergeCell ref="A192:B192"/>
    <mergeCell ref="A193:B193"/>
    <mergeCell ref="A194:B194"/>
    <mergeCell ref="A195:B195"/>
    <mergeCell ref="F197:G197"/>
    <mergeCell ref="C9:N9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H6:L6"/>
    <mergeCell ref="M6:P6"/>
    <mergeCell ref="B6:G6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I12" sqref="I12"/>
    </sheetView>
  </sheetViews>
  <sheetFormatPr defaultRowHeight="1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2" ht="28.5" customHeight="1">
      <c r="A1" s="36" t="str">
        <f>'4.3.1'!D8</f>
        <v>Sub: STRATEGIC BRAND MANAGEMENT Sub Code: 4.3.1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2">
      <c r="C3" s="106"/>
      <c r="D3" s="106" t="s">
        <v>15</v>
      </c>
      <c r="E3" s="106"/>
      <c r="F3" s="106" t="s">
        <v>18</v>
      </c>
      <c r="G3" s="106"/>
    </row>
    <row r="4" spans="1:12">
      <c r="C4" s="107" t="s">
        <v>16</v>
      </c>
      <c r="D4" s="106" t="s">
        <v>17</v>
      </c>
      <c r="E4" s="106" t="s">
        <v>14</v>
      </c>
      <c r="F4" s="106" t="s">
        <v>17</v>
      </c>
      <c r="G4" s="106" t="s">
        <v>14</v>
      </c>
    </row>
    <row r="5" spans="1:12">
      <c r="C5" s="107" t="s">
        <v>0</v>
      </c>
      <c r="D5" s="28">
        <f>'4.3.1'!H79</f>
        <v>64.333333333333329</v>
      </c>
      <c r="E5" s="28" t="str">
        <f>'4.3.1'!I79</f>
        <v>1</v>
      </c>
      <c r="F5" s="28">
        <f>'4.3.1'!J79</f>
        <v>89.3</v>
      </c>
      <c r="G5" s="28" t="str">
        <f>'4.3.1'!K79</f>
        <v>3</v>
      </c>
    </row>
    <row r="6" spans="1:12">
      <c r="C6" s="107" t="s">
        <v>1</v>
      </c>
      <c r="D6" s="28">
        <f>'4.3.1'!H80</f>
        <v>81.666666666666671</v>
      </c>
      <c r="E6" s="28" t="str">
        <f>'4.3.1'!I80</f>
        <v>3</v>
      </c>
      <c r="F6" s="28">
        <f>'4.3.1'!J80</f>
        <v>94.5</v>
      </c>
      <c r="G6" s="28" t="str">
        <f>'4.3.1'!K80</f>
        <v>3</v>
      </c>
    </row>
    <row r="7" spans="1:12">
      <c r="C7" s="107" t="s">
        <v>2</v>
      </c>
      <c r="D7" s="28">
        <f>'4.3.1'!H81</f>
        <v>24.5</v>
      </c>
      <c r="E7" s="28" t="str">
        <f>'4.3.1'!I81</f>
        <v>-</v>
      </c>
      <c r="F7" s="28">
        <f>'4.3.1'!J81</f>
        <v>77.349999999999994</v>
      </c>
      <c r="G7" s="28" t="str">
        <f>'4.3.1'!K81</f>
        <v>2</v>
      </c>
    </row>
    <row r="8" spans="1:12">
      <c r="C8" s="107" t="s">
        <v>3</v>
      </c>
      <c r="D8" s="28">
        <f>'4.3.1'!H82</f>
        <v>84.5</v>
      </c>
      <c r="E8" s="28" t="str">
        <f>'4.3.1'!I82</f>
        <v>3</v>
      </c>
      <c r="F8" s="28">
        <f>'4.3.1'!J82</f>
        <v>95.35</v>
      </c>
      <c r="G8" s="28" t="str">
        <f>'4.3.1'!K82</f>
        <v>3</v>
      </c>
    </row>
    <row r="9" spans="1:12">
      <c r="C9" s="107" t="s">
        <v>61</v>
      </c>
      <c r="D9" s="28">
        <f>'4.3.1'!H83</f>
        <v>40</v>
      </c>
      <c r="E9" s="28" t="str">
        <f>'4.3.1'!I83</f>
        <v>-</v>
      </c>
      <c r="F9" s="28">
        <f>'4.3.1'!J83</f>
        <v>82</v>
      </c>
      <c r="G9" s="28" t="str">
        <f>'4.3.1'!K83</f>
        <v>3</v>
      </c>
    </row>
    <row r="13" spans="1:12">
      <c r="B13" s="108"/>
      <c r="C13" s="93" t="s">
        <v>6</v>
      </c>
      <c r="D13" s="93" t="s">
        <v>7</v>
      </c>
      <c r="E13" s="93" t="s">
        <v>5</v>
      </c>
      <c r="F13" s="93" t="s">
        <v>12</v>
      </c>
      <c r="G13" s="93" t="s">
        <v>13</v>
      </c>
      <c r="H13" s="93" t="s">
        <v>50</v>
      </c>
      <c r="I13" s="93" t="s">
        <v>51</v>
      </c>
      <c r="J13" s="93" t="s">
        <v>52</v>
      </c>
      <c r="K13" s="93" t="s">
        <v>53</v>
      </c>
    </row>
    <row r="14" spans="1:12">
      <c r="B14" s="93" t="s">
        <v>8</v>
      </c>
      <c r="C14" s="21">
        <v>3</v>
      </c>
      <c r="D14" s="21">
        <v>3</v>
      </c>
      <c r="E14" s="21">
        <v>2</v>
      </c>
      <c r="F14" s="21">
        <v>2</v>
      </c>
      <c r="G14" s="21">
        <v>3</v>
      </c>
      <c r="H14" s="27">
        <v>2</v>
      </c>
      <c r="I14" s="27">
        <v>3</v>
      </c>
      <c r="J14" s="27">
        <v>2</v>
      </c>
      <c r="K14" s="27">
        <v>3</v>
      </c>
    </row>
    <row r="15" spans="1:12">
      <c r="B15" s="93" t="s">
        <v>9</v>
      </c>
      <c r="C15" s="21">
        <v>3</v>
      </c>
      <c r="D15" s="21">
        <v>2</v>
      </c>
      <c r="E15" s="21">
        <v>3</v>
      </c>
      <c r="F15" s="21">
        <v>2</v>
      </c>
      <c r="G15" s="21">
        <v>3</v>
      </c>
      <c r="H15" s="27">
        <v>2</v>
      </c>
      <c r="I15" s="27">
        <v>3</v>
      </c>
      <c r="J15" s="27">
        <v>3</v>
      </c>
      <c r="K15" s="27">
        <v>3</v>
      </c>
    </row>
    <row r="16" spans="1:12">
      <c r="B16" s="93" t="s">
        <v>10</v>
      </c>
      <c r="C16" s="21">
        <v>3</v>
      </c>
      <c r="D16" s="21">
        <v>3</v>
      </c>
      <c r="E16" s="21">
        <v>3</v>
      </c>
      <c r="F16" s="21">
        <v>3</v>
      </c>
      <c r="G16" s="21">
        <v>2</v>
      </c>
      <c r="H16" s="27">
        <v>2</v>
      </c>
      <c r="I16" s="27">
        <v>3</v>
      </c>
      <c r="J16" s="27">
        <v>3</v>
      </c>
      <c r="K16" s="27">
        <v>3</v>
      </c>
    </row>
    <row r="17" spans="1:11">
      <c r="B17" s="93" t="s">
        <v>11</v>
      </c>
      <c r="C17" s="21">
        <v>3</v>
      </c>
      <c r="D17" s="21">
        <v>3</v>
      </c>
      <c r="E17" s="21">
        <v>3</v>
      </c>
      <c r="F17" s="21">
        <v>2</v>
      </c>
      <c r="G17" s="21">
        <v>2</v>
      </c>
      <c r="H17" s="27">
        <v>3</v>
      </c>
      <c r="I17" s="27">
        <v>2</v>
      </c>
      <c r="J17" s="27">
        <v>2</v>
      </c>
      <c r="K17" s="27">
        <v>3</v>
      </c>
    </row>
    <row r="18" spans="1:11">
      <c r="B18" s="93" t="s">
        <v>60</v>
      </c>
      <c r="C18" s="21">
        <v>3</v>
      </c>
      <c r="D18" s="21">
        <v>2</v>
      </c>
      <c r="E18" s="21">
        <v>2</v>
      </c>
      <c r="F18" s="21">
        <v>2</v>
      </c>
      <c r="G18" s="21">
        <v>3</v>
      </c>
      <c r="H18" s="27">
        <v>3</v>
      </c>
      <c r="I18" s="27">
        <v>2</v>
      </c>
      <c r="J18" s="27">
        <v>3</v>
      </c>
      <c r="K18" s="27">
        <v>2</v>
      </c>
    </row>
    <row r="19" spans="1:11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1">
      <c r="B20" s="38"/>
      <c r="C20" s="38"/>
      <c r="D20" s="38"/>
      <c r="E20" s="38"/>
      <c r="F20" s="38"/>
      <c r="G20" s="38"/>
    </row>
    <row r="21" spans="1:11">
      <c r="B21" s="38"/>
      <c r="C21" s="38"/>
      <c r="D21" s="38"/>
      <c r="E21" s="38"/>
      <c r="F21" s="38"/>
      <c r="G21" s="38"/>
    </row>
    <row r="22" spans="1:11">
      <c r="A22" s="199" t="s">
        <v>29</v>
      </c>
      <c r="B22" s="199"/>
      <c r="C22" s="196" t="s">
        <v>6</v>
      </c>
      <c r="D22" s="196" t="s">
        <v>7</v>
      </c>
      <c r="E22" s="196" t="s">
        <v>5</v>
      </c>
      <c r="F22" s="196" t="s">
        <v>12</v>
      </c>
      <c r="G22" s="196" t="s">
        <v>13</v>
      </c>
      <c r="H22" s="196" t="s">
        <v>50</v>
      </c>
      <c r="I22" s="196" t="s">
        <v>51</v>
      </c>
      <c r="J22" s="196" t="s">
        <v>52</v>
      </c>
      <c r="K22" s="196" t="s">
        <v>53</v>
      </c>
    </row>
    <row r="23" spans="1:11">
      <c r="A23" s="198" t="s">
        <v>28</v>
      </c>
      <c r="B23" s="198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>
      <c r="A24" s="52" t="s">
        <v>8</v>
      </c>
      <c r="B24" s="23">
        <f>F5</f>
        <v>89.3</v>
      </c>
      <c r="C24" s="44">
        <f>C14*$B$24/3</f>
        <v>89.3</v>
      </c>
      <c r="D24" s="44">
        <f>D14*$B$24/3</f>
        <v>89.3</v>
      </c>
      <c r="E24" s="44">
        <f t="shared" ref="E24:K24" si="0">E14*$B$24/3</f>
        <v>59.533333333333331</v>
      </c>
      <c r="F24" s="44">
        <f t="shared" si="0"/>
        <v>59.533333333333331</v>
      </c>
      <c r="G24" s="44">
        <f t="shared" si="0"/>
        <v>89.3</v>
      </c>
      <c r="H24" s="44">
        <f t="shared" si="0"/>
        <v>59.533333333333331</v>
      </c>
      <c r="I24" s="44">
        <f t="shared" si="0"/>
        <v>89.3</v>
      </c>
      <c r="J24" s="44">
        <f t="shared" si="0"/>
        <v>59.533333333333331</v>
      </c>
      <c r="K24" s="44">
        <f t="shared" si="0"/>
        <v>89.3</v>
      </c>
    </row>
    <row r="25" spans="1:11">
      <c r="A25" s="52" t="s">
        <v>9</v>
      </c>
      <c r="B25" s="23">
        <f t="shared" ref="B25:B28" si="1">F6</f>
        <v>94.5</v>
      </c>
      <c r="C25" s="44">
        <f t="shared" ref="C25:K25" si="2">C15*$B$25/3</f>
        <v>94.5</v>
      </c>
      <c r="D25" s="44">
        <f t="shared" si="2"/>
        <v>63</v>
      </c>
      <c r="E25" s="44">
        <f t="shared" si="2"/>
        <v>94.5</v>
      </c>
      <c r="F25" s="44">
        <f t="shared" si="2"/>
        <v>63</v>
      </c>
      <c r="G25" s="44">
        <f t="shared" si="2"/>
        <v>94.5</v>
      </c>
      <c r="H25" s="44">
        <f t="shared" si="2"/>
        <v>63</v>
      </c>
      <c r="I25" s="44">
        <f t="shared" si="2"/>
        <v>94.5</v>
      </c>
      <c r="J25" s="44">
        <f t="shared" si="2"/>
        <v>94.5</v>
      </c>
      <c r="K25" s="44">
        <f t="shared" si="2"/>
        <v>94.5</v>
      </c>
    </row>
    <row r="26" spans="1:11">
      <c r="A26" s="52" t="s">
        <v>10</v>
      </c>
      <c r="B26" s="23">
        <f t="shared" si="1"/>
        <v>77.349999999999994</v>
      </c>
      <c r="C26" s="44">
        <f t="shared" ref="C26:K26" si="3">C16*$B$26/3</f>
        <v>77.349999999999994</v>
      </c>
      <c r="D26" s="44">
        <f t="shared" si="3"/>
        <v>77.349999999999994</v>
      </c>
      <c r="E26" s="44">
        <f t="shared" si="3"/>
        <v>77.349999999999994</v>
      </c>
      <c r="F26" s="44">
        <f t="shared" si="3"/>
        <v>77.349999999999994</v>
      </c>
      <c r="G26" s="44">
        <f t="shared" si="3"/>
        <v>51.566666666666663</v>
      </c>
      <c r="H26" s="44">
        <f t="shared" si="3"/>
        <v>51.566666666666663</v>
      </c>
      <c r="I26" s="44">
        <f t="shared" si="3"/>
        <v>77.349999999999994</v>
      </c>
      <c r="J26" s="44">
        <f t="shared" si="3"/>
        <v>77.349999999999994</v>
      </c>
      <c r="K26" s="44">
        <f t="shared" si="3"/>
        <v>77.349999999999994</v>
      </c>
    </row>
    <row r="27" spans="1:11">
      <c r="A27" s="52" t="s">
        <v>11</v>
      </c>
      <c r="B27" s="23">
        <f t="shared" si="1"/>
        <v>95.35</v>
      </c>
      <c r="C27" s="44">
        <f t="shared" ref="C27:K27" si="4">C17*$B$27/3</f>
        <v>95.34999999999998</v>
      </c>
      <c r="D27" s="44">
        <f t="shared" si="4"/>
        <v>95.34999999999998</v>
      </c>
      <c r="E27" s="44">
        <f t="shared" si="4"/>
        <v>95.34999999999998</v>
      </c>
      <c r="F27" s="44">
        <f t="shared" si="4"/>
        <v>63.566666666666663</v>
      </c>
      <c r="G27" s="44">
        <f t="shared" si="4"/>
        <v>63.566666666666663</v>
      </c>
      <c r="H27" s="44">
        <f t="shared" si="4"/>
        <v>95.34999999999998</v>
      </c>
      <c r="I27" s="44">
        <f t="shared" si="4"/>
        <v>63.566666666666663</v>
      </c>
      <c r="J27" s="44">
        <f t="shared" si="4"/>
        <v>63.566666666666663</v>
      </c>
      <c r="K27" s="44">
        <f t="shared" si="4"/>
        <v>95.34999999999998</v>
      </c>
    </row>
    <row r="28" spans="1:11">
      <c r="A28" s="52" t="s">
        <v>60</v>
      </c>
      <c r="B28" s="23">
        <f t="shared" si="1"/>
        <v>82</v>
      </c>
      <c r="C28" s="44">
        <f t="shared" ref="C28:K28" si="5">C18*$B$28/3</f>
        <v>82</v>
      </c>
      <c r="D28" s="44">
        <f t="shared" si="5"/>
        <v>54.666666666666664</v>
      </c>
      <c r="E28" s="44">
        <f t="shared" si="5"/>
        <v>54.666666666666664</v>
      </c>
      <c r="F28" s="44">
        <f t="shared" si="5"/>
        <v>54.666666666666664</v>
      </c>
      <c r="G28" s="44">
        <f t="shared" si="5"/>
        <v>82</v>
      </c>
      <c r="H28" s="44">
        <f t="shared" si="5"/>
        <v>82</v>
      </c>
      <c r="I28" s="44">
        <f t="shared" si="5"/>
        <v>54.666666666666664</v>
      </c>
      <c r="J28" s="44">
        <f t="shared" si="5"/>
        <v>82</v>
      </c>
      <c r="K28" s="44">
        <f t="shared" si="5"/>
        <v>54.666666666666664</v>
      </c>
    </row>
    <row r="29" spans="1:11">
      <c r="A29" s="52" t="s">
        <v>30</v>
      </c>
      <c r="B29" s="24"/>
      <c r="C29" s="52">
        <f t="shared" ref="C29:K29" si="6">AVERAGE(C24:C28)</f>
        <v>87.699999999999989</v>
      </c>
      <c r="D29" s="52">
        <f t="shared" si="6"/>
        <v>75.933333333333337</v>
      </c>
      <c r="E29" s="52">
        <f t="shared" si="6"/>
        <v>76.28</v>
      </c>
      <c r="F29" s="52">
        <f t="shared" si="6"/>
        <v>63.623333333333335</v>
      </c>
      <c r="G29" s="52">
        <f t="shared" si="6"/>
        <v>76.186666666666667</v>
      </c>
      <c r="H29" s="52">
        <f t="shared" si="6"/>
        <v>70.289999999999992</v>
      </c>
      <c r="I29" s="52">
        <f t="shared" si="6"/>
        <v>75.876666666666665</v>
      </c>
      <c r="J29" s="52">
        <f t="shared" si="6"/>
        <v>75.39</v>
      </c>
      <c r="K29" s="52">
        <f t="shared" si="6"/>
        <v>82.23333333333332</v>
      </c>
    </row>
    <row r="30" spans="1:11">
      <c r="B30" s="38"/>
      <c r="C30" s="38"/>
      <c r="D30" s="38"/>
      <c r="E30" s="38"/>
      <c r="F30" s="38"/>
      <c r="G30" s="38"/>
    </row>
    <row r="31" spans="1:11">
      <c r="D31" s="38"/>
      <c r="E31" s="4"/>
      <c r="F31" s="4"/>
      <c r="G31" s="4"/>
      <c r="H31" s="4"/>
      <c r="I31" s="4"/>
    </row>
    <row r="32" spans="1:11">
      <c r="D32" s="38"/>
      <c r="E32" s="38"/>
      <c r="F32" s="38"/>
      <c r="G32" s="38"/>
    </row>
  </sheetData>
  <mergeCells count="11">
    <mergeCell ref="H22:H23"/>
    <mergeCell ref="I22:I23"/>
    <mergeCell ref="J22:J23"/>
    <mergeCell ref="K22:K23"/>
    <mergeCell ref="A23:B23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1"/>
  <sheetViews>
    <sheetView zoomScale="90" zoomScaleNormal="90" workbookViewId="0">
      <selection activeCell="A9" sqref="A9:P9"/>
    </sheetView>
  </sheetViews>
  <sheetFormatPr defaultRowHeight="15"/>
  <cols>
    <col min="1" max="1" width="25.42578125" style="1" customWidth="1"/>
    <col min="2" max="2" width="41.42578125" style="1" bestFit="1" customWidth="1"/>
    <col min="3" max="14" width="6.42578125" style="2" customWidth="1"/>
    <col min="15" max="15" width="15.7109375" style="39" bestFit="1" customWidth="1"/>
    <col min="16" max="16" width="24.42578125" style="2" bestFit="1" customWidth="1"/>
    <col min="17" max="16384" width="9.140625" style="39"/>
  </cols>
  <sheetData>
    <row r="1" spans="1:16" ht="18.75" customHeight="1">
      <c r="A1" s="182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5" customHeight="1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customHeight="1">
      <c r="A3" s="182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" customHeight="1">
      <c r="A4" s="195" t="s">
        <v>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" customHeight="1">
      <c r="A5" s="182" t="s">
        <v>44</v>
      </c>
      <c r="B5" s="182"/>
      <c r="C5" s="202" t="s">
        <v>45</v>
      </c>
      <c r="D5" s="202"/>
      <c r="E5" s="202"/>
      <c r="F5" s="202"/>
      <c r="G5" s="202"/>
      <c r="H5" s="202"/>
      <c r="I5" s="182" t="s">
        <v>48</v>
      </c>
      <c r="J5" s="182"/>
      <c r="K5" s="182"/>
      <c r="L5" s="182" t="s">
        <v>440</v>
      </c>
      <c r="M5" s="182"/>
      <c r="N5" s="182" t="s">
        <v>46</v>
      </c>
      <c r="O5" s="182"/>
      <c r="P5" s="132" t="s">
        <v>448</v>
      </c>
    </row>
    <row r="6" spans="1:16" ht="18.75">
      <c r="A6" s="182" t="s">
        <v>57</v>
      </c>
      <c r="B6" s="182"/>
      <c r="C6" s="182" t="s">
        <v>449</v>
      </c>
      <c r="D6" s="189"/>
      <c r="E6" s="189"/>
      <c r="F6" s="189"/>
      <c r="G6" s="189"/>
      <c r="H6" s="182" t="s">
        <v>47</v>
      </c>
      <c r="I6" s="182"/>
      <c r="J6" s="182"/>
      <c r="K6" s="182"/>
      <c r="L6" s="182"/>
      <c r="M6" s="182" t="s">
        <v>450</v>
      </c>
      <c r="N6" s="190"/>
      <c r="O6" s="190"/>
      <c r="P6" s="190"/>
    </row>
    <row r="7" spans="1:16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25"/>
      <c r="P7" s="134"/>
    </row>
    <row r="8" spans="1:16" ht="25.5" customHeight="1">
      <c r="A8" s="135"/>
      <c r="B8" s="133"/>
      <c r="C8" s="136"/>
      <c r="D8" s="136" t="s">
        <v>451</v>
      </c>
      <c r="E8" s="136"/>
      <c r="F8" s="136"/>
      <c r="G8" s="136"/>
      <c r="H8" s="136"/>
      <c r="I8" s="137"/>
      <c r="J8" s="137"/>
      <c r="K8" s="137"/>
      <c r="L8" s="137"/>
      <c r="M8" s="137"/>
      <c r="N8" s="137"/>
      <c r="O8" s="138"/>
      <c r="P8" s="137"/>
    </row>
    <row r="9" spans="1:16" ht="18.75">
      <c r="A9" s="65"/>
      <c r="B9" s="65"/>
      <c r="C9" s="160" t="s">
        <v>66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64"/>
      <c r="P9" s="70"/>
    </row>
    <row r="10" spans="1:16" ht="18.75">
      <c r="A10" s="139"/>
      <c r="B10" s="139"/>
      <c r="C10" s="140" t="s">
        <v>37</v>
      </c>
      <c r="D10" s="140"/>
      <c r="E10" s="140"/>
      <c r="F10" s="140"/>
      <c r="G10" s="140"/>
      <c r="H10" s="140"/>
      <c r="I10" s="140"/>
      <c r="J10" s="140" t="s">
        <v>38</v>
      </c>
      <c r="K10" s="140"/>
      <c r="L10" s="140"/>
      <c r="M10" s="140"/>
      <c r="N10" s="141" t="s">
        <v>39</v>
      </c>
      <c r="O10" s="138"/>
      <c r="P10" s="137"/>
    </row>
    <row r="11" spans="1:16" s="12" customFormat="1" ht="15.75">
      <c r="A11" s="57" t="s">
        <v>20</v>
      </c>
      <c r="B11" s="58"/>
      <c r="C11" s="52">
        <v>1</v>
      </c>
      <c r="D11" s="52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2">
        <v>11</v>
      </c>
      <c r="N11" s="52">
        <v>12</v>
      </c>
      <c r="O11" s="52" t="s">
        <v>40</v>
      </c>
      <c r="P11" s="52" t="s">
        <v>36</v>
      </c>
    </row>
    <row r="12" spans="1:16" s="12" customFormat="1" ht="15.75">
      <c r="A12" s="191" t="s">
        <v>430</v>
      </c>
      <c r="B12" s="192"/>
      <c r="C12" s="21" t="s">
        <v>1</v>
      </c>
      <c r="D12" s="21" t="s">
        <v>2</v>
      </c>
      <c r="E12" s="21" t="s">
        <v>1</v>
      </c>
      <c r="F12" s="21" t="s">
        <v>0</v>
      </c>
      <c r="G12" s="21" t="s">
        <v>2</v>
      </c>
      <c r="H12" s="21" t="s">
        <v>61</v>
      </c>
      <c r="I12" s="21" t="s">
        <v>3</v>
      </c>
      <c r="J12" s="21" t="s">
        <v>1</v>
      </c>
      <c r="K12" s="21" t="s">
        <v>2</v>
      </c>
      <c r="L12" s="21" t="s">
        <v>0</v>
      </c>
      <c r="M12" s="21" t="s">
        <v>1</v>
      </c>
      <c r="N12" s="21" t="s">
        <v>61</v>
      </c>
      <c r="O12" s="52" t="s">
        <v>19</v>
      </c>
      <c r="P12" s="52" t="s">
        <v>19</v>
      </c>
    </row>
    <row r="13" spans="1:16" s="12" customFormat="1" ht="15.75">
      <c r="A13" s="193" t="s">
        <v>22</v>
      </c>
      <c r="B13" s="194"/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2">
        <v>5</v>
      </c>
      <c r="I13" s="52">
        <v>5</v>
      </c>
      <c r="J13" s="52">
        <v>10</v>
      </c>
      <c r="K13" s="52">
        <v>10</v>
      </c>
      <c r="L13" s="52">
        <v>10</v>
      </c>
      <c r="M13" s="52">
        <v>10</v>
      </c>
      <c r="N13" s="52">
        <v>15</v>
      </c>
      <c r="O13" s="52">
        <v>70</v>
      </c>
      <c r="P13" s="52">
        <v>70</v>
      </c>
    </row>
    <row r="14" spans="1:16" s="12" customFormat="1" ht="22.5" customHeight="1">
      <c r="A14" s="101" t="s">
        <v>55</v>
      </c>
      <c r="B14" s="101" t="s">
        <v>56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102">
        <f>O13*0.357142</f>
        <v>24.999940000000002</v>
      </c>
      <c r="P14" s="54"/>
    </row>
    <row r="15" spans="1:16" s="12" customFormat="1" ht="15.75">
      <c r="A15" s="103" t="s">
        <v>249</v>
      </c>
      <c r="B15" s="104" t="s">
        <v>72</v>
      </c>
      <c r="C15" s="94">
        <v>4</v>
      </c>
      <c r="D15" s="22">
        <v>0</v>
      </c>
      <c r="E15" s="22"/>
      <c r="F15" s="22"/>
      <c r="G15" s="22"/>
      <c r="H15" s="22"/>
      <c r="I15" s="22"/>
      <c r="J15" s="22"/>
      <c r="K15" s="22"/>
      <c r="L15" s="22">
        <v>8</v>
      </c>
      <c r="M15" s="22">
        <v>6</v>
      </c>
      <c r="N15" s="22"/>
      <c r="O15" s="96">
        <v>45</v>
      </c>
      <c r="P15" s="25">
        <f>SUM(C15:N15)</f>
        <v>18</v>
      </c>
    </row>
    <row r="16" spans="1:16" s="12" customFormat="1" ht="15.75">
      <c r="A16" s="103" t="s">
        <v>252</v>
      </c>
      <c r="B16" s="104" t="s">
        <v>75</v>
      </c>
      <c r="C16" s="94">
        <v>4</v>
      </c>
      <c r="D16" s="22"/>
      <c r="E16" s="22">
        <v>3</v>
      </c>
      <c r="F16" s="22">
        <v>5</v>
      </c>
      <c r="G16" s="22">
        <v>4</v>
      </c>
      <c r="H16" s="22"/>
      <c r="I16" s="22">
        <v>3</v>
      </c>
      <c r="J16" s="22"/>
      <c r="K16" s="22"/>
      <c r="L16" s="22">
        <v>7</v>
      </c>
      <c r="M16" s="22">
        <v>6</v>
      </c>
      <c r="N16" s="22">
        <v>8</v>
      </c>
      <c r="O16" s="96">
        <v>45</v>
      </c>
      <c r="P16" s="25">
        <f t="shared" ref="P16:P71" si="1">SUM(C16:N16)</f>
        <v>40</v>
      </c>
    </row>
    <row r="17" spans="1:16" s="12" customFormat="1" ht="15.75">
      <c r="A17" s="103" t="s">
        <v>260</v>
      </c>
      <c r="B17" s="104" t="s">
        <v>83</v>
      </c>
      <c r="C17" s="94">
        <v>4</v>
      </c>
      <c r="D17" s="22">
        <v>5</v>
      </c>
      <c r="E17" s="22"/>
      <c r="F17" s="22">
        <v>5</v>
      </c>
      <c r="G17" s="22"/>
      <c r="H17" s="22"/>
      <c r="I17" s="22">
        <v>4</v>
      </c>
      <c r="J17" s="22"/>
      <c r="K17" s="22"/>
      <c r="L17" s="22">
        <v>7</v>
      </c>
      <c r="M17" s="22">
        <v>7</v>
      </c>
      <c r="N17" s="22">
        <v>8</v>
      </c>
      <c r="O17" s="96">
        <v>48</v>
      </c>
      <c r="P17" s="25">
        <f t="shared" si="1"/>
        <v>40</v>
      </c>
    </row>
    <row r="18" spans="1:16" s="12" customFormat="1" ht="15.75">
      <c r="A18" s="103" t="s">
        <v>261</v>
      </c>
      <c r="B18" s="104" t="s">
        <v>84</v>
      </c>
      <c r="C18" s="94">
        <v>3</v>
      </c>
      <c r="D18" s="22"/>
      <c r="E18" s="22">
        <v>3</v>
      </c>
      <c r="F18" s="22">
        <v>4</v>
      </c>
      <c r="G18" s="22"/>
      <c r="H18" s="22">
        <v>2</v>
      </c>
      <c r="I18" s="22">
        <v>2</v>
      </c>
      <c r="J18" s="22">
        <v>2</v>
      </c>
      <c r="K18" s="22"/>
      <c r="L18" s="22">
        <v>2</v>
      </c>
      <c r="M18" s="22">
        <v>3</v>
      </c>
      <c r="N18" s="22">
        <v>5</v>
      </c>
      <c r="O18" s="96">
        <v>33</v>
      </c>
      <c r="P18" s="25">
        <f t="shared" si="1"/>
        <v>26</v>
      </c>
    </row>
    <row r="19" spans="1:16" s="12" customFormat="1" ht="15.75">
      <c r="A19" s="103" t="s">
        <v>263</v>
      </c>
      <c r="B19" s="104" t="s">
        <v>86</v>
      </c>
      <c r="C19" s="94">
        <v>3</v>
      </c>
      <c r="D19" s="22"/>
      <c r="E19" s="22"/>
      <c r="F19" s="22"/>
      <c r="G19" s="22"/>
      <c r="H19" s="22"/>
      <c r="I19" s="22"/>
      <c r="J19" s="22">
        <v>7</v>
      </c>
      <c r="K19" s="22"/>
      <c r="L19" s="22"/>
      <c r="M19" s="22"/>
      <c r="N19" s="22"/>
      <c r="O19" s="96">
        <v>31</v>
      </c>
      <c r="P19" s="25">
        <f t="shared" si="1"/>
        <v>10</v>
      </c>
    </row>
    <row r="20" spans="1:16" s="12" customFormat="1" ht="15.75">
      <c r="A20" s="103" t="s">
        <v>264</v>
      </c>
      <c r="B20" s="104" t="s">
        <v>87</v>
      </c>
      <c r="C20" s="9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96">
        <v>43</v>
      </c>
      <c r="P20" s="25">
        <f t="shared" si="1"/>
        <v>0</v>
      </c>
    </row>
    <row r="21" spans="1:16" s="12" customFormat="1" ht="15.75">
      <c r="A21" s="103" t="s">
        <v>265</v>
      </c>
      <c r="B21" s="104" t="s">
        <v>88</v>
      </c>
      <c r="C21" s="94">
        <v>5</v>
      </c>
      <c r="D21" s="22"/>
      <c r="E21" s="22">
        <v>4</v>
      </c>
      <c r="F21" s="22">
        <v>5</v>
      </c>
      <c r="G21" s="22"/>
      <c r="H21" s="22">
        <v>5</v>
      </c>
      <c r="I21" s="22"/>
      <c r="J21" s="22">
        <v>9</v>
      </c>
      <c r="K21" s="22"/>
      <c r="L21" s="22">
        <v>8</v>
      </c>
      <c r="M21" s="22">
        <v>8</v>
      </c>
      <c r="N21" s="22">
        <v>7</v>
      </c>
      <c r="O21" s="96">
        <v>45</v>
      </c>
      <c r="P21" s="25">
        <f t="shared" si="1"/>
        <v>51</v>
      </c>
    </row>
    <row r="22" spans="1:16" s="12" customFormat="1" ht="15.75">
      <c r="A22" s="103" t="s">
        <v>267</v>
      </c>
      <c r="B22" s="104" t="s">
        <v>90</v>
      </c>
      <c r="C22" s="94">
        <v>4</v>
      </c>
      <c r="D22" s="22"/>
      <c r="E22" s="22">
        <v>4</v>
      </c>
      <c r="F22" s="22">
        <v>4</v>
      </c>
      <c r="G22" s="22"/>
      <c r="H22" s="22">
        <v>4</v>
      </c>
      <c r="I22" s="22">
        <v>2</v>
      </c>
      <c r="J22" s="22"/>
      <c r="K22" s="22">
        <v>4</v>
      </c>
      <c r="L22" s="22">
        <v>4</v>
      </c>
      <c r="M22" s="22">
        <v>3</v>
      </c>
      <c r="N22" s="22">
        <v>8</v>
      </c>
      <c r="O22" s="96">
        <v>32</v>
      </c>
      <c r="P22" s="25">
        <f t="shared" si="1"/>
        <v>37</v>
      </c>
    </row>
    <row r="23" spans="1:16" s="12" customFormat="1" ht="15.75">
      <c r="A23" s="103" t="s">
        <v>268</v>
      </c>
      <c r="B23" s="104" t="s">
        <v>91</v>
      </c>
      <c r="C23" s="9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96">
        <v>46</v>
      </c>
      <c r="P23" s="25">
        <f t="shared" si="1"/>
        <v>0</v>
      </c>
    </row>
    <row r="24" spans="1:16" s="12" customFormat="1" ht="15.75">
      <c r="A24" s="103" t="s">
        <v>270</v>
      </c>
      <c r="B24" s="104" t="s">
        <v>93</v>
      </c>
      <c r="C24" s="94">
        <v>4</v>
      </c>
      <c r="D24" s="22">
        <v>5</v>
      </c>
      <c r="E24" s="22">
        <v>5</v>
      </c>
      <c r="F24" s="22">
        <v>4</v>
      </c>
      <c r="G24" s="22"/>
      <c r="H24" s="22">
        <v>5</v>
      </c>
      <c r="I24" s="22"/>
      <c r="J24" s="22"/>
      <c r="K24" s="22">
        <v>8</v>
      </c>
      <c r="L24" s="22">
        <v>8</v>
      </c>
      <c r="M24" s="22">
        <v>7</v>
      </c>
      <c r="N24" s="22">
        <v>12</v>
      </c>
      <c r="O24" s="96">
        <v>45</v>
      </c>
      <c r="P24" s="25">
        <f t="shared" si="1"/>
        <v>58</v>
      </c>
    </row>
    <row r="25" spans="1:16" s="12" customFormat="1" ht="15.75">
      <c r="A25" s="103" t="s">
        <v>274</v>
      </c>
      <c r="B25" s="104" t="s">
        <v>97</v>
      </c>
      <c r="C25" s="94">
        <v>5</v>
      </c>
      <c r="D25" s="22"/>
      <c r="E25" s="22">
        <v>4</v>
      </c>
      <c r="F25" s="22">
        <v>4</v>
      </c>
      <c r="G25" s="22"/>
      <c r="H25" s="22"/>
      <c r="I25" s="22"/>
      <c r="J25" s="22"/>
      <c r="K25" s="22">
        <v>9</v>
      </c>
      <c r="L25" s="22">
        <v>8</v>
      </c>
      <c r="M25" s="22">
        <v>8</v>
      </c>
      <c r="N25" s="22">
        <v>10</v>
      </c>
      <c r="O25" s="96">
        <v>51</v>
      </c>
      <c r="P25" s="25">
        <f t="shared" si="1"/>
        <v>48</v>
      </c>
    </row>
    <row r="26" spans="1:16" s="12" customFormat="1" ht="15.75">
      <c r="A26" s="103" t="s">
        <v>275</v>
      </c>
      <c r="B26" s="104" t="s">
        <v>98</v>
      </c>
      <c r="C26" s="94">
        <v>4</v>
      </c>
      <c r="D26" s="22"/>
      <c r="E26" s="22"/>
      <c r="F26" s="22">
        <v>4</v>
      </c>
      <c r="G26" s="22"/>
      <c r="H26" s="22">
        <v>4</v>
      </c>
      <c r="I26" s="22"/>
      <c r="J26" s="22"/>
      <c r="K26" s="22"/>
      <c r="L26" s="22">
        <v>6</v>
      </c>
      <c r="M26" s="22">
        <v>8</v>
      </c>
      <c r="N26" s="22">
        <v>1</v>
      </c>
      <c r="O26" s="96">
        <v>44</v>
      </c>
      <c r="P26" s="25">
        <f t="shared" si="1"/>
        <v>27</v>
      </c>
    </row>
    <row r="27" spans="1:16" s="12" customFormat="1" ht="15.75">
      <c r="A27" s="103" t="s">
        <v>276</v>
      </c>
      <c r="B27" s="104" t="s">
        <v>99</v>
      </c>
      <c r="C27" s="94">
        <v>4</v>
      </c>
      <c r="D27" s="22"/>
      <c r="E27" s="22"/>
      <c r="F27" s="22"/>
      <c r="G27" s="22"/>
      <c r="H27" s="22"/>
      <c r="I27" s="22"/>
      <c r="J27" s="22">
        <v>8</v>
      </c>
      <c r="K27" s="22"/>
      <c r="L27" s="22">
        <v>8</v>
      </c>
      <c r="M27" s="22">
        <v>6</v>
      </c>
      <c r="N27" s="22">
        <v>12</v>
      </c>
      <c r="O27" s="96">
        <v>42</v>
      </c>
      <c r="P27" s="25">
        <f t="shared" si="1"/>
        <v>38</v>
      </c>
    </row>
    <row r="28" spans="1:16" s="12" customFormat="1" ht="15.75">
      <c r="A28" s="103" t="s">
        <v>277</v>
      </c>
      <c r="B28" s="104" t="s">
        <v>100</v>
      </c>
      <c r="C28" s="94"/>
      <c r="D28" s="22"/>
      <c r="E28" s="22">
        <v>4</v>
      </c>
      <c r="F28" s="22">
        <v>5</v>
      </c>
      <c r="G28" s="22">
        <v>5</v>
      </c>
      <c r="H28" s="22">
        <v>4</v>
      </c>
      <c r="I28" s="22"/>
      <c r="J28" s="22"/>
      <c r="K28" s="22">
        <v>8</v>
      </c>
      <c r="L28" s="22">
        <v>10</v>
      </c>
      <c r="M28" s="22">
        <v>8</v>
      </c>
      <c r="N28" s="22">
        <v>12</v>
      </c>
      <c r="O28" s="96">
        <v>50</v>
      </c>
      <c r="P28" s="25">
        <f t="shared" si="1"/>
        <v>56</v>
      </c>
    </row>
    <row r="29" spans="1:16" s="12" customFormat="1" ht="15.75">
      <c r="A29" s="103" t="s">
        <v>278</v>
      </c>
      <c r="B29" s="104" t="s">
        <v>101</v>
      </c>
      <c r="C29" s="9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96">
        <v>43</v>
      </c>
      <c r="P29" s="25">
        <f t="shared" si="1"/>
        <v>0</v>
      </c>
    </row>
    <row r="30" spans="1:16" s="12" customFormat="1" ht="15.75">
      <c r="A30" s="103" t="s">
        <v>279</v>
      </c>
      <c r="B30" s="104" t="s">
        <v>102</v>
      </c>
      <c r="C30" s="9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96">
        <v>51</v>
      </c>
      <c r="P30" s="25">
        <f t="shared" si="1"/>
        <v>0</v>
      </c>
    </row>
    <row r="31" spans="1:16" s="12" customFormat="1" ht="15.75">
      <c r="A31" s="103" t="s">
        <v>282</v>
      </c>
      <c r="B31" s="104" t="s">
        <v>105</v>
      </c>
      <c r="C31" s="94">
        <v>4</v>
      </c>
      <c r="D31" s="22">
        <v>4</v>
      </c>
      <c r="E31" s="22"/>
      <c r="F31" s="22">
        <v>4</v>
      </c>
      <c r="G31" s="22">
        <v>3</v>
      </c>
      <c r="H31" s="22">
        <v>4</v>
      </c>
      <c r="I31" s="22"/>
      <c r="J31" s="22"/>
      <c r="K31" s="22"/>
      <c r="L31" s="22"/>
      <c r="M31" s="22">
        <v>6</v>
      </c>
      <c r="N31" s="22"/>
      <c r="O31" s="96">
        <v>43</v>
      </c>
      <c r="P31" s="25">
        <f t="shared" si="1"/>
        <v>25</v>
      </c>
    </row>
    <row r="32" spans="1:16" s="12" customFormat="1" ht="15.75">
      <c r="A32" s="103" t="s">
        <v>288</v>
      </c>
      <c r="B32" s="104" t="s">
        <v>111</v>
      </c>
      <c r="C32" s="94">
        <v>4</v>
      </c>
      <c r="D32" s="22">
        <v>4</v>
      </c>
      <c r="E32" s="22"/>
      <c r="F32" s="22">
        <v>4</v>
      </c>
      <c r="G32" s="22"/>
      <c r="H32" s="22">
        <v>3</v>
      </c>
      <c r="I32" s="22"/>
      <c r="J32" s="22"/>
      <c r="K32" s="22"/>
      <c r="L32" s="22">
        <v>6</v>
      </c>
      <c r="M32" s="22">
        <v>5</v>
      </c>
      <c r="N32" s="22">
        <v>10</v>
      </c>
      <c r="O32" s="96">
        <v>43</v>
      </c>
      <c r="P32" s="25">
        <f t="shared" si="1"/>
        <v>36</v>
      </c>
    </row>
    <row r="33" spans="1:16" s="12" customFormat="1" ht="15.75">
      <c r="A33" s="103" t="s">
        <v>294</v>
      </c>
      <c r="B33" s="104" t="s">
        <v>117</v>
      </c>
      <c r="C33" s="94">
        <v>4</v>
      </c>
      <c r="D33" s="22"/>
      <c r="E33" s="22"/>
      <c r="F33" s="22">
        <v>3</v>
      </c>
      <c r="G33" s="22"/>
      <c r="H33" s="22">
        <v>3</v>
      </c>
      <c r="I33" s="22"/>
      <c r="J33" s="22"/>
      <c r="K33" s="22">
        <v>4</v>
      </c>
      <c r="L33" s="22">
        <v>6</v>
      </c>
      <c r="M33" s="22"/>
      <c r="N33" s="22"/>
      <c r="O33" s="96">
        <v>42</v>
      </c>
      <c r="P33" s="25">
        <f t="shared" si="1"/>
        <v>20</v>
      </c>
    </row>
    <row r="34" spans="1:16" s="12" customFormat="1" ht="15.75">
      <c r="A34" s="103" t="s">
        <v>303</v>
      </c>
      <c r="B34" s="104" t="s">
        <v>126</v>
      </c>
      <c r="C34" s="94">
        <v>3</v>
      </c>
      <c r="D34" s="22"/>
      <c r="E34" s="22">
        <v>3</v>
      </c>
      <c r="F34" s="22">
        <v>3</v>
      </c>
      <c r="G34" s="22"/>
      <c r="H34" s="22">
        <v>3</v>
      </c>
      <c r="I34" s="22">
        <v>4</v>
      </c>
      <c r="J34" s="22"/>
      <c r="K34" s="22">
        <v>4</v>
      </c>
      <c r="L34" s="22">
        <v>4</v>
      </c>
      <c r="M34" s="22">
        <v>5</v>
      </c>
      <c r="N34" s="22">
        <v>7</v>
      </c>
      <c r="O34" s="96">
        <v>39</v>
      </c>
      <c r="P34" s="25">
        <f t="shared" si="1"/>
        <v>36</v>
      </c>
    </row>
    <row r="35" spans="1:16" s="12" customFormat="1" ht="15.75">
      <c r="A35" s="103" t="s">
        <v>306</v>
      </c>
      <c r="B35" s="104" t="s">
        <v>129</v>
      </c>
      <c r="C35" s="94">
        <v>5</v>
      </c>
      <c r="D35" s="22">
        <v>5</v>
      </c>
      <c r="E35" s="22">
        <v>4</v>
      </c>
      <c r="F35" s="22"/>
      <c r="G35" s="22"/>
      <c r="H35" s="22">
        <v>4</v>
      </c>
      <c r="I35" s="22">
        <v>3</v>
      </c>
      <c r="J35" s="22"/>
      <c r="K35" s="22">
        <v>4</v>
      </c>
      <c r="L35" s="22">
        <v>8</v>
      </c>
      <c r="M35" s="22">
        <v>7</v>
      </c>
      <c r="N35" s="22"/>
      <c r="O35" s="96">
        <v>46</v>
      </c>
      <c r="P35" s="25">
        <f t="shared" si="1"/>
        <v>40</v>
      </c>
    </row>
    <row r="36" spans="1:16" s="12" customFormat="1" ht="15.75">
      <c r="A36" s="103" t="s">
        <v>309</v>
      </c>
      <c r="B36" s="104" t="s">
        <v>132</v>
      </c>
      <c r="C36" s="94">
        <v>4</v>
      </c>
      <c r="D36" s="22">
        <v>5</v>
      </c>
      <c r="E36" s="22"/>
      <c r="F36" s="22">
        <v>4</v>
      </c>
      <c r="G36" s="22"/>
      <c r="H36" s="22">
        <v>3</v>
      </c>
      <c r="I36" s="22"/>
      <c r="J36" s="22"/>
      <c r="K36" s="22"/>
      <c r="L36" s="22"/>
      <c r="M36" s="22"/>
      <c r="N36" s="22">
        <v>6</v>
      </c>
      <c r="O36" s="96">
        <v>44</v>
      </c>
      <c r="P36" s="25">
        <f t="shared" si="1"/>
        <v>22</v>
      </c>
    </row>
    <row r="37" spans="1:16" s="12" customFormat="1" ht="15.75">
      <c r="A37" s="103" t="s">
        <v>312</v>
      </c>
      <c r="B37" s="104" t="s">
        <v>135</v>
      </c>
      <c r="C37" s="94">
        <v>3</v>
      </c>
      <c r="D37" s="22">
        <v>5</v>
      </c>
      <c r="E37" s="22">
        <v>3</v>
      </c>
      <c r="F37" s="22">
        <v>3</v>
      </c>
      <c r="G37" s="22"/>
      <c r="H37" s="22"/>
      <c r="I37" s="22"/>
      <c r="J37" s="22"/>
      <c r="K37" s="22"/>
      <c r="L37" s="22"/>
      <c r="M37" s="22"/>
      <c r="N37" s="22">
        <v>6</v>
      </c>
      <c r="O37" s="96">
        <v>51</v>
      </c>
      <c r="P37" s="25">
        <f t="shared" si="1"/>
        <v>20</v>
      </c>
    </row>
    <row r="38" spans="1:16" s="12" customFormat="1" ht="15.75">
      <c r="A38" s="103" t="s">
        <v>313</v>
      </c>
      <c r="B38" s="123" t="s">
        <v>136</v>
      </c>
      <c r="C38" s="94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96">
        <v>39</v>
      </c>
      <c r="P38" s="25"/>
    </row>
    <row r="39" spans="1:16" s="12" customFormat="1" ht="15.75">
      <c r="A39" s="103" t="s">
        <v>315</v>
      </c>
      <c r="B39" s="104" t="s">
        <v>138</v>
      </c>
      <c r="C39" s="94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96">
        <v>45</v>
      </c>
      <c r="P39" s="25">
        <f t="shared" si="1"/>
        <v>0</v>
      </c>
    </row>
    <row r="40" spans="1:16" s="12" customFormat="1" ht="15.75">
      <c r="A40" s="103" t="s">
        <v>318</v>
      </c>
      <c r="B40" s="104" t="s">
        <v>141</v>
      </c>
      <c r="C40" s="94">
        <v>4</v>
      </c>
      <c r="D40" s="22"/>
      <c r="E40" s="22">
        <v>5</v>
      </c>
      <c r="F40" s="22">
        <v>5</v>
      </c>
      <c r="G40" s="22">
        <v>4</v>
      </c>
      <c r="H40" s="22">
        <v>4</v>
      </c>
      <c r="I40" s="22"/>
      <c r="J40" s="22">
        <v>8</v>
      </c>
      <c r="K40" s="22"/>
      <c r="L40" s="22">
        <v>9</v>
      </c>
      <c r="M40" s="22">
        <v>8</v>
      </c>
      <c r="N40" s="22">
        <v>12</v>
      </c>
      <c r="O40" s="96">
        <v>50</v>
      </c>
      <c r="P40" s="25">
        <f t="shared" si="1"/>
        <v>59</v>
      </c>
    </row>
    <row r="41" spans="1:16" s="12" customFormat="1" ht="15.75">
      <c r="A41" s="103" t="s">
        <v>322</v>
      </c>
      <c r="B41" s="104" t="s">
        <v>145</v>
      </c>
      <c r="C41" s="94">
        <v>5</v>
      </c>
      <c r="D41" s="22"/>
      <c r="E41" s="22">
        <v>3</v>
      </c>
      <c r="F41" s="22">
        <v>5</v>
      </c>
      <c r="G41" s="22"/>
      <c r="H41" s="22">
        <v>5</v>
      </c>
      <c r="I41" s="22">
        <v>4</v>
      </c>
      <c r="J41" s="22"/>
      <c r="K41" s="22">
        <v>8</v>
      </c>
      <c r="L41" s="22">
        <v>8</v>
      </c>
      <c r="M41" s="22">
        <v>8</v>
      </c>
      <c r="N41" s="22">
        <v>6</v>
      </c>
      <c r="O41" s="96">
        <v>47</v>
      </c>
      <c r="P41" s="25">
        <f t="shared" si="1"/>
        <v>52</v>
      </c>
    </row>
    <row r="42" spans="1:16" s="12" customFormat="1" ht="15.75">
      <c r="A42" s="103" t="s">
        <v>329</v>
      </c>
      <c r="B42" s="104" t="s">
        <v>152</v>
      </c>
      <c r="C42" s="94">
        <v>5</v>
      </c>
      <c r="D42" s="22">
        <v>4</v>
      </c>
      <c r="E42" s="22">
        <v>4</v>
      </c>
      <c r="F42" s="22">
        <v>5</v>
      </c>
      <c r="G42" s="22"/>
      <c r="H42" s="22">
        <v>3</v>
      </c>
      <c r="I42" s="22"/>
      <c r="J42" s="22">
        <v>8</v>
      </c>
      <c r="K42" s="22"/>
      <c r="L42" s="22">
        <v>6</v>
      </c>
      <c r="M42" s="22">
        <v>7</v>
      </c>
      <c r="N42" s="22">
        <v>10</v>
      </c>
      <c r="O42" s="96">
        <v>46</v>
      </c>
      <c r="P42" s="25">
        <f t="shared" si="1"/>
        <v>52</v>
      </c>
    </row>
    <row r="43" spans="1:16" s="12" customFormat="1" ht="15.75">
      <c r="A43" s="103" t="s">
        <v>331</v>
      </c>
      <c r="B43" s="104" t="s">
        <v>445</v>
      </c>
      <c r="C43" s="94">
        <v>3</v>
      </c>
      <c r="D43" s="22"/>
      <c r="E43" s="22">
        <v>3</v>
      </c>
      <c r="F43" s="22">
        <v>2</v>
      </c>
      <c r="G43" s="22">
        <v>3</v>
      </c>
      <c r="H43" s="22">
        <v>2</v>
      </c>
      <c r="I43" s="22"/>
      <c r="J43" s="22"/>
      <c r="K43" s="22">
        <v>4</v>
      </c>
      <c r="L43" s="22">
        <v>4</v>
      </c>
      <c r="M43" s="22">
        <v>4</v>
      </c>
      <c r="N43" s="22">
        <v>6</v>
      </c>
      <c r="O43" s="96">
        <v>28</v>
      </c>
      <c r="P43" s="25"/>
    </row>
    <row r="44" spans="1:16" s="12" customFormat="1" ht="15.75">
      <c r="A44" s="103" t="s">
        <v>334</v>
      </c>
      <c r="B44" s="104" t="s">
        <v>157</v>
      </c>
      <c r="C44" s="94"/>
      <c r="D44" s="22"/>
      <c r="E44" s="22"/>
      <c r="F44" s="22"/>
      <c r="G44" s="22"/>
      <c r="H44" s="22"/>
      <c r="I44" s="22"/>
      <c r="J44" s="22"/>
      <c r="K44" s="22"/>
      <c r="L44" s="22"/>
      <c r="M44" s="22">
        <v>8</v>
      </c>
      <c r="N44" s="22">
        <v>6</v>
      </c>
      <c r="O44" s="96">
        <v>44</v>
      </c>
      <c r="P44" s="25">
        <f t="shared" si="1"/>
        <v>14</v>
      </c>
    </row>
    <row r="45" spans="1:16" s="12" customFormat="1" ht="15.75">
      <c r="A45" s="103" t="s">
        <v>335</v>
      </c>
      <c r="B45" s="104" t="s">
        <v>158</v>
      </c>
      <c r="C45" s="94">
        <v>2</v>
      </c>
      <c r="D45" s="22"/>
      <c r="E45" s="22">
        <v>2</v>
      </c>
      <c r="F45" s="22"/>
      <c r="G45" s="22">
        <v>3</v>
      </c>
      <c r="H45" s="22">
        <v>3</v>
      </c>
      <c r="I45" s="22"/>
      <c r="J45" s="22">
        <v>2</v>
      </c>
      <c r="K45" s="22"/>
      <c r="L45" s="22">
        <v>2</v>
      </c>
      <c r="M45" s="22"/>
      <c r="N45" s="22">
        <v>6</v>
      </c>
      <c r="O45" s="96">
        <v>45</v>
      </c>
      <c r="P45" s="25">
        <f t="shared" si="1"/>
        <v>20</v>
      </c>
    </row>
    <row r="46" spans="1:16" s="12" customFormat="1" ht="15.75">
      <c r="A46" s="103" t="s">
        <v>339</v>
      </c>
      <c r="B46" s="104" t="s">
        <v>162</v>
      </c>
      <c r="C46" s="94"/>
      <c r="D46" s="22">
        <v>3</v>
      </c>
      <c r="E46" s="22"/>
      <c r="F46" s="22">
        <v>4</v>
      </c>
      <c r="G46" s="22">
        <v>3</v>
      </c>
      <c r="H46" s="22"/>
      <c r="I46" s="22"/>
      <c r="J46" s="22"/>
      <c r="K46" s="22">
        <v>7</v>
      </c>
      <c r="L46" s="22">
        <v>9</v>
      </c>
      <c r="M46" s="22">
        <v>8</v>
      </c>
      <c r="N46" s="22">
        <v>10</v>
      </c>
      <c r="O46" s="96">
        <v>52</v>
      </c>
      <c r="P46" s="25">
        <f t="shared" si="1"/>
        <v>44</v>
      </c>
    </row>
    <row r="47" spans="1:16" s="12" customFormat="1" ht="15.75">
      <c r="A47" s="103" t="s">
        <v>344</v>
      </c>
      <c r="B47" s="104" t="s">
        <v>167</v>
      </c>
      <c r="C47" s="94">
        <v>3</v>
      </c>
      <c r="D47" s="22">
        <v>2</v>
      </c>
      <c r="E47" s="22">
        <v>3</v>
      </c>
      <c r="F47" s="22">
        <v>4</v>
      </c>
      <c r="G47" s="22"/>
      <c r="H47" s="22"/>
      <c r="I47" s="22">
        <v>2</v>
      </c>
      <c r="J47" s="22"/>
      <c r="K47" s="22"/>
      <c r="L47" s="22"/>
      <c r="M47" s="22"/>
      <c r="N47" s="22">
        <v>6</v>
      </c>
      <c r="O47" s="96">
        <v>43</v>
      </c>
      <c r="P47" s="25">
        <f t="shared" si="1"/>
        <v>20</v>
      </c>
    </row>
    <row r="48" spans="1:16" s="12" customFormat="1" ht="15.75">
      <c r="A48" s="103" t="s">
        <v>349</v>
      </c>
      <c r="B48" s="104" t="s">
        <v>172</v>
      </c>
      <c r="C48" s="9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96">
        <v>41</v>
      </c>
      <c r="P48" s="25">
        <f t="shared" si="1"/>
        <v>0</v>
      </c>
    </row>
    <row r="49" spans="1:16" s="12" customFormat="1" ht="15.75">
      <c r="A49" s="103" t="s">
        <v>354</v>
      </c>
      <c r="B49" s="104" t="s">
        <v>177</v>
      </c>
      <c r="C49" s="94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96">
        <v>42</v>
      </c>
      <c r="P49" s="25">
        <f t="shared" si="1"/>
        <v>0</v>
      </c>
    </row>
    <row r="50" spans="1:16" s="12" customFormat="1" ht="15.75">
      <c r="A50" s="103" t="s">
        <v>356</v>
      </c>
      <c r="B50" s="104" t="s">
        <v>446</v>
      </c>
      <c r="C50" s="94">
        <v>4</v>
      </c>
      <c r="D50" s="22"/>
      <c r="E50" s="22">
        <v>3</v>
      </c>
      <c r="F50" s="22"/>
      <c r="G50" s="22"/>
      <c r="H50" s="22"/>
      <c r="I50" s="22"/>
      <c r="J50" s="22"/>
      <c r="K50" s="22"/>
      <c r="L50" s="22"/>
      <c r="M50" s="22">
        <v>7</v>
      </c>
      <c r="N50" s="22">
        <v>10</v>
      </c>
      <c r="O50" s="96">
        <v>45</v>
      </c>
      <c r="P50" s="25">
        <f t="shared" si="1"/>
        <v>24</v>
      </c>
    </row>
    <row r="51" spans="1:16" s="12" customFormat="1" ht="15.75">
      <c r="A51" s="103" t="s">
        <v>358</v>
      </c>
      <c r="B51" s="104" t="s">
        <v>181</v>
      </c>
      <c r="C51" s="94">
        <v>4</v>
      </c>
      <c r="D51" s="22">
        <v>3</v>
      </c>
      <c r="E51" s="22"/>
      <c r="F51" s="22"/>
      <c r="G51" s="22"/>
      <c r="H51" s="22">
        <v>4</v>
      </c>
      <c r="I51" s="22"/>
      <c r="J51" s="22"/>
      <c r="K51" s="22"/>
      <c r="L51" s="22"/>
      <c r="M51" s="22"/>
      <c r="N51" s="22"/>
      <c r="O51" s="96">
        <v>48</v>
      </c>
      <c r="P51" s="25">
        <f t="shared" si="1"/>
        <v>11</v>
      </c>
    </row>
    <row r="52" spans="1:16" s="12" customFormat="1" ht="15.75">
      <c r="A52" s="103" t="s">
        <v>361</v>
      </c>
      <c r="B52" s="104" t="s">
        <v>184</v>
      </c>
      <c r="C52" s="94"/>
      <c r="D52" s="22"/>
      <c r="E52" s="22"/>
      <c r="F52" s="22"/>
      <c r="G52" s="22"/>
      <c r="H52" s="22"/>
      <c r="I52" s="22"/>
      <c r="J52" s="22">
        <v>6</v>
      </c>
      <c r="K52" s="22"/>
      <c r="L52" s="22">
        <v>4</v>
      </c>
      <c r="M52" s="22"/>
      <c r="N52" s="22">
        <v>6</v>
      </c>
      <c r="O52" s="96">
        <v>35</v>
      </c>
      <c r="P52" s="25">
        <f t="shared" si="1"/>
        <v>16</v>
      </c>
    </row>
    <row r="53" spans="1:16" s="12" customFormat="1" ht="15.75">
      <c r="A53" s="103" t="s">
        <v>365</v>
      </c>
      <c r="B53" s="104" t="s">
        <v>188</v>
      </c>
      <c r="C53" s="94"/>
      <c r="D53" s="22"/>
      <c r="E53" s="22"/>
      <c r="F53" s="22">
        <v>3</v>
      </c>
      <c r="G53" s="22">
        <v>3</v>
      </c>
      <c r="H53" s="22">
        <v>3</v>
      </c>
      <c r="I53" s="22">
        <v>3</v>
      </c>
      <c r="J53" s="22">
        <v>4</v>
      </c>
      <c r="K53" s="22"/>
      <c r="L53" s="22">
        <v>3</v>
      </c>
      <c r="M53" s="22">
        <v>4</v>
      </c>
      <c r="N53" s="22">
        <v>5</v>
      </c>
      <c r="O53" s="96">
        <v>42</v>
      </c>
      <c r="P53" s="25">
        <f t="shared" si="1"/>
        <v>28</v>
      </c>
    </row>
    <row r="54" spans="1:16" s="12" customFormat="1" ht="15.75">
      <c r="A54" s="103" t="s">
        <v>367</v>
      </c>
      <c r="B54" s="104" t="s">
        <v>190</v>
      </c>
      <c r="C54" s="94">
        <v>3</v>
      </c>
      <c r="D54" s="22">
        <v>3</v>
      </c>
      <c r="E54" s="22">
        <v>2</v>
      </c>
      <c r="F54" s="22"/>
      <c r="G54" s="22"/>
      <c r="H54" s="22">
        <v>2</v>
      </c>
      <c r="I54" s="22">
        <v>2</v>
      </c>
      <c r="J54" s="22">
        <v>3</v>
      </c>
      <c r="K54" s="22"/>
      <c r="L54" s="22">
        <v>4</v>
      </c>
      <c r="M54" s="22">
        <v>6</v>
      </c>
      <c r="N54" s="22">
        <v>4</v>
      </c>
      <c r="O54" s="96">
        <v>42</v>
      </c>
      <c r="P54" s="25">
        <f t="shared" si="1"/>
        <v>29</v>
      </c>
    </row>
    <row r="55" spans="1:16" s="12" customFormat="1" ht="15.75">
      <c r="A55" s="103" t="s">
        <v>368</v>
      </c>
      <c r="B55" s="104" t="s">
        <v>191</v>
      </c>
      <c r="C55" s="94">
        <v>3</v>
      </c>
      <c r="D55" s="22"/>
      <c r="E55" s="22"/>
      <c r="F55" s="22"/>
      <c r="G55" s="22"/>
      <c r="H55" s="22">
        <v>3</v>
      </c>
      <c r="I55" s="22">
        <v>2</v>
      </c>
      <c r="J55" s="22"/>
      <c r="K55" s="22">
        <v>3</v>
      </c>
      <c r="L55" s="22"/>
      <c r="M55" s="22">
        <v>5</v>
      </c>
      <c r="N55" s="22">
        <v>6</v>
      </c>
      <c r="O55" s="96">
        <v>40</v>
      </c>
      <c r="P55" s="25">
        <f t="shared" si="1"/>
        <v>22</v>
      </c>
    </row>
    <row r="56" spans="1:16" s="12" customFormat="1" ht="15.75">
      <c r="A56" s="103" t="s">
        <v>372</v>
      </c>
      <c r="B56" s="104" t="s">
        <v>195</v>
      </c>
      <c r="C56" s="94">
        <v>4</v>
      </c>
      <c r="D56" s="22"/>
      <c r="E56" s="22">
        <v>3</v>
      </c>
      <c r="F56" s="22">
        <v>4</v>
      </c>
      <c r="G56" s="22"/>
      <c r="H56" s="22"/>
      <c r="I56" s="22">
        <v>3</v>
      </c>
      <c r="J56" s="22"/>
      <c r="K56" s="22"/>
      <c r="L56" s="22"/>
      <c r="M56" s="22"/>
      <c r="N56" s="22">
        <v>6</v>
      </c>
      <c r="O56" s="96">
        <v>44</v>
      </c>
      <c r="P56" s="25">
        <f t="shared" si="1"/>
        <v>20</v>
      </c>
    </row>
    <row r="57" spans="1:16" s="12" customFormat="1" ht="15.75">
      <c r="A57" s="103" t="s">
        <v>373</v>
      </c>
      <c r="B57" s="104" t="s">
        <v>196</v>
      </c>
      <c r="C57" s="94">
        <v>4</v>
      </c>
      <c r="D57" s="22"/>
      <c r="E57" s="22">
        <v>5</v>
      </c>
      <c r="F57" s="22">
        <v>4</v>
      </c>
      <c r="G57" s="22">
        <v>4</v>
      </c>
      <c r="H57" s="22"/>
      <c r="I57" s="22">
        <v>4</v>
      </c>
      <c r="J57" s="22"/>
      <c r="K57" s="22">
        <v>7</v>
      </c>
      <c r="L57" s="22">
        <v>8</v>
      </c>
      <c r="M57" s="22">
        <v>8</v>
      </c>
      <c r="N57" s="22">
        <v>12</v>
      </c>
      <c r="O57" s="96">
        <v>46</v>
      </c>
      <c r="P57" s="25">
        <f t="shared" si="1"/>
        <v>56</v>
      </c>
    </row>
    <row r="58" spans="1:16" s="12" customFormat="1" ht="15.75">
      <c r="A58" s="103" t="s">
        <v>376</v>
      </c>
      <c r="B58" s="104" t="s">
        <v>199</v>
      </c>
      <c r="C58" s="94">
        <v>4</v>
      </c>
      <c r="D58" s="22">
        <v>2</v>
      </c>
      <c r="E58" s="22"/>
      <c r="F58" s="22">
        <v>4</v>
      </c>
      <c r="G58" s="22"/>
      <c r="H58" s="22">
        <v>3</v>
      </c>
      <c r="I58" s="22">
        <v>3</v>
      </c>
      <c r="J58" s="22">
        <v>5</v>
      </c>
      <c r="K58" s="22"/>
      <c r="L58" s="22">
        <v>7</v>
      </c>
      <c r="M58" s="22">
        <v>6</v>
      </c>
      <c r="N58" s="22">
        <v>10</v>
      </c>
      <c r="O58" s="96">
        <v>43</v>
      </c>
      <c r="P58" s="25">
        <f t="shared" si="1"/>
        <v>44</v>
      </c>
    </row>
    <row r="59" spans="1:16" s="12" customFormat="1" ht="15.75">
      <c r="A59" s="103" t="s">
        <v>378</v>
      </c>
      <c r="B59" s="104" t="s">
        <v>201</v>
      </c>
      <c r="C59" s="94">
        <v>3</v>
      </c>
      <c r="D59" s="22"/>
      <c r="E59" s="22">
        <v>5</v>
      </c>
      <c r="F59" s="22">
        <v>4</v>
      </c>
      <c r="G59" s="22">
        <v>2</v>
      </c>
      <c r="H59" s="22">
        <v>3</v>
      </c>
      <c r="I59" s="22"/>
      <c r="J59" s="22"/>
      <c r="K59" s="22"/>
      <c r="L59" s="22">
        <v>8</v>
      </c>
      <c r="M59" s="22">
        <v>6</v>
      </c>
      <c r="N59" s="22">
        <v>5</v>
      </c>
      <c r="O59" s="96">
        <v>48</v>
      </c>
      <c r="P59" s="25">
        <f t="shared" si="1"/>
        <v>36</v>
      </c>
    </row>
    <row r="60" spans="1:16" s="12" customFormat="1" ht="15.75">
      <c r="A60" s="103" t="s">
        <v>379</v>
      </c>
      <c r="B60" s="104" t="s">
        <v>202</v>
      </c>
      <c r="C60" s="94">
        <v>3</v>
      </c>
      <c r="D60" s="22"/>
      <c r="E60" s="22">
        <v>5</v>
      </c>
      <c r="F60" s="22">
        <v>4</v>
      </c>
      <c r="G60" s="22">
        <v>4</v>
      </c>
      <c r="H60" s="22"/>
      <c r="I60" s="22"/>
      <c r="J60" s="22"/>
      <c r="K60" s="22"/>
      <c r="L60" s="22">
        <v>4</v>
      </c>
      <c r="M60" s="22">
        <v>5</v>
      </c>
      <c r="N60" s="22">
        <v>6</v>
      </c>
      <c r="O60" s="96">
        <v>41</v>
      </c>
      <c r="P60" s="25">
        <f t="shared" si="1"/>
        <v>31</v>
      </c>
    </row>
    <row r="61" spans="1:16" s="12" customFormat="1" ht="15.75">
      <c r="A61" s="103" t="s">
        <v>383</v>
      </c>
      <c r="B61" s="104" t="s">
        <v>206</v>
      </c>
      <c r="C61" s="94">
        <v>4</v>
      </c>
      <c r="D61" s="22">
        <v>4</v>
      </c>
      <c r="E61" s="22">
        <v>4</v>
      </c>
      <c r="F61" s="22"/>
      <c r="G61" s="22"/>
      <c r="H61" s="22">
        <v>3</v>
      </c>
      <c r="I61" s="22"/>
      <c r="J61" s="22"/>
      <c r="K61" s="22">
        <v>6</v>
      </c>
      <c r="L61" s="22">
        <v>6</v>
      </c>
      <c r="M61" s="22"/>
      <c r="N61" s="22"/>
      <c r="O61" s="96">
        <v>41</v>
      </c>
      <c r="P61" s="25">
        <f t="shared" si="1"/>
        <v>27</v>
      </c>
    </row>
    <row r="62" spans="1:16" s="12" customFormat="1" ht="15.75">
      <c r="A62" s="103" t="s">
        <v>384</v>
      </c>
      <c r="B62" s="104" t="s">
        <v>207</v>
      </c>
      <c r="C62" s="94">
        <v>4</v>
      </c>
      <c r="D62" s="22"/>
      <c r="E62" s="22">
        <v>4</v>
      </c>
      <c r="F62" s="22">
        <v>4</v>
      </c>
      <c r="G62" s="22">
        <v>4</v>
      </c>
      <c r="H62" s="22">
        <v>5</v>
      </c>
      <c r="I62" s="22"/>
      <c r="J62" s="22"/>
      <c r="K62" s="22"/>
      <c r="L62" s="22">
        <v>5</v>
      </c>
      <c r="M62" s="22"/>
      <c r="N62" s="22">
        <v>10</v>
      </c>
      <c r="O62" s="96">
        <v>46</v>
      </c>
      <c r="P62" s="25">
        <f t="shared" si="1"/>
        <v>36</v>
      </c>
    </row>
    <row r="63" spans="1:16" s="12" customFormat="1" ht="15.75">
      <c r="A63" s="103" t="s">
        <v>388</v>
      </c>
      <c r="B63" s="104" t="s">
        <v>211</v>
      </c>
      <c r="C63" s="94">
        <v>4</v>
      </c>
      <c r="D63" s="22"/>
      <c r="E63" s="22">
        <v>4</v>
      </c>
      <c r="F63" s="22">
        <v>4</v>
      </c>
      <c r="G63" s="22">
        <v>3</v>
      </c>
      <c r="H63" s="22">
        <v>4</v>
      </c>
      <c r="I63" s="22"/>
      <c r="J63" s="22">
        <v>7</v>
      </c>
      <c r="K63" s="22"/>
      <c r="L63" s="22">
        <v>8</v>
      </c>
      <c r="M63" s="22">
        <v>6</v>
      </c>
      <c r="N63" s="22">
        <v>8</v>
      </c>
      <c r="O63" s="96">
        <v>41</v>
      </c>
      <c r="P63" s="25">
        <f t="shared" si="1"/>
        <v>48</v>
      </c>
    </row>
    <row r="64" spans="1:16" s="12" customFormat="1" ht="15.75">
      <c r="A64" s="103" t="s">
        <v>389</v>
      </c>
      <c r="B64" s="123" t="s">
        <v>212</v>
      </c>
      <c r="C64" s="94">
        <v>4</v>
      </c>
      <c r="D64" s="22"/>
      <c r="E64" s="22">
        <v>4</v>
      </c>
      <c r="F64" s="22">
        <v>5</v>
      </c>
      <c r="G64" s="22"/>
      <c r="H64" s="22">
        <v>4</v>
      </c>
      <c r="I64" s="22"/>
      <c r="J64" s="22">
        <v>8</v>
      </c>
      <c r="K64" s="22">
        <v>8</v>
      </c>
      <c r="L64" s="22">
        <v>9</v>
      </c>
      <c r="M64" s="22"/>
      <c r="N64" s="22"/>
      <c r="O64" s="96">
        <v>43</v>
      </c>
      <c r="P64" s="25"/>
    </row>
    <row r="65" spans="1:16" s="12" customFormat="1" ht="15.75">
      <c r="A65" s="103" t="s">
        <v>390</v>
      </c>
      <c r="B65" s="104" t="s">
        <v>213</v>
      </c>
      <c r="C65" s="94">
        <v>4</v>
      </c>
      <c r="D65" s="22"/>
      <c r="E65" s="22">
        <v>3</v>
      </c>
      <c r="F65" s="22">
        <v>4</v>
      </c>
      <c r="G65" s="22"/>
      <c r="H65" s="22">
        <v>3</v>
      </c>
      <c r="I65" s="22">
        <v>4</v>
      </c>
      <c r="J65" s="22">
        <v>9</v>
      </c>
      <c r="K65" s="22"/>
      <c r="L65" s="22">
        <v>9</v>
      </c>
      <c r="M65" s="22">
        <v>8</v>
      </c>
      <c r="N65" s="22">
        <v>10</v>
      </c>
      <c r="O65" s="96">
        <v>44</v>
      </c>
      <c r="P65" s="25">
        <f t="shared" si="1"/>
        <v>54</v>
      </c>
    </row>
    <row r="66" spans="1:16" s="12" customFormat="1" ht="15.75">
      <c r="A66" s="103" t="s">
        <v>394</v>
      </c>
      <c r="B66" s="104" t="s">
        <v>217</v>
      </c>
      <c r="C66" s="94">
        <v>5</v>
      </c>
      <c r="D66" s="22"/>
      <c r="E66" s="22">
        <v>5</v>
      </c>
      <c r="F66" s="22">
        <v>5</v>
      </c>
      <c r="G66" s="22">
        <v>5</v>
      </c>
      <c r="H66" s="22">
        <v>4</v>
      </c>
      <c r="I66" s="22"/>
      <c r="J66" s="22">
        <v>8</v>
      </c>
      <c r="K66" s="22"/>
      <c r="L66" s="22">
        <v>9</v>
      </c>
      <c r="M66" s="22">
        <v>8</v>
      </c>
      <c r="N66" s="22">
        <v>6</v>
      </c>
      <c r="O66" s="96">
        <v>45</v>
      </c>
      <c r="P66" s="25">
        <f t="shared" si="1"/>
        <v>55</v>
      </c>
    </row>
    <row r="67" spans="1:16" s="12" customFormat="1" ht="15.75">
      <c r="A67" s="103" t="s">
        <v>395</v>
      </c>
      <c r="B67" s="104" t="s">
        <v>218</v>
      </c>
      <c r="C67" s="94">
        <v>3</v>
      </c>
      <c r="D67" s="22">
        <v>3</v>
      </c>
      <c r="E67" s="22"/>
      <c r="F67" s="22">
        <v>4</v>
      </c>
      <c r="G67" s="22"/>
      <c r="H67" s="22"/>
      <c r="I67" s="22"/>
      <c r="J67" s="22">
        <v>4</v>
      </c>
      <c r="K67" s="22">
        <v>3</v>
      </c>
      <c r="L67" s="22"/>
      <c r="M67" s="22">
        <v>8</v>
      </c>
      <c r="N67" s="22">
        <v>10</v>
      </c>
      <c r="O67" s="96">
        <v>43</v>
      </c>
      <c r="P67" s="25">
        <f t="shared" si="1"/>
        <v>35</v>
      </c>
    </row>
    <row r="68" spans="1:16" s="12" customFormat="1" ht="15.75">
      <c r="A68" s="103" t="s">
        <v>396</v>
      </c>
      <c r="B68" s="104" t="s">
        <v>219</v>
      </c>
      <c r="C68" s="94">
        <v>4</v>
      </c>
      <c r="D68" s="22">
        <v>3</v>
      </c>
      <c r="E68" s="22">
        <v>5</v>
      </c>
      <c r="F68" s="22"/>
      <c r="G68" s="22"/>
      <c r="H68" s="22">
        <v>4</v>
      </c>
      <c r="I68" s="22"/>
      <c r="J68" s="22"/>
      <c r="K68" s="22">
        <v>6</v>
      </c>
      <c r="L68" s="22">
        <v>5</v>
      </c>
      <c r="M68" s="22">
        <v>8</v>
      </c>
      <c r="N68" s="22">
        <v>8</v>
      </c>
      <c r="O68" s="96">
        <v>47</v>
      </c>
      <c r="P68" s="25">
        <f t="shared" si="1"/>
        <v>43</v>
      </c>
    </row>
    <row r="69" spans="1:16" s="12" customFormat="1" ht="15.75">
      <c r="A69" s="103" t="s">
        <v>398</v>
      </c>
      <c r="B69" s="104" t="s">
        <v>221</v>
      </c>
      <c r="C69" s="94">
        <v>4</v>
      </c>
      <c r="D69" s="22"/>
      <c r="E69" s="22">
        <v>4</v>
      </c>
      <c r="F69" s="22">
        <v>5</v>
      </c>
      <c r="G69" s="22"/>
      <c r="H69" s="22">
        <v>3</v>
      </c>
      <c r="I69" s="22">
        <v>3</v>
      </c>
      <c r="J69" s="22">
        <v>6</v>
      </c>
      <c r="K69" s="22">
        <v>8</v>
      </c>
      <c r="L69" s="22"/>
      <c r="M69" s="22">
        <v>8</v>
      </c>
      <c r="N69" s="22">
        <v>5</v>
      </c>
      <c r="O69" s="96">
        <v>45</v>
      </c>
      <c r="P69" s="25">
        <f t="shared" si="1"/>
        <v>46</v>
      </c>
    </row>
    <row r="70" spans="1:16" s="12" customFormat="1" ht="15.75">
      <c r="A70" s="103" t="s">
        <v>403</v>
      </c>
      <c r="B70" s="104" t="s">
        <v>226</v>
      </c>
      <c r="C70" s="94">
        <v>4</v>
      </c>
      <c r="D70" s="22"/>
      <c r="E70" s="22">
        <v>4</v>
      </c>
      <c r="F70" s="22">
        <v>4</v>
      </c>
      <c r="G70" s="22">
        <v>5</v>
      </c>
      <c r="H70" s="22">
        <v>4</v>
      </c>
      <c r="I70" s="22"/>
      <c r="J70" s="22">
        <v>7</v>
      </c>
      <c r="K70" s="22"/>
      <c r="L70" s="22">
        <v>9</v>
      </c>
      <c r="M70" s="22">
        <v>8</v>
      </c>
      <c r="N70" s="22">
        <v>10</v>
      </c>
      <c r="O70" s="96">
        <v>51</v>
      </c>
      <c r="P70" s="25">
        <f t="shared" si="1"/>
        <v>55</v>
      </c>
    </row>
    <row r="71" spans="1:16" s="12" customFormat="1" ht="15.75">
      <c r="A71" s="103" t="s">
        <v>404</v>
      </c>
      <c r="B71" s="104" t="s">
        <v>227</v>
      </c>
      <c r="C71" s="94">
        <v>3</v>
      </c>
      <c r="D71" s="22">
        <v>2</v>
      </c>
      <c r="E71" s="22"/>
      <c r="F71" s="22"/>
      <c r="G71" s="22"/>
      <c r="H71" s="22"/>
      <c r="I71" s="22"/>
      <c r="J71" s="22">
        <v>6</v>
      </c>
      <c r="K71" s="22"/>
      <c r="L71" s="22">
        <v>6</v>
      </c>
      <c r="M71" s="22">
        <v>4</v>
      </c>
      <c r="N71" s="22">
        <v>7</v>
      </c>
      <c r="O71" s="96">
        <v>42</v>
      </c>
      <c r="P71" s="25">
        <f t="shared" si="1"/>
        <v>28</v>
      </c>
    </row>
    <row r="72" spans="1:16" s="12" customFormat="1" ht="15.75">
      <c r="A72" s="187" t="s">
        <v>49</v>
      </c>
      <c r="B72" s="188"/>
      <c r="C72" s="105">
        <f t="shared" ref="C72:N72" si="2">COUNTA(C15:C71)</f>
        <v>44</v>
      </c>
      <c r="D72" s="54">
        <f t="shared" si="2"/>
        <v>18</v>
      </c>
      <c r="E72" s="54">
        <f t="shared" si="2"/>
        <v>31</v>
      </c>
      <c r="F72" s="54">
        <f t="shared" si="2"/>
        <v>35</v>
      </c>
      <c r="G72" s="54">
        <f t="shared" si="2"/>
        <v>15</v>
      </c>
      <c r="H72" s="54">
        <f t="shared" si="2"/>
        <v>32</v>
      </c>
      <c r="I72" s="54">
        <f t="shared" si="2"/>
        <v>16</v>
      </c>
      <c r="J72" s="54">
        <f t="shared" si="2"/>
        <v>19</v>
      </c>
      <c r="K72" s="54">
        <f t="shared" si="2"/>
        <v>17</v>
      </c>
      <c r="L72" s="54">
        <f t="shared" si="2"/>
        <v>37</v>
      </c>
      <c r="M72" s="54">
        <f t="shared" si="2"/>
        <v>37</v>
      </c>
      <c r="N72" s="54">
        <f t="shared" si="2"/>
        <v>41</v>
      </c>
      <c r="O72" s="26">
        <f>COUNT(O15:O71)</f>
        <v>57</v>
      </c>
      <c r="P72" s="62"/>
    </row>
    <row r="73" spans="1:16" s="12" customFormat="1" ht="15.75">
      <c r="A73" s="166" t="s">
        <v>4</v>
      </c>
      <c r="B73" s="167"/>
      <c r="C73" s="59">
        <f t="shared" ref="C73:O73" si="3">COUNTIF(C15:C71,"&gt;"&amp;C14)</f>
        <v>31</v>
      </c>
      <c r="D73" s="52">
        <f t="shared" si="3"/>
        <v>9</v>
      </c>
      <c r="E73" s="52">
        <f t="shared" si="3"/>
        <v>19</v>
      </c>
      <c r="F73" s="52">
        <f t="shared" si="3"/>
        <v>30</v>
      </c>
      <c r="G73" s="52">
        <f t="shared" si="3"/>
        <v>8</v>
      </c>
      <c r="H73" s="52">
        <f t="shared" si="3"/>
        <v>16</v>
      </c>
      <c r="I73" s="52">
        <f t="shared" si="3"/>
        <v>5</v>
      </c>
      <c r="J73" s="52">
        <f t="shared" si="3"/>
        <v>10</v>
      </c>
      <c r="K73" s="52">
        <f t="shared" si="3"/>
        <v>8</v>
      </c>
      <c r="L73" s="52">
        <f t="shared" si="3"/>
        <v>20</v>
      </c>
      <c r="M73" s="52">
        <f t="shared" si="3"/>
        <v>20</v>
      </c>
      <c r="N73" s="52">
        <f t="shared" si="3"/>
        <v>15</v>
      </c>
      <c r="O73" s="26">
        <f t="shared" si="3"/>
        <v>57</v>
      </c>
      <c r="P73" s="62"/>
    </row>
    <row r="74" spans="1:16" s="12" customFormat="1" ht="15.75">
      <c r="A74" s="166" t="s">
        <v>54</v>
      </c>
      <c r="B74" s="167"/>
      <c r="C74" s="59">
        <f t="shared" ref="C74:N74" si="4">ROUND(C73*100/C72,0)</f>
        <v>70</v>
      </c>
      <c r="D74" s="59">
        <f t="shared" si="4"/>
        <v>50</v>
      </c>
      <c r="E74" s="52">
        <f t="shared" si="4"/>
        <v>61</v>
      </c>
      <c r="F74" s="52">
        <f t="shared" si="4"/>
        <v>86</v>
      </c>
      <c r="G74" s="52">
        <f t="shared" si="4"/>
        <v>53</v>
      </c>
      <c r="H74" s="52">
        <f t="shared" si="4"/>
        <v>50</v>
      </c>
      <c r="I74" s="52">
        <f t="shared" si="4"/>
        <v>31</v>
      </c>
      <c r="J74" s="52">
        <f t="shared" si="4"/>
        <v>53</v>
      </c>
      <c r="K74" s="52">
        <f t="shared" si="4"/>
        <v>47</v>
      </c>
      <c r="L74" s="52">
        <f t="shared" si="4"/>
        <v>54</v>
      </c>
      <c r="M74" s="52">
        <f t="shared" si="4"/>
        <v>54</v>
      </c>
      <c r="N74" s="52">
        <f t="shared" si="4"/>
        <v>37</v>
      </c>
      <c r="O74" s="26">
        <f>ROUND(O73*100/O72,0)</f>
        <v>100</v>
      </c>
      <c r="P74" s="62"/>
    </row>
    <row r="75" spans="1:16" s="12" customFormat="1">
      <c r="A75" s="170" t="s">
        <v>14</v>
      </c>
      <c r="B75" s="171"/>
      <c r="C75" s="59" t="str">
        <f>IF(C74&gt;=80,"3",IF(C74&gt;=70,"2",IF(C74&gt;=60,"1","-")))</f>
        <v>2</v>
      </c>
      <c r="D75" s="52" t="str">
        <f t="shared" ref="D75:O75" si="5">IF(D74&gt;=80,"3",IF(D74&gt;=70,"2",IF(D74&gt;=60,"1","-")))</f>
        <v>-</v>
      </c>
      <c r="E75" s="52" t="str">
        <f t="shared" si="5"/>
        <v>1</v>
      </c>
      <c r="F75" s="52" t="str">
        <f t="shared" si="5"/>
        <v>3</v>
      </c>
      <c r="G75" s="52" t="str">
        <f t="shared" si="5"/>
        <v>-</v>
      </c>
      <c r="H75" s="52" t="str">
        <f t="shared" si="5"/>
        <v>-</v>
      </c>
      <c r="I75" s="52" t="str">
        <f t="shared" si="5"/>
        <v>-</v>
      </c>
      <c r="J75" s="52" t="str">
        <f t="shared" si="5"/>
        <v>-</v>
      </c>
      <c r="K75" s="52" t="str">
        <f t="shared" si="5"/>
        <v>-</v>
      </c>
      <c r="L75" s="52" t="str">
        <f t="shared" si="5"/>
        <v>-</v>
      </c>
      <c r="M75" s="52" t="str">
        <f t="shared" si="5"/>
        <v>-</v>
      </c>
      <c r="N75" s="52" t="str">
        <f t="shared" si="5"/>
        <v>-</v>
      </c>
      <c r="O75" s="26" t="str">
        <f t="shared" si="5"/>
        <v>3</v>
      </c>
      <c r="P75" s="62"/>
    </row>
    <row r="76" spans="1:16" s="12" customFormat="1">
      <c r="B76" s="8"/>
      <c r="C76" s="9"/>
      <c r="D76" s="9"/>
      <c r="E76" s="10"/>
      <c r="F76" s="11"/>
      <c r="G76" s="11"/>
      <c r="H76" s="11"/>
      <c r="I76" s="11"/>
      <c r="J76" s="11"/>
      <c r="K76" s="11"/>
      <c r="L76" s="11"/>
      <c r="M76" s="11"/>
      <c r="N76" s="11"/>
      <c r="P76" s="9"/>
    </row>
    <row r="77" spans="1:16" s="12" customFormat="1" ht="18.75">
      <c r="B77" s="8"/>
      <c r="C77" s="9"/>
      <c r="D77" s="9"/>
      <c r="E77" s="10"/>
      <c r="F77" s="62"/>
      <c r="G77" s="61"/>
      <c r="H77" s="63" t="s">
        <v>15</v>
      </c>
      <c r="I77" s="63"/>
      <c r="J77" s="13" t="s">
        <v>18</v>
      </c>
      <c r="K77" s="13"/>
      <c r="L77" s="14"/>
      <c r="M77" s="14"/>
      <c r="N77" s="15"/>
      <c r="P77" s="9"/>
    </row>
    <row r="78" spans="1:16" s="12" customFormat="1" ht="20.25">
      <c r="B78" s="8"/>
      <c r="C78" s="16"/>
      <c r="D78" s="17"/>
      <c r="E78" s="11"/>
      <c r="F78" s="60" t="s">
        <v>16</v>
      </c>
      <c r="G78" s="61"/>
      <c r="H78" s="18" t="s">
        <v>35</v>
      </c>
      <c r="I78" s="18" t="s">
        <v>14</v>
      </c>
      <c r="J78" s="18" t="s">
        <v>35</v>
      </c>
      <c r="K78" s="18" t="s">
        <v>14</v>
      </c>
      <c r="L78" s="19"/>
      <c r="M78" s="19"/>
      <c r="N78" s="16"/>
      <c r="P78" s="9"/>
    </row>
    <row r="79" spans="1:16" s="12" customFormat="1" ht="20.25">
      <c r="B79" s="8"/>
      <c r="C79" s="16"/>
      <c r="D79" s="16"/>
      <c r="E79" s="11"/>
      <c r="F79" s="60" t="s">
        <v>31</v>
      </c>
      <c r="G79" s="61"/>
      <c r="H79" s="21">
        <f>AVERAGE(F74,L74)</f>
        <v>70</v>
      </c>
      <c r="I79" s="52" t="str">
        <f>IF(H79&gt;=80,"3",IF(H79&gt;=70,"2",IF(H79&gt;=60,"1",IF(H79&gt;59,"-"))))</f>
        <v>2</v>
      </c>
      <c r="J79" s="52">
        <f>(H79*0.3)+($O$74*0.7)</f>
        <v>91</v>
      </c>
      <c r="K79" s="52" t="str">
        <f>IF(J79&gt;=80,"3",IF(J79&gt;=70,"2",IF(J79&gt;=60,"1",IF(J79&lt;59,"-"))))</f>
        <v>3</v>
      </c>
      <c r="L79" s="20"/>
      <c r="M79" s="20"/>
      <c r="N79" s="16"/>
      <c r="P79" s="9"/>
    </row>
    <row r="80" spans="1:16" s="12" customFormat="1" ht="20.25">
      <c r="B80" s="8"/>
      <c r="C80" s="9"/>
      <c r="D80" s="9"/>
      <c r="E80" s="10"/>
      <c r="F80" s="60" t="s">
        <v>32</v>
      </c>
      <c r="G80" s="61"/>
      <c r="H80" s="21">
        <f>AVERAGE(C74,E74,J74,M74)</f>
        <v>59.5</v>
      </c>
      <c r="I80" s="52" t="str">
        <f>IF(H80&gt;=80,"3",IF(H80&gt;=70,"2",IF(H80&gt;=60,"1",IF(H80&gt;59,"-"))))</f>
        <v>-</v>
      </c>
      <c r="J80" s="52">
        <f t="shared" ref="J80:J83" si="6">(H80*0.3)+($O$74*0.7)</f>
        <v>87.85</v>
      </c>
      <c r="K80" s="52" t="str">
        <f>IF(J80&gt;=80,"3",IF(J80&gt;=70,"2",IF(J80&gt;=60,"1",IF(J80&lt;59,"-"))))</f>
        <v>3</v>
      </c>
      <c r="L80" s="20"/>
      <c r="M80" s="20"/>
      <c r="N80" s="16"/>
      <c r="P80" s="9"/>
    </row>
    <row r="81" spans="1:16" s="12" customFormat="1" ht="20.25">
      <c r="B81" s="8"/>
      <c r="C81" s="9"/>
      <c r="D81" s="9"/>
      <c r="E81" s="10"/>
      <c r="F81" s="60" t="s">
        <v>33</v>
      </c>
      <c r="G81" s="61"/>
      <c r="H81" s="21">
        <f>AVERAGE(D74,G74,K74)</f>
        <v>50</v>
      </c>
      <c r="I81" s="52" t="str">
        <f t="shared" ref="I81:I83" si="7">IF(H81&gt;=80,"3",IF(H81&gt;=70,"2",IF(H81&gt;=60,"1",IF(H81&lt;59,"-"))))</f>
        <v>-</v>
      </c>
      <c r="J81" s="52">
        <f t="shared" si="6"/>
        <v>85</v>
      </c>
      <c r="K81" s="52" t="str">
        <f>IF(J81&gt;=80,"3",IF(J81&gt;=70,"2",IF(J81&gt;=60,"1",IF(J81&lt;59,"-"))))</f>
        <v>3</v>
      </c>
      <c r="L81" s="20"/>
      <c r="M81" s="20"/>
      <c r="N81" s="16"/>
      <c r="P81" s="9"/>
    </row>
    <row r="82" spans="1:16" s="12" customFormat="1" ht="20.25">
      <c r="B82" s="8"/>
      <c r="C82" s="9"/>
      <c r="D82" s="9"/>
      <c r="E82" s="10"/>
      <c r="F82" s="60" t="s">
        <v>34</v>
      </c>
      <c r="G82" s="61"/>
      <c r="H82" s="21">
        <f>AVERAGE(I74)</f>
        <v>31</v>
      </c>
      <c r="I82" s="52" t="str">
        <f t="shared" si="7"/>
        <v>-</v>
      </c>
      <c r="J82" s="52">
        <f t="shared" si="6"/>
        <v>79.3</v>
      </c>
      <c r="K82" s="52" t="str">
        <f>IF(J82&gt;=80,"3",IF(J82&gt;=70,"2",IF(J82&gt;=60,"1",IF(J82&lt;59,"-"))))</f>
        <v>2</v>
      </c>
      <c r="L82" s="20"/>
      <c r="M82" s="20"/>
      <c r="N82" s="16"/>
      <c r="P82" s="9"/>
    </row>
    <row r="83" spans="1:16" s="12" customFormat="1" ht="20.25">
      <c r="B83" s="8"/>
      <c r="C83" s="9"/>
      <c r="D83" s="9"/>
      <c r="E83" s="10"/>
      <c r="F83" s="60" t="s">
        <v>62</v>
      </c>
      <c r="G83" s="61"/>
      <c r="H83" s="21">
        <f>AVERAGE(H74,N74)</f>
        <v>43.5</v>
      </c>
      <c r="I83" s="52" t="str">
        <f t="shared" si="7"/>
        <v>-</v>
      </c>
      <c r="J83" s="52">
        <f t="shared" si="6"/>
        <v>83.05</v>
      </c>
      <c r="K83" s="52" t="str">
        <f>IF(J83&gt;=80,"3",IF(J83&gt;=70,"2",IF(J83&gt;=60,"1",IF(J83&lt;59,"-"))))</f>
        <v>3</v>
      </c>
      <c r="L83" s="20"/>
      <c r="M83" s="20"/>
      <c r="N83" s="16"/>
      <c r="P83" s="9"/>
    </row>
    <row r="84" spans="1:16" s="12" customFormat="1"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P84" s="9"/>
    </row>
    <row r="85" spans="1:16">
      <c r="A85" s="39"/>
    </row>
    <row r="86" spans="1:16">
      <c r="A86" s="39"/>
    </row>
    <row r="87" spans="1:16">
      <c r="A87" s="39"/>
    </row>
    <row r="88" spans="1:16">
      <c r="A88" s="39"/>
    </row>
    <row r="89" spans="1:16">
      <c r="A89" s="39"/>
    </row>
    <row r="90" spans="1:16">
      <c r="A90" s="39"/>
    </row>
    <row r="91" spans="1:16">
      <c r="A91" s="39"/>
    </row>
  </sheetData>
  <mergeCells count="20">
    <mergeCell ref="A1:P1"/>
    <mergeCell ref="A2:P2"/>
    <mergeCell ref="A3:P3"/>
    <mergeCell ref="A4:P4"/>
    <mergeCell ref="A5:B5"/>
    <mergeCell ref="I5:K5"/>
    <mergeCell ref="L5:M5"/>
    <mergeCell ref="N5:O5"/>
    <mergeCell ref="A72:B72"/>
    <mergeCell ref="A73:B73"/>
    <mergeCell ref="A74:B74"/>
    <mergeCell ref="A75:B75"/>
    <mergeCell ref="C5:H5"/>
    <mergeCell ref="C9:N9"/>
    <mergeCell ref="A6:B6"/>
    <mergeCell ref="C6:G6"/>
    <mergeCell ref="H6:L6"/>
    <mergeCell ref="M6:P6"/>
    <mergeCell ref="A12:B12"/>
    <mergeCell ref="A13:B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K6" sqref="K6"/>
    </sheetView>
  </sheetViews>
  <sheetFormatPr defaultRowHeight="1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2" ht="28.5" customHeight="1">
      <c r="A1" s="36" t="s">
        <v>451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2">
      <c r="C3" s="106"/>
      <c r="D3" s="106" t="s">
        <v>15</v>
      </c>
      <c r="E3" s="106"/>
      <c r="F3" s="106" t="s">
        <v>18</v>
      </c>
      <c r="G3" s="106"/>
    </row>
    <row r="4" spans="1:12">
      <c r="C4" s="107" t="s">
        <v>16</v>
      </c>
      <c r="D4" s="106" t="s">
        <v>17</v>
      </c>
      <c r="E4" s="106" t="s">
        <v>14</v>
      </c>
      <c r="F4" s="106" t="s">
        <v>17</v>
      </c>
      <c r="G4" s="106" t="s">
        <v>14</v>
      </c>
    </row>
    <row r="5" spans="1:12">
      <c r="C5" s="107" t="s">
        <v>0</v>
      </c>
      <c r="D5" s="28">
        <f>'4.3.2'!H79</f>
        <v>70</v>
      </c>
      <c r="E5" s="28" t="str">
        <f>'4.3.2'!I79</f>
        <v>2</v>
      </c>
      <c r="F5" s="28">
        <f>'4.3.2'!J79</f>
        <v>91</v>
      </c>
      <c r="G5" s="28" t="str">
        <f>'4.3.2'!K79</f>
        <v>3</v>
      </c>
    </row>
    <row r="6" spans="1:12">
      <c r="C6" s="107" t="s">
        <v>1</v>
      </c>
      <c r="D6" s="28">
        <f>'4.3.2'!H80</f>
        <v>59.5</v>
      </c>
      <c r="E6" s="28" t="str">
        <f>'4.3.2'!I80</f>
        <v>-</v>
      </c>
      <c r="F6" s="28">
        <f>'4.3.2'!J80</f>
        <v>87.85</v>
      </c>
      <c r="G6" s="28" t="str">
        <f>'4.3.2'!K80</f>
        <v>3</v>
      </c>
    </row>
    <row r="7" spans="1:12">
      <c r="C7" s="107" t="s">
        <v>2</v>
      </c>
      <c r="D7" s="28">
        <f>'4.3.2'!H81</f>
        <v>50</v>
      </c>
      <c r="E7" s="28" t="str">
        <f>'4.3.2'!I81</f>
        <v>-</v>
      </c>
      <c r="F7" s="28">
        <f>'4.3.2'!J81</f>
        <v>85</v>
      </c>
      <c r="G7" s="28" t="str">
        <f>'4.3.2'!K81</f>
        <v>3</v>
      </c>
    </row>
    <row r="8" spans="1:12">
      <c r="C8" s="107" t="s">
        <v>3</v>
      </c>
      <c r="D8" s="28">
        <f>'4.3.2'!H82</f>
        <v>31</v>
      </c>
      <c r="E8" s="28" t="str">
        <f>'4.3.2'!I82</f>
        <v>-</v>
      </c>
      <c r="F8" s="28">
        <f>'4.3.2'!J82</f>
        <v>79.3</v>
      </c>
      <c r="G8" s="28" t="str">
        <f>'4.3.2'!K82</f>
        <v>2</v>
      </c>
    </row>
    <row r="9" spans="1:12">
      <c r="C9" s="107" t="s">
        <v>61</v>
      </c>
      <c r="D9" s="28">
        <f>'4.3.2'!H83</f>
        <v>43.5</v>
      </c>
      <c r="E9" s="28" t="str">
        <f>'4.3.2'!I83</f>
        <v>-</v>
      </c>
      <c r="F9" s="28">
        <f>'4.3.2'!J83</f>
        <v>83.05</v>
      </c>
      <c r="G9" s="28" t="str">
        <f>'4.3.2'!K83</f>
        <v>3</v>
      </c>
    </row>
    <row r="13" spans="1:12">
      <c r="B13" s="108"/>
      <c r="C13" s="93" t="s">
        <v>6</v>
      </c>
      <c r="D13" s="93" t="s">
        <v>7</v>
      </c>
      <c r="E13" s="93" t="s">
        <v>5</v>
      </c>
      <c r="F13" s="93" t="s">
        <v>12</v>
      </c>
      <c r="G13" s="93" t="s">
        <v>13</v>
      </c>
      <c r="H13" s="93" t="s">
        <v>50</v>
      </c>
      <c r="I13" s="93" t="s">
        <v>51</v>
      </c>
      <c r="J13" s="93" t="s">
        <v>52</v>
      </c>
      <c r="K13" s="93" t="s">
        <v>53</v>
      </c>
    </row>
    <row r="14" spans="1:12">
      <c r="B14" s="93" t="s">
        <v>8</v>
      </c>
      <c r="C14" s="21">
        <v>1</v>
      </c>
      <c r="D14" s="21">
        <v>3</v>
      </c>
      <c r="E14" s="21">
        <v>2</v>
      </c>
      <c r="F14" s="21">
        <v>2</v>
      </c>
      <c r="G14" s="21">
        <v>2</v>
      </c>
      <c r="H14" s="27">
        <v>2</v>
      </c>
      <c r="I14" s="27">
        <v>1</v>
      </c>
      <c r="J14" s="27">
        <v>3</v>
      </c>
      <c r="K14" s="27">
        <v>3</v>
      </c>
    </row>
    <row r="15" spans="1:12">
      <c r="B15" s="93" t="s">
        <v>9</v>
      </c>
      <c r="C15" s="21">
        <v>3</v>
      </c>
      <c r="D15" s="21">
        <v>2</v>
      </c>
      <c r="E15" s="21">
        <v>1</v>
      </c>
      <c r="F15" s="21">
        <v>2</v>
      </c>
      <c r="G15" s="21">
        <v>1</v>
      </c>
      <c r="H15" s="27">
        <v>1</v>
      </c>
      <c r="I15" s="27">
        <v>2</v>
      </c>
      <c r="J15" s="27">
        <v>2</v>
      </c>
      <c r="K15" s="27">
        <v>2</v>
      </c>
    </row>
    <row r="16" spans="1:12">
      <c r="B16" s="93" t="s">
        <v>10</v>
      </c>
      <c r="C16" s="21">
        <v>2</v>
      </c>
      <c r="D16" s="21">
        <v>2</v>
      </c>
      <c r="E16" s="21">
        <v>2</v>
      </c>
      <c r="F16" s="21">
        <v>3</v>
      </c>
      <c r="G16" s="21">
        <v>1</v>
      </c>
      <c r="H16" s="27">
        <v>2</v>
      </c>
      <c r="I16" s="27">
        <v>1</v>
      </c>
      <c r="J16" s="27">
        <v>1</v>
      </c>
      <c r="K16" s="27">
        <v>2</v>
      </c>
    </row>
    <row r="17" spans="1:11">
      <c r="B17" s="93" t="s">
        <v>11</v>
      </c>
      <c r="C17" s="21">
        <v>3</v>
      </c>
      <c r="D17" s="21">
        <v>3</v>
      </c>
      <c r="E17" s="21">
        <v>3</v>
      </c>
      <c r="F17" s="21">
        <v>1</v>
      </c>
      <c r="G17" s="21">
        <v>2</v>
      </c>
      <c r="H17" s="27">
        <v>1</v>
      </c>
      <c r="I17" s="27">
        <v>2</v>
      </c>
      <c r="J17" s="27">
        <v>3</v>
      </c>
      <c r="K17" s="27">
        <v>1</v>
      </c>
    </row>
    <row r="18" spans="1:11">
      <c r="B18" s="93" t="s">
        <v>60</v>
      </c>
      <c r="C18" s="21">
        <v>1</v>
      </c>
      <c r="D18" s="21">
        <v>1</v>
      </c>
      <c r="E18" s="21">
        <v>2</v>
      </c>
      <c r="F18" s="21">
        <v>3</v>
      </c>
      <c r="G18" s="21">
        <v>1</v>
      </c>
      <c r="H18" s="27">
        <v>2</v>
      </c>
      <c r="I18" s="27">
        <v>2</v>
      </c>
      <c r="J18" s="27">
        <v>3</v>
      </c>
      <c r="K18" s="27">
        <v>1</v>
      </c>
    </row>
    <row r="19" spans="1:11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1">
      <c r="B20" s="38"/>
      <c r="C20" s="38"/>
      <c r="D20" s="38"/>
      <c r="E20" s="38"/>
      <c r="F20" s="38"/>
      <c r="G20" s="38"/>
    </row>
    <row r="21" spans="1:11">
      <c r="B21" s="38"/>
      <c r="C21" s="38"/>
      <c r="D21" s="38"/>
      <c r="E21" s="38"/>
      <c r="F21" s="38"/>
      <c r="G21" s="38"/>
    </row>
    <row r="22" spans="1:11">
      <c r="A22" s="199" t="s">
        <v>29</v>
      </c>
      <c r="B22" s="199"/>
      <c r="C22" s="196" t="s">
        <v>6</v>
      </c>
      <c r="D22" s="196" t="s">
        <v>7</v>
      </c>
      <c r="E22" s="196" t="s">
        <v>5</v>
      </c>
      <c r="F22" s="196" t="s">
        <v>12</v>
      </c>
      <c r="G22" s="196" t="s">
        <v>13</v>
      </c>
      <c r="H22" s="196" t="s">
        <v>50</v>
      </c>
      <c r="I22" s="196" t="s">
        <v>51</v>
      </c>
      <c r="J22" s="196" t="s">
        <v>52</v>
      </c>
      <c r="K22" s="196" t="s">
        <v>53</v>
      </c>
    </row>
    <row r="23" spans="1:11">
      <c r="A23" s="198" t="s">
        <v>28</v>
      </c>
      <c r="B23" s="198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>
      <c r="A24" s="52" t="s">
        <v>8</v>
      </c>
      <c r="B24" s="23">
        <f>F5</f>
        <v>91</v>
      </c>
      <c r="C24" s="44">
        <f>C14*$B$24/3</f>
        <v>30.333333333333332</v>
      </c>
      <c r="D24" s="44">
        <f>D14*$B$24/3</f>
        <v>91</v>
      </c>
      <c r="E24" s="44">
        <f t="shared" ref="E24:K24" si="0">E14*$B$24/3</f>
        <v>60.666666666666664</v>
      </c>
      <c r="F24" s="44">
        <f t="shared" si="0"/>
        <v>60.666666666666664</v>
      </c>
      <c r="G24" s="44">
        <f t="shared" si="0"/>
        <v>60.666666666666664</v>
      </c>
      <c r="H24" s="44">
        <f t="shared" si="0"/>
        <v>60.666666666666664</v>
      </c>
      <c r="I24" s="44">
        <f t="shared" si="0"/>
        <v>30.333333333333332</v>
      </c>
      <c r="J24" s="44">
        <f t="shared" si="0"/>
        <v>91</v>
      </c>
      <c r="K24" s="44">
        <f t="shared" si="0"/>
        <v>91</v>
      </c>
    </row>
    <row r="25" spans="1:11">
      <c r="A25" s="52" t="s">
        <v>9</v>
      </c>
      <c r="B25" s="23">
        <f t="shared" ref="B25:B28" si="1">F6</f>
        <v>87.85</v>
      </c>
      <c r="C25" s="44">
        <f t="shared" ref="C25:K25" si="2">C15*$B$25/3</f>
        <v>87.84999999999998</v>
      </c>
      <c r="D25" s="44">
        <f t="shared" si="2"/>
        <v>58.566666666666663</v>
      </c>
      <c r="E25" s="44">
        <f t="shared" si="2"/>
        <v>29.283333333333331</v>
      </c>
      <c r="F25" s="44">
        <f t="shared" si="2"/>
        <v>58.566666666666663</v>
      </c>
      <c r="G25" s="44">
        <f t="shared" si="2"/>
        <v>29.283333333333331</v>
      </c>
      <c r="H25" s="44">
        <f t="shared" si="2"/>
        <v>29.283333333333331</v>
      </c>
      <c r="I25" s="44">
        <f t="shared" si="2"/>
        <v>58.566666666666663</v>
      </c>
      <c r="J25" s="44">
        <f t="shared" si="2"/>
        <v>58.566666666666663</v>
      </c>
      <c r="K25" s="44">
        <f t="shared" si="2"/>
        <v>58.566666666666663</v>
      </c>
    </row>
    <row r="26" spans="1:11">
      <c r="A26" s="52" t="s">
        <v>10</v>
      </c>
      <c r="B26" s="23">
        <f t="shared" si="1"/>
        <v>85</v>
      </c>
      <c r="C26" s="44">
        <f t="shared" ref="C26:K26" si="3">C16*$B$26/3</f>
        <v>56.666666666666664</v>
      </c>
      <c r="D26" s="44">
        <f t="shared" si="3"/>
        <v>56.666666666666664</v>
      </c>
      <c r="E26" s="44">
        <f t="shared" si="3"/>
        <v>56.666666666666664</v>
      </c>
      <c r="F26" s="44">
        <f t="shared" si="3"/>
        <v>85</v>
      </c>
      <c r="G26" s="44">
        <f t="shared" si="3"/>
        <v>28.333333333333332</v>
      </c>
      <c r="H26" s="44">
        <f t="shared" si="3"/>
        <v>56.666666666666664</v>
      </c>
      <c r="I26" s="44">
        <f t="shared" si="3"/>
        <v>28.333333333333332</v>
      </c>
      <c r="J26" s="44">
        <f t="shared" si="3"/>
        <v>28.333333333333332</v>
      </c>
      <c r="K26" s="44">
        <f t="shared" si="3"/>
        <v>56.666666666666664</v>
      </c>
    </row>
    <row r="27" spans="1:11">
      <c r="A27" s="52" t="s">
        <v>11</v>
      </c>
      <c r="B27" s="23">
        <f t="shared" si="1"/>
        <v>79.3</v>
      </c>
      <c r="C27" s="44">
        <f t="shared" ref="C27:K27" si="4">C17*$B$27/3</f>
        <v>79.3</v>
      </c>
      <c r="D27" s="44">
        <f t="shared" si="4"/>
        <v>79.3</v>
      </c>
      <c r="E27" s="44">
        <f t="shared" si="4"/>
        <v>79.3</v>
      </c>
      <c r="F27" s="44">
        <f t="shared" si="4"/>
        <v>26.433333333333334</v>
      </c>
      <c r="G27" s="44">
        <f t="shared" si="4"/>
        <v>52.866666666666667</v>
      </c>
      <c r="H27" s="44">
        <f t="shared" si="4"/>
        <v>26.433333333333334</v>
      </c>
      <c r="I27" s="44">
        <f t="shared" si="4"/>
        <v>52.866666666666667</v>
      </c>
      <c r="J27" s="44">
        <f t="shared" si="4"/>
        <v>79.3</v>
      </c>
      <c r="K27" s="44">
        <f t="shared" si="4"/>
        <v>26.433333333333334</v>
      </c>
    </row>
    <row r="28" spans="1:11">
      <c r="A28" s="52" t="s">
        <v>60</v>
      </c>
      <c r="B28" s="23">
        <f t="shared" si="1"/>
        <v>83.05</v>
      </c>
      <c r="C28" s="44">
        <f t="shared" ref="C28:K28" si="5">C18*$B$28/3</f>
        <v>27.683333333333334</v>
      </c>
      <c r="D28" s="44">
        <f t="shared" si="5"/>
        <v>27.683333333333334</v>
      </c>
      <c r="E28" s="44">
        <f t="shared" si="5"/>
        <v>55.366666666666667</v>
      </c>
      <c r="F28" s="44">
        <f t="shared" si="5"/>
        <v>83.05</v>
      </c>
      <c r="G28" s="44">
        <f t="shared" si="5"/>
        <v>27.683333333333334</v>
      </c>
      <c r="H28" s="44">
        <f t="shared" si="5"/>
        <v>55.366666666666667</v>
      </c>
      <c r="I28" s="44">
        <f t="shared" si="5"/>
        <v>55.366666666666667</v>
      </c>
      <c r="J28" s="44">
        <f t="shared" si="5"/>
        <v>83.05</v>
      </c>
      <c r="K28" s="44">
        <f t="shared" si="5"/>
        <v>27.683333333333334</v>
      </c>
    </row>
    <row r="29" spans="1:11">
      <c r="A29" s="52" t="s">
        <v>30</v>
      </c>
      <c r="B29" s="24"/>
      <c r="C29" s="52">
        <f t="shared" ref="C29:K29" si="6">AVERAGE(C24:C28)</f>
        <v>56.36666666666666</v>
      </c>
      <c r="D29" s="52">
        <f t="shared" si="6"/>
        <v>62.643333333333331</v>
      </c>
      <c r="E29" s="52">
        <f t="shared" si="6"/>
        <v>56.256666666666661</v>
      </c>
      <c r="F29" s="52">
        <f t="shared" si="6"/>
        <v>62.743333333333325</v>
      </c>
      <c r="G29" s="52">
        <f t="shared" si="6"/>
        <v>39.766666666666666</v>
      </c>
      <c r="H29" s="52">
        <f t="shared" si="6"/>
        <v>45.68333333333333</v>
      </c>
      <c r="I29" s="52">
        <f t="shared" si="6"/>
        <v>45.093333333333334</v>
      </c>
      <c r="J29" s="52">
        <f t="shared" si="6"/>
        <v>68.05</v>
      </c>
      <c r="K29" s="52">
        <f t="shared" si="6"/>
        <v>52.069999999999993</v>
      </c>
    </row>
    <row r="30" spans="1:11">
      <c r="B30" s="38"/>
      <c r="C30" s="38"/>
      <c r="D30" s="38"/>
      <c r="E30" s="38"/>
      <c r="F30" s="38"/>
      <c r="G30" s="38"/>
    </row>
    <row r="31" spans="1:11">
      <c r="D31" s="38"/>
      <c r="E31" s="4"/>
      <c r="F31" s="4"/>
      <c r="G31" s="4"/>
      <c r="H31" s="4"/>
      <c r="I31" s="4"/>
    </row>
    <row r="32" spans="1:11">
      <c r="D32" s="38"/>
      <c r="E32" s="38"/>
      <c r="F32" s="38"/>
      <c r="G32" s="38"/>
    </row>
  </sheetData>
  <mergeCells count="11">
    <mergeCell ref="H22:H23"/>
    <mergeCell ref="I22:I23"/>
    <mergeCell ref="J22:J23"/>
    <mergeCell ref="K22:K23"/>
    <mergeCell ref="A23:B23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1"/>
  <sheetViews>
    <sheetView zoomScale="90" zoomScaleNormal="90" workbookViewId="0">
      <selection activeCell="A9" sqref="A9:P9"/>
    </sheetView>
  </sheetViews>
  <sheetFormatPr defaultRowHeight="15"/>
  <cols>
    <col min="1" max="1" width="25.42578125" style="1" customWidth="1"/>
    <col min="2" max="2" width="41.42578125" style="1" bestFit="1" customWidth="1"/>
    <col min="3" max="14" width="7.28515625" style="2" customWidth="1"/>
    <col min="15" max="15" width="15.7109375" style="39" bestFit="1" customWidth="1"/>
    <col min="16" max="16" width="24.42578125" style="2" bestFit="1" customWidth="1"/>
    <col min="17" max="16384" width="9.140625" style="39"/>
  </cols>
  <sheetData>
    <row r="1" spans="1:16" ht="18.75" customHeight="1">
      <c r="A1" s="182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5" customHeight="1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customHeight="1">
      <c r="A3" s="182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" customHeight="1">
      <c r="A4" s="195" t="s">
        <v>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" customHeight="1">
      <c r="A5" s="182" t="s">
        <v>44</v>
      </c>
      <c r="B5" s="182"/>
      <c r="C5" s="182" t="s">
        <v>45</v>
      </c>
      <c r="D5" s="182"/>
      <c r="E5" s="182"/>
      <c r="F5" s="182"/>
      <c r="G5" s="182"/>
      <c r="H5" s="132"/>
      <c r="I5" s="182" t="s">
        <v>48</v>
      </c>
      <c r="J5" s="182"/>
      <c r="K5" s="182"/>
      <c r="L5" s="182" t="s">
        <v>440</v>
      </c>
      <c r="M5" s="182"/>
      <c r="N5" s="182" t="s">
        <v>46</v>
      </c>
      <c r="O5" s="182"/>
      <c r="P5" s="132">
        <v>4.0999999999999996</v>
      </c>
    </row>
    <row r="6" spans="1:16" ht="18.75">
      <c r="A6" s="182" t="s">
        <v>57</v>
      </c>
      <c r="B6" s="182"/>
      <c r="C6" s="182" t="s">
        <v>452</v>
      </c>
      <c r="D6" s="189"/>
      <c r="E6" s="189"/>
      <c r="F6" s="189"/>
      <c r="G6" s="189"/>
      <c r="H6" s="182" t="s">
        <v>47</v>
      </c>
      <c r="I6" s="182"/>
      <c r="J6" s="182"/>
      <c r="K6" s="182"/>
      <c r="L6" s="182"/>
      <c r="M6" s="182" t="s">
        <v>455</v>
      </c>
      <c r="N6" s="190"/>
      <c r="O6" s="190"/>
      <c r="P6" s="190"/>
    </row>
    <row r="7" spans="1:16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25"/>
      <c r="P7" s="134"/>
    </row>
    <row r="8" spans="1:16" ht="25.5" customHeight="1">
      <c r="A8" s="135"/>
      <c r="B8" s="133"/>
      <c r="C8" s="136"/>
      <c r="D8" s="136" t="s">
        <v>454</v>
      </c>
      <c r="E8" s="136"/>
      <c r="F8" s="136"/>
      <c r="G8" s="136"/>
      <c r="H8" s="136"/>
      <c r="I8" s="137"/>
      <c r="J8" s="137"/>
      <c r="K8" s="137"/>
      <c r="L8" s="137"/>
      <c r="M8" s="137"/>
      <c r="N8" s="137"/>
      <c r="O8" s="138"/>
      <c r="P8" s="137"/>
    </row>
    <row r="9" spans="1:16" ht="18.75">
      <c r="A9" s="65"/>
      <c r="B9" s="65"/>
      <c r="C9" s="160" t="s">
        <v>66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64"/>
      <c r="P9" s="70"/>
    </row>
    <row r="10" spans="1:16" ht="18.75">
      <c r="A10" s="139"/>
      <c r="B10" s="139"/>
      <c r="C10" s="140" t="s">
        <v>37</v>
      </c>
      <c r="D10" s="140"/>
      <c r="E10" s="140"/>
      <c r="F10" s="140"/>
      <c r="G10" s="140"/>
      <c r="H10" s="140"/>
      <c r="I10" s="140"/>
      <c r="J10" s="140" t="s">
        <v>38</v>
      </c>
      <c r="K10" s="140"/>
      <c r="L10" s="140"/>
      <c r="M10" s="140"/>
      <c r="N10" s="141" t="s">
        <v>39</v>
      </c>
      <c r="O10" s="138"/>
      <c r="P10" s="137"/>
    </row>
    <row r="11" spans="1:16" s="12" customFormat="1" ht="15.75">
      <c r="A11" s="57" t="s">
        <v>20</v>
      </c>
      <c r="B11" s="58"/>
      <c r="C11" s="52">
        <v>1</v>
      </c>
      <c r="D11" s="52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2">
        <v>11</v>
      </c>
      <c r="N11" s="52">
        <v>12</v>
      </c>
      <c r="O11" s="52" t="s">
        <v>40</v>
      </c>
      <c r="P11" s="52" t="s">
        <v>36</v>
      </c>
    </row>
    <row r="12" spans="1:16" s="12" customFormat="1" ht="15.75">
      <c r="A12" s="191" t="s">
        <v>430</v>
      </c>
      <c r="B12" s="192"/>
      <c r="C12" s="21" t="s">
        <v>0</v>
      </c>
      <c r="D12" s="21" t="s">
        <v>0</v>
      </c>
      <c r="E12" s="21" t="s">
        <v>1</v>
      </c>
      <c r="F12" s="21" t="s">
        <v>2</v>
      </c>
      <c r="G12" s="21" t="s">
        <v>2</v>
      </c>
      <c r="H12" s="21" t="s">
        <v>2</v>
      </c>
      <c r="I12" s="21" t="s">
        <v>2</v>
      </c>
      <c r="J12" s="21" t="s">
        <v>0</v>
      </c>
      <c r="K12" s="21" t="s">
        <v>0</v>
      </c>
      <c r="L12" s="21" t="s">
        <v>1</v>
      </c>
      <c r="M12" s="21" t="s">
        <v>61</v>
      </c>
      <c r="N12" s="21" t="s">
        <v>3</v>
      </c>
      <c r="O12" s="52" t="s">
        <v>19</v>
      </c>
      <c r="P12" s="52" t="s">
        <v>19</v>
      </c>
    </row>
    <row r="13" spans="1:16" s="12" customFormat="1" ht="15.75">
      <c r="A13" s="193" t="s">
        <v>22</v>
      </c>
      <c r="B13" s="194"/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2">
        <v>5</v>
      </c>
      <c r="I13" s="52">
        <v>5</v>
      </c>
      <c r="J13" s="52">
        <v>10</v>
      </c>
      <c r="K13" s="52">
        <v>10</v>
      </c>
      <c r="L13" s="52">
        <v>10</v>
      </c>
      <c r="M13" s="52">
        <v>10</v>
      </c>
      <c r="N13" s="52">
        <v>15</v>
      </c>
      <c r="O13" s="52">
        <v>70</v>
      </c>
      <c r="P13" s="52">
        <v>70</v>
      </c>
    </row>
    <row r="14" spans="1:16" s="12" customFormat="1" ht="22.5" customHeight="1">
      <c r="A14" s="101" t="s">
        <v>55</v>
      </c>
      <c r="B14" s="101" t="s">
        <v>56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102">
        <f>O13*0.357142</f>
        <v>24.999940000000002</v>
      </c>
      <c r="P14" s="54"/>
    </row>
    <row r="15" spans="1:16" s="12" customFormat="1" ht="15.75">
      <c r="A15" s="103" t="s">
        <v>249</v>
      </c>
      <c r="B15" s="104" t="s">
        <v>72</v>
      </c>
      <c r="C15" s="111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96">
        <v>39</v>
      </c>
      <c r="P15" s="25">
        <f>SUM(C15:N15)</f>
        <v>0</v>
      </c>
    </row>
    <row r="16" spans="1:16" s="12" customFormat="1" ht="15.75">
      <c r="A16" s="103" t="s">
        <v>252</v>
      </c>
      <c r="B16" s="104" t="s">
        <v>75</v>
      </c>
      <c r="C16" s="111">
        <v>4</v>
      </c>
      <c r="D16" s="112">
        <v>3</v>
      </c>
      <c r="E16" s="112">
        <v>3</v>
      </c>
      <c r="F16" s="112"/>
      <c r="G16" s="112">
        <v>3</v>
      </c>
      <c r="H16" s="112"/>
      <c r="I16" s="112"/>
      <c r="J16" s="112"/>
      <c r="K16" s="112">
        <v>6</v>
      </c>
      <c r="L16" s="112"/>
      <c r="M16" s="112">
        <v>5</v>
      </c>
      <c r="N16" s="112">
        <v>3</v>
      </c>
      <c r="O16" s="96">
        <v>49</v>
      </c>
      <c r="P16" s="25">
        <f t="shared" ref="P16:P71" si="1">SUM(C16:N16)</f>
        <v>27</v>
      </c>
    </row>
    <row r="17" spans="1:16" s="12" customFormat="1" ht="15.75">
      <c r="A17" s="103" t="s">
        <v>260</v>
      </c>
      <c r="B17" s="104" t="s">
        <v>83</v>
      </c>
      <c r="C17" s="111">
        <v>5</v>
      </c>
      <c r="D17" s="112">
        <v>4</v>
      </c>
      <c r="E17" s="112">
        <v>5</v>
      </c>
      <c r="F17" s="112"/>
      <c r="G17" s="112">
        <v>3</v>
      </c>
      <c r="H17" s="112"/>
      <c r="I17" s="112"/>
      <c r="J17" s="112"/>
      <c r="K17" s="112">
        <v>3</v>
      </c>
      <c r="L17" s="112">
        <v>6</v>
      </c>
      <c r="M17" s="112">
        <v>2</v>
      </c>
      <c r="N17" s="112">
        <v>7</v>
      </c>
      <c r="O17" s="96">
        <v>49</v>
      </c>
      <c r="P17" s="25">
        <f t="shared" si="1"/>
        <v>35</v>
      </c>
    </row>
    <row r="18" spans="1:16" s="12" customFormat="1" ht="15.75">
      <c r="A18" s="103" t="s">
        <v>261</v>
      </c>
      <c r="B18" s="104" t="s">
        <v>84</v>
      </c>
      <c r="C18" s="111">
        <v>5</v>
      </c>
      <c r="D18" s="112">
        <v>3</v>
      </c>
      <c r="E18" s="112">
        <v>4</v>
      </c>
      <c r="F18" s="112"/>
      <c r="G18" s="112">
        <v>3</v>
      </c>
      <c r="H18" s="112"/>
      <c r="I18" s="112">
        <v>2</v>
      </c>
      <c r="J18" s="112"/>
      <c r="K18" s="112">
        <v>2</v>
      </c>
      <c r="L18" s="112">
        <v>5</v>
      </c>
      <c r="M18" s="112">
        <v>2</v>
      </c>
      <c r="N18" s="112">
        <v>1</v>
      </c>
      <c r="O18" s="96">
        <v>40</v>
      </c>
      <c r="P18" s="25">
        <f t="shared" si="1"/>
        <v>27</v>
      </c>
    </row>
    <row r="19" spans="1:16" s="12" customFormat="1" ht="15.75">
      <c r="A19" s="103" t="s">
        <v>263</v>
      </c>
      <c r="B19" s="104" t="s">
        <v>86</v>
      </c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96">
        <v>47</v>
      </c>
      <c r="P19" s="25">
        <f t="shared" si="1"/>
        <v>0</v>
      </c>
    </row>
    <row r="20" spans="1:16" s="12" customFormat="1" ht="15.75">
      <c r="A20" s="103" t="s">
        <v>264</v>
      </c>
      <c r="B20" s="104" t="s">
        <v>87</v>
      </c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96">
        <v>47</v>
      </c>
      <c r="P20" s="25">
        <f t="shared" si="1"/>
        <v>0</v>
      </c>
    </row>
    <row r="21" spans="1:16" s="12" customFormat="1" ht="15.75">
      <c r="A21" s="103" t="s">
        <v>265</v>
      </c>
      <c r="B21" s="104" t="s">
        <v>88</v>
      </c>
      <c r="C21" s="111">
        <v>4</v>
      </c>
      <c r="D21" s="112">
        <v>4</v>
      </c>
      <c r="E21" s="112"/>
      <c r="F21" s="112"/>
      <c r="G21" s="112">
        <v>3</v>
      </c>
      <c r="H21" s="112">
        <v>4</v>
      </c>
      <c r="I21" s="112">
        <v>5</v>
      </c>
      <c r="J21" s="112"/>
      <c r="K21" s="112"/>
      <c r="L21" s="112"/>
      <c r="M21" s="112"/>
      <c r="N21" s="112">
        <v>9</v>
      </c>
      <c r="O21" s="96">
        <v>48</v>
      </c>
      <c r="P21" s="25">
        <f t="shared" si="1"/>
        <v>29</v>
      </c>
    </row>
    <row r="22" spans="1:16" s="12" customFormat="1" ht="15.75">
      <c r="A22" s="103" t="s">
        <v>267</v>
      </c>
      <c r="B22" s="104" t="s">
        <v>90</v>
      </c>
      <c r="C22" s="111">
        <v>3</v>
      </c>
      <c r="D22" s="112">
        <v>3</v>
      </c>
      <c r="E22" s="112"/>
      <c r="F22" s="112"/>
      <c r="G22" s="112">
        <v>2</v>
      </c>
      <c r="H22" s="112">
        <v>4</v>
      </c>
      <c r="I22" s="112">
        <v>3</v>
      </c>
      <c r="J22" s="112">
        <v>2</v>
      </c>
      <c r="K22" s="112">
        <v>3</v>
      </c>
      <c r="L22" s="112"/>
      <c r="M22" s="112">
        <v>5</v>
      </c>
      <c r="N22" s="112">
        <v>5</v>
      </c>
      <c r="O22" s="96">
        <v>48</v>
      </c>
      <c r="P22" s="25">
        <f t="shared" si="1"/>
        <v>30</v>
      </c>
    </row>
    <row r="23" spans="1:16" s="12" customFormat="1" ht="15.75">
      <c r="A23" s="103" t="s">
        <v>268</v>
      </c>
      <c r="B23" s="104" t="s">
        <v>91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96">
        <v>49</v>
      </c>
      <c r="P23" s="25">
        <f t="shared" si="1"/>
        <v>0</v>
      </c>
    </row>
    <row r="24" spans="1:16" s="12" customFormat="1" ht="15.75">
      <c r="A24" s="103" t="s">
        <v>270</v>
      </c>
      <c r="B24" s="104" t="s">
        <v>93</v>
      </c>
      <c r="C24" s="111">
        <v>5</v>
      </c>
      <c r="D24" s="112">
        <v>3.5</v>
      </c>
      <c r="E24" s="112"/>
      <c r="F24" s="112">
        <v>4.5</v>
      </c>
      <c r="G24" s="112">
        <v>5.5</v>
      </c>
      <c r="H24" s="112"/>
      <c r="I24" s="112">
        <v>3.5</v>
      </c>
      <c r="J24" s="112"/>
      <c r="K24" s="112">
        <v>5</v>
      </c>
      <c r="L24" s="112"/>
      <c r="M24" s="112">
        <v>6</v>
      </c>
      <c r="N24" s="112">
        <v>3</v>
      </c>
      <c r="O24" s="96">
        <v>49</v>
      </c>
      <c r="P24" s="25">
        <f t="shared" si="1"/>
        <v>36</v>
      </c>
    </row>
    <row r="25" spans="1:16" s="12" customFormat="1" ht="15.75">
      <c r="A25" s="103" t="s">
        <v>274</v>
      </c>
      <c r="B25" s="104" t="s">
        <v>97</v>
      </c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96">
        <v>49</v>
      </c>
      <c r="P25" s="25">
        <f t="shared" si="1"/>
        <v>0</v>
      </c>
    </row>
    <row r="26" spans="1:16" s="12" customFormat="1" ht="15.75">
      <c r="A26" s="103" t="s">
        <v>275</v>
      </c>
      <c r="B26" s="104" t="s">
        <v>98</v>
      </c>
      <c r="C26" s="111">
        <v>5</v>
      </c>
      <c r="D26" s="112">
        <v>3</v>
      </c>
      <c r="E26" s="112">
        <v>4</v>
      </c>
      <c r="F26" s="112"/>
      <c r="G26" s="112"/>
      <c r="H26" s="112">
        <v>2</v>
      </c>
      <c r="I26" s="112"/>
      <c r="J26" s="112">
        <v>4</v>
      </c>
      <c r="K26" s="112"/>
      <c r="L26" s="112"/>
      <c r="M26" s="112"/>
      <c r="N26" s="112"/>
      <c r="O26" s="96">
        <v>42</v>
      </c>
      <c r="P26" s="25">
        <f t="shared" si="1"/>
        <v>18</v>
      </c>
    </row>
    <row r="27" spans="1:16" s="12" customFormat="1" ht="15.75">
      <c r="A27" s="103" t="s">
        <v>276</v>
      </c>
      <c r="B27" s="104" t="s">
        <v>99</v>
      </c>
      <c r="C27" s="111">
        <v>5</v>
      </c>
      <c r="D27" s="112">
        <v>5</v>
      </c>
      <c r="E27" s="112"/>
      <c r="F27" s="112"/>
      <c r="G27" s="112">
        <v>2</v>
      </c>
      <c r="H27" s="112"/>
      <c r="I27" s="112">
        <v>4</v>
      </c>
      <c r="J27" s="112"/>
      <c r="K27" s="112">
        <v>5</v>
      </c>
      <c r="L27" s="112"/>
      <c r="M27" s="112"/>
      <c r="N27" s="112">
        <v>2</v>
      </c>
      <c r="O27" s="96">
        <v>51</v>
      </c>
      <c r="P27" s="25">
        <f t="shared" si="1"/>
        <v>23</v>
      </c>
    </row>
    <row r="28" spans="1:16" s="12" customFormat="1" ht="15.75">
      <c r="A28" s="103" t="s">
        <v>277</v>
      </c>
      <c r="B28" s="104" t="s">
        <v>100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96">
        <v>52</v>
      </c>
      <c r="P28" s="25">
        <f t="shared" si="1"/>
        <v>0</v>
      </c>
    </row>
    <row r="29" spans="1:16" s="12" customFormat="1" ht="15.75">
      <c r="A29" s="103" t="s">
        <v>278</v>
      </c>
      <c r="B29" s="104" t="s">
        <v>101</v>
      </c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96">
        <v>52</v>
      </c>
      <c r="P29" s="25">
        <f t="shared" si="1"/>
        <v>0</v>
      </c>
    </row>
    <row r="30" spans="1:16" s="12" customFormat="1" ht="15.75">
      <c r="A30" s="103" t="s">
        <v>279</v>
      </c>
      <c r="B30" s="104" t="s">
        <v>102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96">
        <v>53</v>
      </c>
      <c r="P30" s="25">
        <f t="shared" si="1"/>
        <v>0</v>
      </c>
    </row>
    <row r="31" spans="1:16" s="12" customFormat="1" ht="15.75">
      <c r="A31" s="103" t="s">
        <v>282</v>
      </c>
      <c r="B31" s="104" t="s">
        <v>105</v>
      </c>
      <c r="C31" s="111">
        <v>5</v>
      </c>
      <c r="D31" s="112">
        <v>4</v>
      </c>
      <c r="E31" s="112"/>
      <c r="F31" s="112"/>
      <c r="G31" s="112">
        <v>3</v>
      </c>
      <c r="H31" s="112">
        <v>5</v>
      </c>
      <c r="I31" s="112">
        <v>2</v>
      </c>
      <c r="J31" s="112">
        <v>6</v>
      </c>
      <c r="K31" s="112"/>
      <c r="L31" s="112">
        <v>6</v>
      </c>
      <c r="M31" s="112"/>
      <c r="N31" s="112">
        <v>6</v>
      </c>
      <c r="O31" s="96">
        <v>42</v>
      </c>
      <c r="P31" s="25">
        <f t="shared" si="1"/>
        <v>37</v>
      </c>
    </row>
    <row r="32" spans="1:16" s="12" customFormat="1" ht="15.75">
      <c r="A32" s="103" t="s">
        <v>288</v>
      </c>
      <c r="B32" s="104" t="s">
        <v>111</v>
      </c>
      <c r="C32" s="111"/>
      <c r="D32" s="112"/>
      <c r="E32" s="112">
        <v>5</v>
      </c>
      <c r="F32" s="112"/>
      <c r="G32" s="112">
        <v>4</v>
      </c>
      <c r="H32" s="112"/>
      <c r="I32" s="112"/>
      <c r="J32" s="112"/>
      <c r="K32" s="112"/>
      <c r="L32" s="112">
        <v>5</v>
      </c>
      <c r="M32" s="112"/>
      <c r="N32" s="112">
        <v>8</v>
      </c>
      <c r="O32" s="96">
        <v>45</v>
      </c>
      <c r="P32" s="25">
        <f t="shared" si="1"/>
        <v>22</v>
      </c>
    </row>
    <row r="33" spans="1:16" s="12" customFormat="1" ht="15.75">
      <c r="A33" s="103" t="s">
        <v>294</v>
      </c>
      <c r="B33" s="104" t="s">
        <v>117</v>
      </c>
      <c r="C33" s="111"/>
      <c r="D33" s="112">
        <v>1</v>
      </c>
      <c r="E33" s="112"/>
      <c r="F33" s="112">
        <v>1</v>
      </c>
      <c r="G33" s="112">
        <v>1</v>
      </c>
      <c r="H33" s="112">
        <v>1</v>
      </c>
      <c r="I33" s="112"/>
      <c r="J33" s="112"/>
      <c r="K33" s="112"/>
      <c r="L33" s="112">
        <v>1</v>
      </c>
      <c r="M33" s="112"/>
      <c r="N33" s="112"/>
      <c r="O33" s="96">
        <v>39</v>
      </c>
      <c r="P33" s="25">
        <f t="shared" si="1"/>
        <v>5</v>
      </c>
    </row>
    <row r="34" spans="1:16" s="12" customFormat="1" ht="15.75">
      <c r="A34" s="103" t="s">
        <v>303</v>
      </c>
      <c r="B34" s="104" t="s">
        <v>126</v>
      </c>
      <c r="C34" s="111"/>
      <c r="D34" s="112">
        <v>1</v>
      </c>
      <c r="E34" s="112"/>
      <c r="F34" s="112"/>
      <c r="G34" s="112">
        <v>2</v>
      </c>
      <c r="H34" s="112"/>
      <c r="I34" s="112">
        <v>2</v>
      </c>
      <c r="J34" s="112"/>
      <c r="K34" s="112">
        <v>2</v>
      </c>
      <c r="L34" s="112">
        <v>1</v>
      </c>
      <c r="M34" s="112">
        <v>2</v>
      </c>
      <c r="N34" s="112">
        <v>6</v>
      </c>
      <c r="O34" s="96">
        <v>45</v>
      </c>
      <c r="P34" s="25">
        <f t="shared" si="1"/>
        <v>16</v>
      </c>
    </row>
    <row r="35" spans="1:16" s="12" customFormat="1" ht="15.75">
      <c r="A35" s="103" t="s">
        <v>306</v>
      </c>
      <c r="B35" s="104" t="s">
        <v>129</v>
      </c>
      <c r="C35" s="111"/>
      <c r="D35" s="112">
        <v>1.5</v>
      </c>
      <c r="E35" s="112">
        <v>1</v>
      </c>
      <c r="F35" s="112">
        <v>2</v>
      </c>
      <c r="G35" s="112">
        <v>2.5</v>
      </c>
      <c r="H35" s="112"/>
      <c r="I35" s="112"/>
      <c r="J35" s="112">
        <v>1</v>
      </c>
      <c r="K35" s="112"/>
      <c r="L35" s="112"/>
      <c r="M35" s="112"/>
      <c r="N35" s="112"/>
      <c r="O35" s="96">
        <v>44</v>
      </c>
      <c r="P35" s="25">
        <f t="shared" si="1"/>
        <v>8</v>
      </c>
    </row>
    <row r="36" spans="1:16" s="12" customFormat="1" ht="15.75">
      <c r="A36" s="103" t="s">
        <v>309</v>
      </c>
      <c r="B36" s="104" t="s">
        <v>132</v>
      </c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96">
        <v>44</v>
      </c>
      <c r="P36" s="25">
        <f t="shared" si="1"/>
        <v>0</v>
      </c>
    </row>
    <row r="37" spans="1:16" s="12" customFormat="1" ht="15.75">
      <c r="A37" s="103" t="s">
        <v>312</v>
      </c>
      <c r="B37" s="104" t="s">
        <v>135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96">
        <v>47</v>
      </c>
      <c r="P37" s="25">
        <f t="shared" si="1"/>
        <v>0</v>
      </c>
    </row>
    <row r="38" spans="1:16" s="12" customFormat="1" ht="15.75">
      <c r="A38" s="103" t="s">
        <v>313</v>
      </c>
      <c r="B38" s="123" t="s">
        <v>136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96">
        <v>39</v>
      </c>
      <c r="P38" s="25"/>
    </row>
    <row r="39" spans="1:16" s="12" customFormat="1" ht="15.75">
      <c r="A39" s="103" t="s">
        <v>315</v>
      </c>
      <c r="B39" s="104" t="s">
        <v>138</v>
      </c>
      <c r="C39" s="111"/>
      <c r="D39" s="112"/>
      <c r="E39" s="112"/>
      <c r="F39" s="112"/>
      <c r="G39" s="112">
        <v>3</v>
      </c>
      <c r="H39" s="112"/>
      <c r="I39" s="112"/>
      <c r="J39" s="112"/>
      <c r="K39" s="112"/>
      <c r="L39" s="112">
        <v>4</v>
      </c>
      <c r="M39" s="112"/>
      <c r="N39" s="112">
        <v>8</v>
      </c>
      <c r="O39" s="96">
        <v>49</v>
      </c>
      <c r="P39" s="25">
        <f t="shared" si="1"/>
        <v>15</v>
      </c>
    </row>
    <row r="40" spans="1:16" s="12" customFormat="1" ht="15.75">
      <c r="A40" s="103" t="s">
        <v>318</v>
      </c>
      <c r="B40" s="104" t="s">
        <v>141</v>
      </c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96">
        <v>48</v>
      </c>
      <c r="P40" s="25">
        <f t="shared" si="1"/>
        <v>0</v>
      </c>
    </row>
    <row r="41" spans="1:16" s="12" customFormat="1" ht="15.75">
      <c r="A41" s="103" t="s">
        <v>322</v>
      </c>
      <c r="B41" s="104" t="s">
        <v>145</v>
      </c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96">
        <v>44</v>
      </c>
      <c r="P41" s="25">
        <f t="shared" si="1"/>
        <v>0</v>
      </c>
    </row>
    <row r="42" spans="1:16" s="12" customFormat="1" ht="15.75">
      <c r="A42" s="103" t="s">
        <v>329</v>
      </c>
      <c r="B42" s="104" t="s">
        <v>152</v>
      </c>
      <c r="C42" s="111">
        <v>5</v>
      </c>
      <c r="D42" s="112">
        <v>3</v>
      </c>
      <c r="E42" s="112">
        <v>5</v>
      </c>
      <c r="F42" s="112">
        <v>5</v>
      </c>
      <c r="G42" s="112">
        <v>3</v>
      </c>
      <c r="H42" s="112"/>
      <c r="I42" s="112"/>
      <c r="J42" s="112"/>
      <c r="K42" s="112"/>
      <c r="L42" s="112"/>
      <c r="M42" s="112"/>
      <c r="N42" s="112">
        <v>10</v>
      </c>
      <c r="O42" s="96">
        <v>47</v>
      </c>
      <c r="P42" s="25">
        <f t="shared" si="1"/>
        <v>31</v>
      </c>
    </row>
    <row r="43" spans="1:16" s="12" customFormat="1" ht="15.75">
      <c r="A43" s="103" t="s">
        <v>331</v>
      </c>
      <c r="B43" s="104" t="s">
        <v>445</v>
      </c>
      <c r="C43" s="117"/>
      <c r="D43" s="117"/>
      <c r="E43" s="118">
        <v>3</v>
      </c>
      <c r="F43" s="118">
        <v>3</v>
      </c>
      <c r="G43" s="118">
        <v>2</v>
      </c>
      <c r="H43" s="118">
        <v>1</v>
      </c>
      <c r="I43" s="118">
        <v>1</v>
      </c>
      <c r="J43" s="118">
        <v>2</v>
      </c>
      <c r="K43" s="118"/>
      <c r="L43" s="118">
        <v>2</v>
      </c>
      <c r="M43" s="116"/>
      <c r="N43" s="117">
        <v>3</v>
      </c>
      <c r="O43" s="96">
        <v>45</v>
      </c>
      <c r="P43" s="25"/>
    </row>
    <row r="44" spans="1:16" s="12" customFormat="1" ht="15.75">
      <c r="A44" s="103" t="s">
        <v>334</v>
      </c>
      <c r="B44" s="104" t="s">
        <v>157</v>
      </c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96">
        <v>48</v>
      </c>
      <c r="P44" s="25">
        <f t="shared" si="1"/>
        <v>0</v>
      </c>
    </row>
    <row r="45" spans="1:16" s="12" customFormat="1" ht="15.75">
      <c r="A45" s="103" t="s">
        <v>335</v>
      </c>
      <c r="B45" s="104" t="s">
        <v>158</v>
      </c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96">
        <v>48</v>
      </c>
      <c r="P45" s="25">
        <f t="shared" si="1"/>
        <v>0</v>
      </c>
    </row>
    <row r="46" spans="1:16" s="12" customFormat="1" ht="15.75">
      <c r="A46" s="103" t="s">
        <v>339</v>
      </c>
      <c r="B46" s="104" t="s">
        <v>162</v>
      </c>
      <c r="C46" s="111">
        <v>5</v>
      </c>
      <c r="D46" s="112">
        <v>4</v>
      </c>
      <c r="E46" s="112"/>
      <c r="F46" s="112"/>
      <c r="G46" s="112"/>
      <c r="H46" s="112"/>
      <c r="I46" s="112">
        <v>3</v>
      </c>
      <c r="J46" s="112"/>
      <c r="K46" s="112">
        <v>7</v>
      </c>
      <c r="L46" s="112">
        <v>6</v>
      </c>
      <c r="M46" s="112">
        <v>6</v>
      </c>
      <c r="N46" s="112">
        <v>7</v>
      </c>
      <c r="O46" s="96">
        <v>47</v>
      </c>
      <c r="P46" s="25">
        <f t="shared" si="1"/>
        <v>38</v>
      </c>
    </row>
    <row r="47" spans="1:16" s="12" customFormat="1" ht="15.75">
      <c r="A47" s="103" t="s">
        <v>344</v>
      </c>
      <c r="B47" s="104" t="s">
        <v>167</v>
      </c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96">
        <v>46</v>
      </c>
      <c r="P47" s="25">
        <f t="shared" si="1"/>
        <v>0</v>
      </c>
    </row>
    <row r="48" spans="1:16" s="12" customFormat="1" ht="15.75">
      <c r="A48" s="103" t="s">
        <v>349</v>
      </c>
      <c r="B48" s="104" t="s">
        <v>172</v>
      </c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96">
        <v>47</v>
      </c>
      <c r="P48" s="25">
        <f t="shared" si="1"/>
        <v>0</v>
      </c>
    </row>
    <row r="49" spans="1:16" s="12" customFormat="1" ht="15.75">
      <c r="A49" s="103" t="s">
        <v>354</v>
      </c>
      <c r="B49" s="104" t="s">
        <v>177</v>
      </c>
      <c r="C49" s="111">
        <v>3</v>
      </c>
      <c r="D49" s="112">
        <v>1</v>
      </c>
      <c r="E49" s="112"/>
      <c r="F49" s="112"/>
      <c r="G49" s="112">
        <v>1</v>
      </c>
      <c r="H49" s="112"/>
      <c r="I49" s="112"/>
      <c r="J49" s="112"/>
      <c r="K49" s="112"/>
      <c r="L49" s="112"/>
      <c r="M49" s="112"/>
      <c r="N49" s="112">
        <v>4</v>
      </c>
      <c r="O49" s="96">
        <v>49</v>
      </c>
      <c r="P49" s="25">
        <f t="shared" si="1"/>
        <v>9</v>
      </c>
    </row>
    <row r="50" spans="1:16" s="12" customFormat="1" ht="15.75">
      <c r="A50" s="103" t="s">
        <v>356</v>
      </c>
      <c r="B50" s="104" t="s">
        <v>446</v>
      </c>
      <c r="C50" s="111">
        <v>4</v>
      </c>
      <c r="D50" s="112">
        <v>4</v>
      </c>
      <c r="E50" s="112"/>
      <c r="F50" s="112"/>
      <c r="G50" s="112">
        <v>5</v>
      </c>
      <c r="H50" s="112"/>
      <c r="I50" s="112"/>
      <c r="J50" s="112"/>
      <c r="K50" s="112"/>
      <c r="L50" s="112"/>
      <c r="M50" s="112"/>
      <c r="N50" s="112">
        <v>4</v>
      </c>
      <c r="O50" s="96">
        <v>49</v>
      </c>
      <c r="P50" s="25">
        <f t="shared" si="1"/>
        <v>17</v>
      </c>
    </row>
    <row r="51" spans="1:16" s="12" customFormat="1" ht="15.75">
      <c r="A51" s="103" t="s">
        <v>358</v>
      </c>
      <c r="B51" s="104" t="s">
        <v>181</v>
      </c>
      <c r="C51" s="111"/>
      <c r="D51" s="112">
        <v>4</v>
      </c>
      <c r="E51" s="112">
        <v>5</v>
      </c>
      <c r="F51" s="112">
        <v>5</v>
      </c>
      <c r="G51" s="112">
        <v>3</v>
      </c>
      <c r="H51" s="112"/>
      <c r="I51" s="112">
        <v>3</v>
      </c>
      <c r="J51" s="112"/>
      <c r="K51" s="112"/>
      <c r="L51" s="112"/>
      <c r="M51" s="112"/>
      <c r="N51" s="112">
        <v>9</v>
      </c>
      <c r="O51" s="96">
        <v>42</v>
      </c>
      <c r="P51" s="25">
        <f t="shared" si="1"/>
        <v>29</v>
      </c>
    </row>
    <row r="52" spans="1:16" s="12" customFormat="1" ht="15.75">
      <c r="A52" s="103" t="s">
        <v>361</v>
      </c>
      <c r="B52" s="104" t="s">
        <v>184</v>
      </c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96">
        <v>46</v>
      </c>
      <c r="P52" s="25">
        <f t="shared" si="1"/>
        <v>0</v>
      </c>
    </row>
    <row r="53" spans="1:16" s="12" customFormat="1" ht="15.75">
      <c r="A53" s="103" t="s">
        <v>365</v>
      </c>
      <c r="B53" s="104" t="s">
        <v>188</v>
      </c>
      <c r="C53" s="111">
        <v>4</v>
      </c>
      <c r="D53" s="112">
        <v>2</v>
      </c>
      <c r="E53" s="112"/>
      <c r="F53" s="112"/>
      <c r="G53" s="112">
        <v>3</v>
      </c>
      <c r="H53" s="112"/>
      <c r="I53" s="112">
        <v>1.5</v>
      </c>
      <c r="J53" s="112"/>
      <c r="K53" s="112"/>
      <c r="L53" s="112">
        <v>3</v>
      </c>
      <c r="M53" s="112">
        <v>1</v>
      </c>
      <c r="N53" s="112">
        <v>3</v>
      </c>
      <c r="O53" s="96">
        <v>41</v>
      </c>
      <c r="P53" s="25">
        <f t="shared" si="1"/>
        <v>17.5</v>
      </c>
    </row>
    <row r="54" spans="1:16" s="12" customFormat="1" ht="15.75">
      <c r="A54" s="103" t="s">
        <v>367</v>
      </c>
      <c r="B54" s="104" t="s">
        <v>190</v>
      </c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96">
        <v>47</v>
      </c>
      <c r="P54" s="25">
        <f t="shared" si="1"/>
        <v>0</v>
      </c>
    </row>
    <row r="55" spans="1:16" s="12" customFormat="1" ht="15.75">
      <c r="A55" s="103" t="s">
        <v>368</v>
      </c>
      <c r="B55" s="104" t="s">
        <v>191</v>
      </c>
      <c r="C55" s="11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96">
        <v>44</v>
      </c>
      <c r="P55" s="25">
        <f t="shared" si="1"/>
        <v>0</v>
      </c>
    </row>
    <row r="56" spans="1:16" s="12" customFormat="1" ht="15.75">
      <c r="A56" s="103" t="s">
        <v>372</v>
      </c>
      <c r="B56" s="104" t="s">
        <v>195</v>
      </c>
      <c r="C56" s="111"/>
      <c r="D56" s="112">
        <v>3</v>
      </c>
      <c r="E56" s="112">
        <v>4</v>
      </c>
      <c r="F56" s="112"/>
      <c r="G56" s="112">
        <v>2.5</v>
      </c>
      <c r="H56" s="112"/>
      <c r="I56" s="112"/>
      <c r="J56" s="112"/>
      <c r="K56" s="112"/>
      <c r="L56" s="112"/>
      <c r="M56" s="112"/>
      <c r="N56" s="112"/>
      <c r="O56" s="96">
        <v>44</v>
      </c>
      <c r="P56" s="25">
        <f t="shared" si="1"/>
        <v>9.5</v>
      </c>
    </row>
    <row r="57" spans="1:16" s="12" customFormat="1" ht="15.75">
      <c r="A57" s="103" t="s">
        <v>373</v>
      </c>
      <c r="B57" s="104" t="s">
        <v>196</v>
      </c>
      <c r="C57" s="111">
        <v>5</v>
      </c>
      <c r="D57" s="112"/>
      <c r="E57" s="112">
        <v>5</v>
      </c>
      <c r="F57" s="112">
        <v>4</v>
      </c>
      <c r="G57" s="112">
        <v>5</v>
      </c>
      <c r="H57" s="112"/>
      <c r="I57" s="112">
        <v>3</v>
      </c>
      <c r="J57" s="112"/>
      <c r="K57" s="112"/>
      <c r="L57" s="112">
        <v>7</v>
      </c>
      <c r="M57" s="112">
        <v>3</v>
      </c>
      <c r="N57" s="112">
        <v>12</v>
      </c>
      <c r="O57" s="96">
        <v>49</v>
      </c>
      <c r="P57" s="25">
        <f t="shared" si="1"/>
        <v>44</v>
      </c>
    </row>
    <row r="58" spans="1:16" s="12" customFormat="1" ht="15.75">
      <c r="A58" s="103" t="s">
        <v>376</v>
      </c>
      <c r="B58" s="104" t="s">
        <v>199</v>
      </c>
      <c r="C58" s="111">
        <v>3</v>
      </c>
      <c r="D58" s="112">
        <v>2</v>
      </c>
      <c r="E58" s="112">
        <v>4</v>
      </c>
      <c r="F58" s="112"/>
      <c r="G58" s="112">
        <v>3</v>
      </c>
      <c r="H58" s="112">
        <v>2</v>
      </c>
      <c r="I58" s="112"/>
      <c r="J58" s="112">
        <v>4</v>
      </c>
      <c r="K58" s="112">
        <v>4</v>
      </c>
      <c r="L58" s="112"/>
      <c r="M58" s="112">
        <v>5</v>
      </c>
      <c r="N58" s="112">
        <v>11</v>
      </c>
      <c r="O58" s="96">
        <v>45</v>
      </c>
      <c r="P58" s="25">
        <f t="shared" si="1"/>
        <v>38</v>
      </c>
    </row>
    <row r="59" spans="1:16" s="12" customFormat="1" ht="15.75">
      <c r="A59" s="103" t="s">
        <v>378</v>
      </c>
      <c r="B59" s="104" t="s">
        <v>201</v>
      </c>
      <c r="C59" s="111"/>
      <c r="D59" s="112">
        <v>3</v>
      </c>
      <c r="E59" s="112">
        <v>4</v>
      </c>
      <c r="F59" s="112"/>
      <c r="G59" s="112">
        <v>3</v>
      </c>
      <c r="H59" s="112"/>
      <c r="I59" s="112">
        <v>2</v>
      </c>
      <c r="J59" s="112"/>
      <c r="K59" s="112"/>
      <c r="L59" s="112">
        <v>5</v>
      </c>
      <c r="M59" s="112">
        <v>5</v>
      </c>
      <c r="N59" s="112">
        <v>2</v>
      </c>
      <c r="O59" s="96">
        <v>46</v>
      </c>
      <c r="P59" s="25">
        <f t="shared" si="1"/>
        <v>24</v>
      </c>
    </row>
    <row r="60" spans="1:16" s="12" customFormat="1" ht="15.75">
      <c r="A60" s="103" t="s">
        <v>379</v>
      </c>
      <c r="B60" s="104" t="s">
        <v>202</v>
      </c>
      <c r="C60" s="111"/>
      <c r="D60" s="112">
        <v>4</v>
      </c>
      <c r="E60" s="112">
        <v>4</v>
      </c>
      <c r="F60" s="112"/>
      <c r="G60" s="112">
        <v>3</v>
      </c>
      <c r="H60" s="112"/>
      <c r="I60" s="112">
        <v>5</v>
      </c>
      <c r="J60" s="112"/>
      <c r="K60" s="112"/>
      <c r="L60" s="112">
        <v>7</v>
      </c>
      <c r="M60" s="112"/>
      <c r="N60" s="112">
        <v>8</v>
      </c>
      <c r="O60" s="96">
        <v>45</v>
      </c>
      <c r="P60" s="25">
        <f t="shared" si="1"/>
        <v>31</v>
      </c>
    </row>
    <row r="61" spans="1:16" s="12" customFormat="1" ht="15.75">
      <c r="A61" s="103" t="s">
        <v>383</v>
      </c>
      <c r="B61" s="104" t="s">
        <v>206</v>
      </c>
      <c r="C61" s="111">
        <v>4</v>
      </c>
      <c r="D61" s="112">
        <v>3</v>
      </c>
      <c r="E61" s="112"/>
      <c r="F61" s="112">
        <v>4</v>
      </c>
      <c r="G61" s="112">
        <v>3</v>
      </c>
      <c r="H61" s="112"/>
      <c r="I61" s="112"/>
      <c r="J61" s="112"/>
      <c r="K61" s="112"/>
      <c r="L61" s="112"/>
      <c r="M61" s="112"/>
      <c r="N61" s="112"/>
      <c r="O61" s="96">
        <v>46</v>
      </c>
      <c r="P61" s="25">
        <f t="shared" si="1"/>
        <v>14</v>
      </c>
    </row>
    <row r="62" spans="1:16" s="12" customFormat="1" ht="15.75">
      <c r="A62" s="103" t="s">
        <v>384</v>
      </c>
      <c r="B62" s="104" t="s">
        <v>207</v>
      </c>
      <c r="C62" s="111">
        <v>3.5</v>
      </c>
      <c r="D62" s="112">
        <v>5</v>
      </c>
      <c r="E62" s="112"/>
      <c r="F62" s="112"/>
      <c r="G62" s="112">
        <v>4</v>
      </c>
      <c r="H62" s="112"/>
      <c r="I62" s="112">
        <v>2</v>
      </c>
      <c r="J62" s="112"/>
      <c r="K62" s="112"/>
      <c r="L62" s="112"/>
      <c r="M62" s="112"/>
      <c r="N62" s="112">
        <v>2</v>
      </c>
      <c r="O62" s="96">
        <v>48</v>
      </c>
      <c r="P62" s="25">
        <f t="shared" si="1"/>
        <v>16.5</v>
      </c>
    </row>
    <row r="63" spans="1:16" s="12" customFormat="1" ht="15.75">
      <c r="A63" s="103" t="s">
        <v>388</v>
      </c>
      <c r="B63" s="104" t="s">
        <v>211</v>
      </c>
      <c r="C63" s="111">
        <v>5</v>
      </c>
      <c r="D63" s="112">
        <v>4</v>
      </c>
      <c r="E63" s="112"/>
      <c r="F63" s="112"/>
      <c r="G63" s="112">
        <v>1</v>
      </c>
      <c r="H63" s="112">
        <v>4</v>
      </c>
      <c r="I63" s="112"/>
      <c r="J63" s="112"/>
      <c r="K63" s="112">
        <v>6</v>
      </c>
      <c r="L63" s="112">
        <v>1</v>
      </c>
      <c r="M63" s="112">
        <v>7.5</v>
      </c>
      <c r="N63" s="112">
        <v>7</v>
      </c>
      <c r="O63" s="96">
        <v>49</v>
      </c>
      <c r="P63" s="25">
        <f t="shared" si="1"/>
        <v>35.5</v>
      </c>
    </row>
    <row r="64" spans="1:16" s="12" customFormat="1" ht="15.75">
      <c r="A64" s="103" t="s">
        <v>389</v>
      </c>
      <c r="B64" s="123" t="s">
        <v>212</v>
      </c>
      <c r="C64" s="117">
        <v>4</v>
      </c>
      <c r="D64" s="117">
        <v>4</v>
      </c>
      <c r="E64" s="118">
        <v>4</v>
      </c>
      <c r="F64" s="118"/>
      <c r="G64" s="118">
        <v>3</v>
      </c>
      <c r="H64" s="118"/>
      <c r="I64" s="118">
        <v>2</v>
      </c>
      <c r="J64" s="118"/>
      <c r="K64" s="118">
        <v>4</v>
      </c>
      <c r="L64" s="118">
        <v>6</v>
      </c>
      <c r="M64" s="116">
        <v>7</v>
      </c>
      <c r="N64" s="117">
        <v>7</v>
      </c>
      <c r="O64" s="96">
        <v>51</v>
      </c>
      <c r="P64" s="25"/>
    </row>
    <row r="65" spans="1:16" s="12" customFormat="1" ht="15.75">
      <c r="A65" s="103" t="s">
        <v>390</v>
      </c>
      <c r="B65" s="104" t="s">
        <v>213</v>
      </c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96">
        <v>43</v>
      </c>
      <c r="P65" s="25">
        <f t="shared" si="1"/>
        <v>0</v>
      </c>
    </row>
    <row r="66" spans="1:16" s="12" customFormat="1" ht="15.75">
      <c r="A66" s="103" t="s">
        <v>394</v>
      </c>
      <c r="B66" s="104" t="s">
        <v>217</v>
      </c>
      <c r="C66" s="115">
        <v>5</v>
      </c>
      <c r="D66" s="116"/>
      <c r="E66" s="116">
        <v>5</v>
      </c>
      <c r="F66" s="116">
        <v>5</v>
      </c>
      <c r="G66" s="116">
        <v>3</v>
      </c>
      <c r="H66" s="116">
        <v>5</v>
      </c>
      <c r="I66" s="116"/>
      <c r="J66" s="116">
        <v>8</v>
      </c>
      <c r="K66" s="116"/>
      <c r="L66" s="116">
        <v>3</v>
      </c>
      <c r="M66" s="116">
        <v>8</v>
      </c>
      <c r="N66" s="116">
        <v>10</v>
      </c>
      <c r="O66" s="96">
        <v>48</v>
      </c>
      <c r="P66" s="25">
        <f t="shared" si="1"/>
        <v>52</v>
      </c>
    </row>
    <row r="67" spans="1:16" s="12" customFormat="1" ht="15.75">
      <c r="A67" s="103" t="s">
        <v>395</v>
      </c>
      <c r="B67" s="104" t="s">
        <v>218</v>
      </c>
      <c r="C67" s="115">
        <v>4</v>
      </c>
      <c r="D67" s="115">
        <v>2</v>
      </c>
      <c r="E67" s="116">
        <v>4</v>
      </c>
      <c r="F67" s="116">
        <v>3</v>
      </c>
      <c r="G67" s="116">
        <v>3</v>
      </c>
      <c r="H67" s="116"/>
      <c r="I67" s="116"/>
      <c r="J67" s="116">
        <v>4</v>
      </c>
      <c r="K67" s="116"/>
      <c r="L67" s="116">
        <v>5</v>
      </c>
      <c r="M67" s="116"/>
      <c r="N67" s="116">
        <v>10</v>
      </c>
      <c r="O67" s="96">
        <v>45</v>
      </c>
      <c r="P67" s="25">
        <f t="shared" si="1"/>
        <v>35</v>
      </c>
    </row>
    <row r="68" spans="1:16" s="12" customFormat="1" ht="15.75">
      <c r="A68" s="103" t="s">
        <v>396</v>
      </c>
      <c r="B68" s="104" t="s">
        <v>219</v>
      </c>
      <c r="C68" s="115">
        <v>5</v>
      </c>
      <c r="D68" s="116">
        <v>5</v>
      </c>
      <c r="E68" s="116"/>
      <c r="F68" s="116">
        <v>5</v>
      </c>
      <c r="G68" s="116">
        <v>3</v>
      </c>
      <c r="H68" s="116"/>
      <c r="I68" s="116">
        <v>5</v>
      </c>
      <c r="J68" s="116"/>
      <c r="K68" s="116">
        <v>9</v>
      </c>
      <c r="L68" s="116">
        <v>9</v>
      </c>
      <c r="M68" s="116">
        <v>8</v>
      </c>
      <c r="N68" s="116">
        <v>11</v>
      </c>
      <c r="O68" s="96">
        <v>50</v>
      </c>
      <c r="P68" s="25">
        <f t="shared" si="1"/>
        <v>60</v>
      </c>
    </row>
    <row r="69" spans="1:16" s="12" customFormat="1" ht="15.75">
      <c r="A69" s="103" t="s">
        <v>398</v>
      </c>
      <c r="B69" s="104" t="s">
        <v>221</v>
      </c>
      <c r="C69" s="117">
        <v>5</v>
      </c>
      <c r="D69" s="117">
        <v>3</v>
      </c>
      <c r="E69" s="118">
        <v>3</v>
      </c>
      <c r="F69" s="118"/>
      <c r="G69" s="118">
        <v>4</v>
      </c>
      <c r="H69" s="118"/>
      <c r="I69" s="118">
        <v>3</v>
      </c>
      <c r="J69" s="118">
        <v>1</v>
      </c>
      <c r="K69" s="118">
        <v>3</v>
      </c>
      <c r="L69" s="118">
        <v>5</v>
      </c>
      <c r="M69" s="112"/>
      <c r="N69" s="112">
        <v>5</v>
      </c>
      <c r="O69" s="96">
        <v>44</v>
      </c>
      <c r="P69" s="25">
        <f t="shared" si="1"/>
        <v>32</v>
      </c>
    </row>
    <row r="70" spans="1:16" s="12" customFormat="1" ht="15.75">
      <c r="A70" s="103" t="s">
        <v>403</v>
      </c>
      <c r="B70" s="104" t="s">
        <v>226</v>
      </c>
      <c r="C70" s="117">
        <v>5</v>
      </c>
      <c r="D70" s="117">
        <v>5</v>
      </c>
      <c r="E70" s="118"/>
      <c r="F70" s="118">
        <v>5</v>
      </c>
      <c r="G70" s="118"/>
      <c r="H70" s="118">
        <v>5</v>
      </c>
      <c r="I70" s="118">
        <v>5</v>
      </c>
      <c r="J70" s="118">
        <v>8</v>
      </c>
      <c r="K70" s="118">
        <v>8</v>
      </c>
      <c r="L70" s="118"/>
      <c r="M70" s="119">
        <v>8</v>
      </c>
      <c r="N70" s="120">
        <v>12.5</v>
      </c>
      <c r="O70" s="96">
        <v>51</v>
      </c>
      <c r="P70" s="25">
        <f t="shared" si="1"/>
        <v>61.5</v>
      </c>
    </row>
    <row r="71" spans="1:16" s="12" customFormat="1" ht="15.75">
      <c r="A71" s="103" t="s">
        <v>404</v>
      </c>
      <c r="B71" s="104" t="s">
        <v>227</v>
      </c>
      <c r="C71" s="117"/>
      <c r="D71" s="121"/>
      <c r="E71" s="118"/>
      <c r="F71" s="118"/>
      <c r="G71" s="118"/>
      <c r="H71" s="118"/>
      <c r="I71" s="118"/>
      <c r="J71" s="118"/>
      <c r="K71" s="118">
        <v>4</v>
      </c>
      <c r="L71" s="118">
        <v>1</v>
      </c>
      <c r="M71" s="120">
        <v>1</v>
      </c>
      <c r="N71" s="117">
        <v>4</v>
      </c>
      <c r="O71" s="96">
        <v>44</v>
      </c>
      <c r="P71" s="25">
        <f t="shared" si="1"/>
        <v>10</v>
      </c>
    </row>
    <row r="72" spans="1:16" s="12" customFormat="1" ht="15.75">
      <c r="A72" s="187" t="s">
        <v>49</v>
      </c>
      <c r="B72" s="188"/>
      <c r="C72" s="105">
        <f t="shared" ref="C72:N72" si="2">COUNTA(C15:C71)</f>
        <v>26</v>
      </c>
      <c r="D72" s="54">
        <f t="shared" si="2"/>
        <v>31</v>
      </c>
      <c r="E72" s="54">
        <f t="shared" si="2"/>
        <v>19</v>
      </c>
      <c r="F72" s="54">
        <f t="shared" si="2"/>
        <v>13</v>
      </c>
      <c r="G72" s="54">
        <f t="shared" si="2"/>
        <v>33</v>
      </c>
      <c r="H72" s="54">
        <f t="shared" si="2"/>
        <v>11</v>
      </c>
      <c r="I72" s="54">
        <f t="shared" si="2"/>
        <v>20</v>
      </c>
      <c r="J72" s="54">
        <f t="shared" si="2"/>
        <v>11</v>
      </c>
      <c r="K72" s="54">
        <f t="shared" si="2"/>
        <v>16</v>
      </c>
      <c r="L72" s="54">
        <f t="shared" si="2"/>
        <v>21</v>
      </c>
      <c r="M72" s="54">
        <f t="shared" si="2"/>
        <v>18</v>
      </c>
      <c r="N72" s="54">
        <f t="shared" si="2"/>
        <v>32</v>
      </c>
      <c r="O72" s="26">
        <f>COUNT(O15:O71)</f>
        <v>57</v>
      </c>
      <c r="P72" s="62"/>
    </row>
    <row r="73" spans="1:16" s="12" customFormat="1" ht="15.75">
      <c r="A73" s="166" t="s">
        <v>4</v>
      </c>
      <c r="B73" s="167"/>
      <c r="C73" s="59">
        <f t="shared" ref="C73:O73" si="3">COUNTIF(C15:C71,"&gt;"&amp;C14)</f>
        <v>22</v>
      </c>
      <c r="D73" s="52">
        <f t="shared" si="3"/>
        <v>14</v>
      </c>
      <c r="E73" s="52">
        <f t="shared" si="3"/>
        <v>14</v>
      </c>
      <c r="F73" s="52">
        <f t="shared" si="3"/>
        <v>8</v>
      </c>
      <c r="G73" s="52">
        <f t="shared" si="3"/>
        <v>6</v>
      </c>
      <c r="H73" s="52">
        <f t="shared" si="3"/>
        <v>6</v>
      </c>
      <c r="I73" s="52">
        <f t="shared" si="3"/>
        <v>6</v>
      </c>
      <c r="J73" s="52">
        <f t="shared" si="3"/>
        <v>2</v>
      </c>
      <c r="K73" s="52">
        <f t="shared" si="3"/>
        <v>3</v>
      </c>
      <c r="L73" s="52">
        <f t="shared" si="3"/>
        <v>3</v>
      </c>
      <c r="M73" s="52">
        <f t="shared" si="3"/>
        <v>5</v>
      </c>
      <c r="N73" s="52">
        <f t="shared" si="3"/>
        <v>7</v>
      </c>
      <c r="O73" s="26">
        <f t="shared" si="3"/>
        <v>57</v>
      </c>
      <c r="P73" s="62"/>
    </row>
    <row r="74" spans="1:16" s="12" customFormat="1" ht="15.75">
      <c r="A74" s="166" t="s">
        <v>54</v>
      </c>
      <c r="B74" s="167"/>
      <c r="C74" s="59">
        <f t="shared" ref="C74:N74" si="4">ROUND(C73*100/C72,0)</f>
        <v>85</v>
      </c>
      <c r="D74" s="59">
        <f t="shared" si="4"/>
        <v>45</v>
      </c>
      <c r="E74" s="52">
        <f t="shared" si="4"/>
        <v>74</v>
      </c>
      <c r="F74" s="52">
        <f t="shared" si="4"/>
        <v>62</v>
      </c>
      <c r="G74" s="52">
        <f t="shared" si="4"/>
        <v>18</v>
      </c>
      <c r="H74" s="52">
        <f t="shared" si="4"/>
        <v>55</v>
      </c>
      <c r="I74" s="52">
        <f t="shared" si="4"/>
        <v>30</v>
      </c>
      <c r="J74" s="52">
        <f t="shared" si="4"/>
        <v>18</v>
      </c>
      <c r="K74" s="52">
        <f t="shared" si="4"/>
        <v>19</v>
      </c>
      <c r="L74" s="52">
        <f t="shared" si="4"/>
        <v>14</v>
      </c>
      <c r="M74" s="52">
        <f t="shared" si="4"/>
        <v>28</v>
      </c>
      <c r="N74" s="52">
        <f t="shared" si="4"/>
        <v>22</v>
      </c>
      <c r="O74" s="26">
        <f>ROUND(O73*100/O72,0)</f>
        <v>100</v>
      </c>
      <c r="P74" s="62"/>
    </row>
    <row r="75" spans="1:16" s="12" customFormat="1">
      <c r="A75" s="170" t="s">
        <v>14</v>
      </c>
      <c r="B75" s="171"/>
      <c r="C75" s="59" t="str">
        <f>IF(C74&gt;=80,"3",IF(C74&gt;=70,"2",IF(C74&gt;=60,"1","-")))</f>
        <v>3</v>
      </c>
      <c r="D75" s="52" t="str">
        <f t="shared" ref="D75:O75" si="5">IF(D74&gt;=80,"3",IF(D74&gt;=70,"2",IF(D74&gt;=60,"1","-")))</f>
        <v>-</v>
      </c>
      <c r="E75" s="52" t="str">
        <f t="shared" si="5"/>
        <v>2</v>
      </c>
      <c r="F75" s="52" t="str">
        <f t="shared" si="5"/>
        <v>1</v>
      </c>
      <c r="G75" s="52" t="str">
        <f t="shared" si="5"/>
        <v>-</v>
      </c>
      <c r="H75" s="52" t="str">
        <f t="shared" si="5"/>
        <v>-</v>
      </c>
      <c r="I75" s="52" t="str">
        <f t="shared" si="5"/>
        <v>-</v>
      </c>
      <c r="J75" s="52" t="str">
        <f t="shared" si="5"/>
        <v>-</v>
      </c>
      <c r="K75" s="52" t="str">
        <f t="shared" si="5"/>
        <v>-</v>
      </c>
      <c r="L75" s="52" t="str">
        <f t="shared" si="5"/>
        <v>-</v>
      </c>
      <c r="M75" s="52" t="str">
        <f t="shared" si="5"/>
        <v>-</v>
      </c>
      <c r="N75" s="52" t="str">
        <f t="shared" si="5"/>
        <v>-</v>
      </c>
      <c r="O75" s="26" t="str">
        <f t="shared" si="5"/>
        <v>3</v>
      </c>
      <c r="P75" s="62"/>
    </row>
    <row r="76" spans="1:16" s="12" customFormat="1">
      <c r="B76" s="8"/>
      <c r="C76" s="9"/>
      <c r="D76" s="9"/>
      <c r="E76" s="10"/>
      <c r="F76" s="11"/>
      <c r="G76" s="11"/>
      <c r="H76" s="11"/>
      <c r="I76" s="11"/>
      <c r="J76" s="11"/>
      <c r="K76" s="11"/>
      <c r="L76" s="11"/>
      <c r="M76" s="11"/>
      <c r="N76" s="11"/>
      <c r="P76" s="9"/>
    </row>
    <row r="77" spans="1:16" s="12" customFormat="1" ht="18.75">
      <c r="B77" s="8"/>
      <c r="C77" s="9"/>
      <c r="D77" s="9"/>
      <c r="E77" s="10"/>
      <c r="F77" s="62"/>
      <c r="G77" s="61"/>
      <c r="H77" s="63" t="s">
        <v>15</v>
      </c>
      <c r="I77" s="63"/>
      <c r="J77" s="13" t="s">
        <v>18</v>
      </c>
      <c r="K77" s="13"/>
      <c r="L77" s="14"/>
      <c r="M77" s="14"/>
      <c r="N77" s="15"/>
      <c r="P77" s="9"/>
    </row>
    <row r="78" spans="1:16" s="12" customFormat="1" ht="20.25">
      <c r="B78" s="8"/>
      <c r="C78" s="16"/>
      <c r="D78" s="17"/>
      <c r="E78" s="11"/>
      <c r="F78" s="60" t="s">
        <v>16</v>
      </c>
      <c r="G78" s="61"/>
      <c r="H78" s="18" t="s">
        <v>35</v>
      </c>
      <c r="I78" s="18" t="s">
        <v>14</v>
      </c>
      <c r="J78" s="18" t="s">
        <v>35</v>
      </c>
      <c r="K78" s="18" t="s">
        <v>14</v>
      </c>
      <c r="L78" s="19"/>
      <c r="M78" s="19"/>
      <c r="N78" s="16"/>
      <c r="P78" s="9"/>
    </row>
    <row r="79" spans="1:16" s="12" customFormat="1" ht="20.25">
      <c r="B79" s="8"/>
      <c r="C79" s="16"/>
      <c r="D79" s="16"/>
      <c r="E79" s="11"/>
      <c r="F79" s="60" t="s">
        <v>31</v>
      </c>
      <c r="G79" s="61"/>
      <c r="H79" s="21">
        <f>AVERAGE(F74,L74)</f>
        <v>38</v>
      </c>
      <c r="I79" s="52" t="str">
        <f>IF(H79&gt;=80,"3",IF(H79&gt;=70,"2",IF(H79&gt;=60,"1",IF(H79&lt;59,"-"))))</f>
        <v>-</v>
      </c>
      <c r="J79" s="52">
        <f>(H79*0.3)+($O$74*0.7)</f>
        <v>81.400000000000006</v>
      </c>
      <c r="K79" s="52" t="str">
        <f>IF(J79&gt;=80,"3",IF(J79&gt;=70,"2",IF(J79&gt;=60,"1",IF(J79&lt;59,"-"))))</f>
        <v>3</v>
      </c>
      <c r="L79" s="20"/>
      <c r="M79" s="20"/>
      <c r="N79" s="16"/>
      <c r="P79" s="9"/>
    </row>
    <row r="80" spans="1:16" s="12" customFormat="1" ht="20.25">
      <c r="B80" s="8"/>
      <c r="C80" s="9"/>
      <c r="D80" s="9"/>
      <c r="E80" s="10"/>
      <c r="F80" s="60" t="s">
        <v>32</v>
      </c>
      <c r="G80" s="61"/>
      <c r="H80" s="21">
        <f>AVERAGE(C74,E74,J74,M74)</f>
        <v>51.25</v>
      </c>
      <c r="I80" s="52" t="str">
        <f t="shared" ref="I80:I83" si="6">IF(H80&gt;=80,"3",IF(H80&gt;=70,"2",IF(H80&gt;=60,"1",IF(H80&lt;59,"-"))))</f>
        <v>-</v>
      </c>
      <c r="J80" s="52">
        <f t="shared" ref="J80:J83" si="7">(H80*0.3)+($O$74*0.7)</f>
        <v>85.375</v>
      </c>
      <c r="K80" s="52" t="str">
        <f>IF(J80&gt;=80,"3",IF(J80&gt;=70,"2",IF(J80&gt;=60,"1",IF(J80&lt;59,"-"))))</f>
        <v>3</v>
      </c>
      <c r="L80" s="20"/>
      <c r="M80" s="20"/>
      <c r="N80" s="16"/>
      <c r="P80" s="9"/>
    </row>
    <row r="81" spans="1:16" s="12" customFormat="1" ht="20.25">
      <c r="B81" s="8"/>
      <c r="C81" s="9"/>
      <c r="D81" s="9"/>
      <c r="E81" s="10"/>
      <c r="F81" s="60" t="s">
        <v>33</v>
      </c>
      <c r="G81" s="61"/>
      <c r="H81" s="21">
        <f>AVERAGE(D74,G74,K74)</f>
        <v>27.333333333333332</v>
      </c>
      <c r="I81" s="52" t="str">
        <f t="shared" si="6"/>
        <v>-</v>
      </c>
      <c r="J81" s="52">
        <f t="shared" si="7"/>
        <v>78.2</v>
      </c>
      <c r="K81" s="52" t="str">
        <f>IF(J81&gt;=80,"3",IF(J81&gt;=70,"2",IF(J81&gt;=60,"1",IF(J81&lt;59,"-"))))</f>
        <v>2</v>
      </c>
      <c r="L81" s="20"/>
      <c r="M81" s="20"/>
      <c r="N81" s="16"/>
      <c r="P81" s="9"/>
    </row>
    <row r="82" spans="1:16" s="12" customFormat="1" ht="20.25">
      <c r="B82" s="8"/>
      <c r="C82" s="9"/>
      <c r="D82" s="9"/>
      <c r="E82" s="10"/>
      <c r="F82" s="60" t="s">
        <v>34</v>
      </c>
      <c r="G82" s="61"/>
      <c r="H82" s="21">
        <f>AVERAGE(I74)</f>
        <v>30</v>
      </c>
      <c r="I82" s="52" t="str">
        <f t="shared" si="6"/>
        <v>-</v>
      </c>
      <c r="J82" s="52">
        <f t="shared" si="7"/>
        <v>79</v>
      </c>
      <c r="K82" s="52" t="str">
        <f>IF(J82&gt;=80,"3",IF(J82&gt;=70,"2",IF(J82&gt;=60,"1",IF(J82&lt;59,"-"))))</f>
        <v>2</v>
      </c>
      <c r="L82" s="20"/>
      <c r="M82" s="20"/>
      <c r="N82" s="16"/>
      <c r="P82" s="9"/>
    </row>
    <row r="83" spans="1:16" s="12" customFormat="1" ht="20.25">
      <c r="B83" s="8"/>
      <c r="C83" s="9"/>
      <c r="D83" s="9"/>
      <c r="E83" s="10"/>
      <c r="F83" s="60" t="s">
        <v>62</v>
      </c>
      <c r="G83" s="61"/>
      <c r="H83" s="21">
        <f>AVERAGE(H74,N74)</f>
        <v>38.5</v>
      </c>
      <c r="I83" s="52" t="str">
        <f t="shared" si="6"/>
        <v>-</v>
      </c>
      <c r="J83" s="52">
        <f t="shared" si="7"/>
        <v>81.55</v>
      </c>
      <c r="K83" s="52" t="str">
        <f>IF(J83&gt;=80,"3",IF(J83&gt;=70,"2",IF(J83&gt;=60,"1",IF(J83&lt;59,"-"))))</f>
        <v>3</v>
      </c>
      <c r="L83" s="20"/>
      <c r="M83" s="20"/>
      <c r="N83" s="16"/>
      <c r="P83" s="9"/>
    </row>
    <row r="84" spans="1:16" s="12" customFormat="1"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P84" s="9"/>
    </row>
    <row r="85" spans="1:16">
      <c r="A85" s="39"/>
    </row>
    <row r="86" spans="1:16">
      <c r="A86" s="39"/>
    </row>
    <row r="87" spans="1:16">
      <c r="A87" s="39"/>
    </row>
    <row r="88" spans="1:16">
      <c r="A88" s="39"/>
    </row>
    <row r="89" spans="1:16">
      <c r="A89" s="39"/>
    </row>
    <row r="90" spans="1:16">
      <c r="A90" s="39"/>
    </row>
    <row r="91" spans="1:16">
      <c r="A91" s="39"/>
    </row>
  </sheetData>
  <mergeCells count="20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6:B6"/>
    <mergeCell ref="C6:G6"/>
    <mergeCell ref="H6:L6"/>
    <mergeCell ref="M6:P6"/>
    <mergeCell ref="A12:B12"/>
    <mergeCell ref="A72:B72"/>
    <mergeCell ref="A73:B73"/>
    <mergeCell ref="A74:B74"/>
    <mergeCell ref="A75:B75"/>
    <mergeCell ref="C9:N9"/>
    <mergeCell ref="A13:B1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G8" sqref="G8"/>
    </sheetView>
  </sheetViews>
  <sheetFormatPr defaultRowHeight="1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2" ht="28.5" customHeight="1">
      <c r="A1" s="36" t="str">
        <f>'4.3.3'!D8</f>
        <v>Sub: DIGITAL MARKETING Sub Code: 4.3.3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2">
      <c r="C3" s="106"/>
      <c r="D3" s="106" t="s">
        <v>15</v>
      </c>
      <c r="E3" s="106"/>
      <c r="F3" s="106" t="s">
        <v>18</v>
      </c>
      <c r="G3" s="106"/>
    </row>
    <row r="4" spans="1:12">
      <c r="C4" s="107" t="s">
        <v>16</v>
      </c>
      <c r="D4" s="106" t="s">
        <v>17</v>
      </c>
      <c r="E4" s="106" t="s">
        <v>14</v>
      </c>
      <c r="F4" s="106" t="s">
        <v>17</v>
      </c>
      <c r="G4" s="106" t="s">
        <v>14</v>
      </c>
    </row>
    <row r="5" spans="1:12">
      <c r="C5" s="107" t="s">
        <v>0</v>
      </c>
      <c r="D5" s="28">
        <f>'4.3.3'!H79</f>
        <v>38</v>
      </c>
      <c r="E5" s="28" t="str">
        <f>'4.3.3'!I79</f>
        <v>-</v>
      </c>
      <c r="F5" s="28">
        <f>'4.3.3'!J79</f>
        <v>81.400000000000006</v>
      </c>
      <c r="G5" s="28" t="str">
        <f>'4.3.3'!K79</f>
        <v>3</v>
      </c>
    </row>
    <row r="6" spans="1:12">
      <c r="C6" s="107" t="s">
        <v>1</v>
      </c>
      <c r="D6" s="28">
        <f>'4.3.3'!H80</f>
        <v>51.25</v>
      </c>
      <c r="E6" s="28" t="str">
        <f>'4.3.3'!I80</f>
        <v>-</v>
      </c>
      <c r="F6" s="28">
        <f>'4.3.3'!J80</f>
        <v>85.375</v>
      </c>
      <c r="G6" s="28" t="str">
        <f>'4.3.3'!K80</f>
        <v>3</v>
      </c>
    </row>
    <row r="7" spans="1:12">
      <c r="C7" s="107" t="s">
        <v>2</v>
      </c>
      <c r="D7" s="28">
        <f>'4.3.3'!H81</f>
        <v>27.333333333333332</v>
      </c>
      <c r="E7" s="28" t="str">
        <f>'4.3.3'!I81</f>
        <v>-</v>
      </c>
      <c r="F7" s="28">
        <f>'4.3.3'!J81</f>
        <v>78.2</v>
      </c>
      <c r="G7" s="28" t="str">
        <f>'4.3.3'!K81</f>
        <v>2</v>
      </c>
    </row>
    <row r="8" spans="1:12">
      <c r="C8" s="107" t="s">
        <v>3</v>
      </c>
      <c r="D8" s="28">
        <f>'4.3.3'!H82</f>
        <v>30</v>
      </c>
      <c r="E8" s="28" t="str">
        <f>'4.3.3'!I82</f>
        <v>-</v>
      </c>
      <c r="F8" s="28">
        <f>'4.3.3'!J82</f>
        <v>79</v>
      </c>
      <c r="G8" s="28" t="str">
        <f>'4.3.3'!K82</f>
        <v>2</v>
      </c>
    </row>
    <row r="9" spans="1:12">
      <c r="C9" s="107" t="s">
        <v>61</v>
      </c>
      <c r="D9" s="28">
        <f>'4.3.3'!H83</f>
        <v>38.5</v>
      </c>
      <c r="E9" s="28" t="str">
        <f>'4.3.3'!I83</f>
        <v>-</v>
      </c>
      <c r="F9" s="28">
        <f>'4.3.3'!J83</f>
        <v>81.55</v>
      </c>
      <c r="G9" s="28" t="str">
        <f>'4.3.3'!K83</f>
        <v>3</v>
      </c>
    </row>
    <row r="13" spans="1:12" ht="15.75" thickBot="1">
      <c r="B13" s="108"/>
      <c r="C13" s="93" t="s">
        <v>6</v>
      </c>
      <c r="D13" s="93" t="s">
        <v>7</v>
      </c>
      <c r="E13" s="93" t="s">
        <v>5</v>
      </c>
      <c r="F13" s="93" t="s">
        <v>12</v>
      </c>
      <c r="G13" s="93" t="s">
        <v>13</v>
      </c>
      <c r="H13" s="93" t="s">
        <v>50</v>
      </c>
      <c r="I13" s="93" t="s">
        <v>51</v>
      </c>
      <c r="J13" s="93" t="s">
        <v>52</v>
      </c>
      <c r="K13" s="93" t="s">
        <v>53</v>
      </c>
    </row>
    <row r="14" spans="1:12" ht="16.5" thickBot="1">
      <c r="B14" s="93" t="s">
        <v>8</v>
      </c>
      <c r="C14" s="97">
        <v>3</v>
      </c>
      <c r="D14" s="98">
        <v>1</v>
      </c>
      <c r="E14" s="98">
        <v>1</v>
      </c>
      <c r="F14" s="98">
        <v>1</v>
      </c>
      <c r="G14" s="98">
        <v>3</v>
      </c>
      <c r="H14" s="98">
        <v>3</v>
      </c>
      <c r="I14" s="98">
        <v>1</v>
      </c>
      <c r="J14" s="98">
        <v>2</v>
      </c>
      <c r="K14" s="98">
        <v>1</v>
      </c>
    </row>
    <row r="15" spans="1:12" ht="16.5" thickBot="1">
      <c r="B15" s="93" t="s">
        <v>9</v>
      </c>
      <c r="C15" s="99">
        <v>2</v>
      </c>
      <c r="D15" s="100">
        <v>1</v>
      </c>
      <c r="E15" s="100">
        <v>3</v>
      </c>
      <c r="F15" s="100">
        <v>1</v>
      </c>
      <c r="G15" s="100">
        <v>3</v>
      </c>
      <c r="H15" s="100">
        <v>3</v>
      </c>
      <c r="I15" s="100">
        <v>1</v>
      </c>
      <c r="J15" s="100">
        <v>1</v>
      </c>
      <c r="K15" s="100">
        <v>2</v>
      </c>
    </row>
    <row r="16" spans="1:12" ht="16.5" thickBot="1">
      <c r="B16" s="93" t="s">
        <v>10</v>
      </c>
      <c r="C16" s="99">
        <v>1</v>
      </c>
      <c r="D16" s="100">
        <v>1</v>
      </c>
      <c r="E16" s="100">
        <v>1</v>
      </c>
      <c r="F16" s="100">
        <v>3</v>
      </c>
      <c r="G16" s="100">
        <v>3</v>
      </c>
      <c r="H16" s="100">
        <v>1</v>
      </c>
      <c r="I16" s="100">
        <v>1</v>
      </c>
      <c r="J16" s="100">
        <v>1</v>
      </c>
      <c r="K16" s="100">
        <v>1</v>
      </c>
    </row>
    <row r="17" spans="1:11" ht="16.5" thickBot="1">
      <c r="B17" s="93" t="s">
        <v>11</v>
      </c>
      <c r="C17" s="99">
        <v>1</v>
      </c>
      <c r="D17" s="100">
        <v>3</v>
      </c>
      <c r="E17" s="100">
        <v>3</v>
      </c>
      <c r="F17" s="100">
        <v>3</v>
      </c>
      <c r="G17" s="100">
        <v>1</v>
      </c>
      <c r="H17" s="100">
        <v>1</v>
      </c>
      <c r="I17" s="100">
        <v>3</v>
      </c>
      <c r="J17" s="100">
        <v>3</v>
      </c>
      <c r="K17" s="100">
        <v>1</v>
      </c>
    </row>
    <row r="18" spans="1:11" ht="16.5" thickBot="1">
      <c r="B18" s="93" t="s">
        <v>60</v>
      </c>
      <c r="C18" s="99">
        <v>2</v>
      </c>
      <c r="D18" s="100">
        <v>3</v>
      </c>
      <c r="E18" s="100">
        <v>3</v>
      </c>
      <c r="F18" s="100">
        <v>3</v>
      </c>
      <c r="G18" s="100">
        <v>1</v>
      </c>
      <c r="H18" s="100">
        <v>2</v>
      </c>
      <c r="I18" s="100">
        <v>3</v>
      </c>
      <c r="J18" s="100">
        <v>3</v>
      </c>
      <c r="K18" s="100">
        <v>3</v>
      </c>
    </row>
    <row r="19" spans="1:11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1">
      <c r="B20" s="38"/>
      <c r="C20" s="38"/>
      <c r="D20" s="38"/>
      <c r="E20" s="38"/>
      <c r="F20" s="38"/>
      <c r="G20" s="38"/>
    </row>
    <row r="21" spans="1:11">
      <c r="B21" s="38"/>
      <c r="C21" s="38"/>
      <c r="D21" s="38"/>
      <c r="E21" s="38"/>
      <c r="F21" s="38"/>
      <c r="G21" s="38"/>
    </row>
    <row r="22" spans="1:11">
      <c r="A22" s="199" t="s">
        <v>29</v>
      </c>
      <c r="B22" s="199"/>
      <c r="C22" s="196" t="s">
        <v>6</v>
      </c>
      <c r="D22" s="196" t="s">
        <v>7</v>
      </c>
      <c r="E22" s="196" t="s">
        <v>5</v>
      </c>
      <c r="F22" s="196" t="s">
        <v>12</v>
      </c>
      <c r="G22" s="196" t="s">
        <v>13</v>
      </c>
      <c r="H22" s="196" t="s">
        <v>50</v>
      </c>
      <c r="I22" s="196" t="s">
        <v>51</v>
      </c>
      <c r="J22" s="196" t="s">
        <v>52</v>
      </c>
      <c r="K22" s="196" t="s">
        <v>53</v>
      </c>
    </row>
    <row r="23" spans="1:11">
      <c r="A23" s="198" t="s">
        <v>28</v>
      </c>
      <c r="B23" s="198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>
      <c r="A24" s="52" t="s">
        <v>8</v>
      </c>
      <c r="B24" s="23">
        <f>F5</f>
        <v>81.400000000000006</v>
      </c>
      <c r="C24" s="44">
        <f>C14*$B$24/3</f>
        <v>81.400000000000006</v>
      </c>
      <c r="D24" s="44">
        <f>D14*$B$24/3</f>
        <v>27.133333333333336</v>
      </c>
      <c r="E24" s="44">
        <f t="shared" ref="E24:K24" si="0">E14*$B$24/3</f>
        <v>27.133333333333336</v>
      </c>
      <c r="F24" s="44">
        <f t="shared" si="0"/>
        <v>27.133333333333336</v>
      </c>
      <c r="G24" s="44">
        <f t="shared" si="0"/>
        <v>81.400000000000006</v>
      </c>
      <c r="H24" s="44">
        <f t="shared" si="0"/>
        <v>81.400000000000006</v>
      </c>
      <c r="I24" s="44">
        <f t="shared" si="0"/>
        <v>27.133333333333336</v>
      </c>
      <c r="J24" s="44">
        <f t="shared" si="0"/>
        <v>54.266666666666673</v>
      </c>
      <c r="K24" s="44">
        <f t="shared" si="0"/>
        <v>27.133333333333336</v>
      </c>
    </row>
    <row r="25" spans="1:11">
      <c r="A25" s="52" t="s">
        <v>9</v>
      </c>
      <c r="B25" s="23">
        <f t="shared" ref="B25:B28" si="1">F6</f>
        <v>85.375</v>
      </c>
      <c r="C25" s="44">
        <f t="shared" ref="C25:K25" si="2">C15*$B$25/3</f>
        <v>56.916666666666664</v>
      </c>
      <c r="D25" s="44">
        <f t="shared" si="2"/>
        <v>28.458333333333332</v>
      </c>
      <c r="E25" s="44">
        <f t="shared" si="2"/>
        <v>85.375</v>
      </c>
      <c r="F25" s="44">
        <f t="shared" si="2"/>
        <v>28.458333333333332</v>
      </c>
      <c r="G25" s="44">
        <f t="shared" si="2"/>
        <v>85.375</v>
      </c>
      <c r="H25" s="44">
        <f t="shared" si="2"/>
        <v>85.375</v>
      </c>
      <c r="I25" s="44">
        <f t="shared" si="2"/>
        <v>28.458333333333332</v>
      </c>
      <c r="J25" s="44">
        <f t="shared" si="2"/>
        <v>28.458333333333332</v>
      </c>
      <c r="K25" s="44">
        <f t="shared" si="2"/>
        <v>56.916666666666664</v>
      </c>
    </row>
    <row r="26" spans="1:11">
      <c r="A26" s="52" t="s">
        <v>10</v>
      </c>
      <c r="B26" s="23">
        <f t="shared" si="1"/>
        <v>78.2</v>
      </c>
      <c r="C26" s="44">
        <f t="shared" ref="C26:K26" si="3">C16*$B$26/3</f>
        <v>26.066666666666666</v>
      </c>
      <c r="D26" s="44">
        <f t="shared" si="3"/>
        <v>26.066666666666666</v>
      </c>
      <c r="E26" s="44">
        <f t="shared" si="3"/>
        <v>26.066666666666666</v>
      </c>
      <c r="F26" s="44">
        <f t="shared" si="3"/>
        <v>78.2</v>
      </c>
      <c r="G26" s="44">
        <f t="shared" si="3"/>
        <v>78.2</v>
      </c>
      <c r="H26" s="44">
        <f t="shared" si="3"/>
        <v>26.066666666666666</v>
      </c>
      <c r="I26" s="44">
        <f t="shared" si="3"/>
        <v>26.066666666666666</v>
      </c>
      <c r="J26" s="44">
        <f t="shared" si="3"/>
        <v>26.066666666666666</v>
      </c>
      <c r="K26" s="44">
        <f t="shared" si="3"/>
        <v>26.066666666666666</v>
      </c>
    </row>
    <row r="27" spans="1:11">
      <c r="A27" s="52" t="s">
        <v>11</v>
      </c>
      <c r="B27" s="23">
        <f t="shared" si="1"/>
        <v>79</v>
      </c>
      <c r="C27" s="44">
        <f t="shared" ref="C27:K27" si="4">C17*$B$27/3</f>
        <v>26.333333333333332</v>
      </c>
      <c r="D27" s="44">
        <f t="shared" si="4"/>
        <v>79</v>
      </c>
      <c r="E27" s="44">
        <f t="shared" si="4"/>
        <v>79</v>
      </c>
      <c r="F27" s="44">
        <f t="shared" si="4"/>
        <v>79</v>
      </c>
      <c r="G27" s="44">
        <f t="shared" si="4"/>
        <v>26.333333333333332</v>
      </c>
      <c r="H27" s="44">
        <f t="shared" si="4"/>
        <v>26.333333333333332</v>
      </c>
      <c r="I27" s="44">
        <f t="shared" si="4"/>
        <v>79</v>
      </c>
      <c r="J27" s="44">
        <f t="shared" si="4"/>
        <v>79</v>
      </c>
      <c r="K27" s="44">
        <f t="shared" si="4"/>
        <v>26.333333333333332</v>
      </c>
    </row>
    <row r="28" spans="1:11">
      <c r="A28" s="52" t="s">
        <v>60</v>
      </c>
      <c r="B28" s="23">
        <f t="shared" si="1"/>
        <v>81.55</v>
      </c>
      <c r="C28" s="44">
        <f t="shared" ref="C28:K28" si="5">C18*$B$28/3</f>
        <v>54.366666666666667</v>
      </c>
      <c r="D28" s="44">
        <f t="shared" si="5"/>
        <v>81.55</v>
      </c>
      <c r="E28" s="44">
        <f t="shared" si="5"/>
        <v>81.55</v>
      </c>
      <c r="F28" s="44">
        <f t="shared" si="5"/>
        <v>81.55</v>
      </c>
      <c r="G28" s="44">
        <f t="shared" si="5"/>
        <v>27.183333333333334</v>
      </c>
      <c r="H28" s="44">
        <f t="shared" si="5"/>
        <v>54.366666666666667</v>
      </c>
      <c r="I28" s="44">
        <f t="shared" si="5"/>
        <v>81.55</v>
      </c>
      <c r="J28" s="44">
        <f t="shared" si="5"/>
        <v>81.55</v>
      </c>
      <c r="K28" s="44">
        <f t="shared" si="5"/>
        <v>81.55</v>
      </c>
    </row>
    <row r="29" spans="1:11">
      <c r="A29" s="52" t="s">
        <v>30</v>
      </c>
      <c r="B29" s="24"/>
      <c r="C29" s="52">
        <f t="shared" ref="C29:K29" si="6">AVERAGE(C24:C28)</f>
        <v>49.016666666666666</v>
      </c>
      <c r="D29" s="52">
        <f t="shared" si="6"/>
        <v>48.441666666666663</v>
      </c>
      <c r="E29" s="52">
        <f t="shared" si="6"/>
        <v>59.825000000000003</v>
      </c>
      <c r="F29" s="52">
        <f t="shared" si="6"/>
        <v>58.868333333333339</v>
      </c>
      <c r="G29" s="52">
        <f t="shared" si="6"/>
        <v>59.698333333333338</v>
      </c>
      <c r="H29" s="52">
        <f t="shared" si="6"/>
        <v>54.708333333333336</v>
      </c>
      <c r="I29" s="52">
        <f t="shared" si="6"/>
        <v>48.441666666666663</v>
      </c>
      <c r="J29" s="52">
        <f t="shared" si="6"/>
        <v>53.868333333333339</v>
      </c>
      <c r="K29" s="52">
        <f t="shared" si="6"/>
        <v>43.6</v>
      </c>
    </row>
    <row r="30" spans="1:11">
      <c r="B30" s="38"/>
      <c r="C30" s="38"/>
      <c r="D30" s="38"/>
      <c r="E30" s="38"/>
      <c r="F30" s="38"/>
      <c r="G30" s="38"/>
    </row>
    <row r="31" spans="1:11">
      <c r="D31" s="38"/>
      <c r="E31" s="4"/>
      <c r="F31" s="4"/>
      <c r="G31" s="4"/>
      <c r="H31" s="4"/>
      <c r="I31" s="4"/>
    </row>
    <row r="32" spans="1:11">
      <c r="D32" s="38"/>
      <c r="E32" s="38"/>
      <c r="F32" s="38"/>
      <c r="G32" s="38"/>
    </row>
  </sheetData>
  <mergeCells count="11">
    <mergeCell ref="H22:H23"/>
    <mergeCell ref="I22:I23"/>
    <mergeCell ref="J22:J23"/>
    <mergeCell ref="K22:K23"/>
    <mergeCell ref="A23:B23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8"/>
  <sheetViews>
    <sheetView zoomScale="80" zoomScaleNormal="80" workbookViewId="0">
      <selection activeCell="A9" sqref="A9:P9"/>
    </sheetView>
  </sheetViews>
  <sheetFormatPr defaultRowHeight="15"/>
  <cols>
    <col min="1" max="1" width="25.42578125" style="1" customWidth="1"/>
    <col min="2" max="2" width="41.42578125" style="1" bestFit="1" customWidth="1"/>
    <col min="3" max="14" width="6.85546875" style="2" customWidth="1"/>
    <col min="15" max="15" width="15.7109375" style="39" bestFit="1" customWidth="1"/>
    <col min="16" max="16" width="24.42578125" style="2" bestFit="1" customWidth="1"/>
    <col min="17" max="16384" width="9.140625" style="39"/>
  </cols>
  <sheetData>
    <row r="1" spans="1:16" ht="18.75" customHeight="1">
      <c r="A1" s="182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5" customHeight="1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customHeight="1">
      <c r="A3" s="182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" customHeight="1">
      <c r="A4" s="195" t="s">
        <v>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" customHeight="1">
      <c r="A5" s="182" t="s">
        <v>44</v>
      </c>
      <c r="B5" s="182"/>
      <c r="C5" s="182" t="s">
        <v>45</v>
      </c>
      <c r="D5" s="182"/>
      <c r="E5" s="182"/>
      <c r="F5" s="182"/>
      <c r="G5" s="182"/>
      <c r="H5" s="132"/>
      <c r="I5" s="182" t="s">
        <v>48</v>
      </c>
      <c r="J5" s="182"/>
      <c r="K5" s="182"/>
      <c r="L5" s="182" t="s">
        <v>456</v>
      </c>
      <c r="M5" s="182"/>
      <c r="N5" s="182" t="s">
        <v>46</v>
      </c>
      <c r="O5" s="182"/>
      <c r="P5" s="132" t="s">
        <v>457</v>
      </c>
    </row>
    <row r="6" spans="1:16" ht="18.75">
      <c r="A6" s="182" t="s">
        <v>57</v>
      </c>
      <c r="B6" s="182"/>
      <c r="C6" s="182" t="s">
        <v>458</v>
      </c>
      <c r="D6" s="189"/>
      <c r="E6" s="189"/>
      <c r="F6" s="189"/>
      <c r="G6" s="189"/>
      <c r="H6" s="182" t="s">
        <v>47</v>
      </c>
      <c r="I6" s="182"/>
      <c r="J6" s="182"/>
      <c r="K6" s="182"/>
      <c r="L6" s="182"/>
      <c r="M6" s="182" t="s">
        <v>459</v>
      </c>
      <c r="N6" s="190"/>
      <c r="O6" s="190"/>
      <c r="P6" s="190"/>
    </row>
    <row r="7" spans="1:16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25"/>
      <c r="P7" s="134"/>
    </row>
    <row r="8" spans="1:16" ht="25.5" customHeight="1">
      <c r="A8" s="135"/>
      <c r="B8" s="133"/>
      <c r="C8" s="136"/>
      <c r="D8" s="136" t="s">
        <v>460</v>
      </c>
      <c r="E8" s="136"/>
      <c r="F8" s="136"/>
      <c r="G8" s="136"/>
      <c r="H8" s="136"/>
      <c r="I8" s="137"/>
      <c r="J8" s="137"/>
      <c r="K8" s="137"/>
      <c r="L8" s="137"/>
      <c r="M8" s="137"/>
      <c r="N8" s="137"/>
      <c r="O8" s="138"/>
      <c r="P8" s="137"/>
    </row>
    <row r="9" spans="1:16" ht="18.75">
      <c r="A9" s="65"/>
      <c r="B9" s="65"/>
      <c r="C9" s="160" t="s">
        <v>66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64"/>
      <c r="P9" s="70"/>
    </row>
    <row r="10" spans="1:16" ht="18.75">
      <c r="A10" s="139"/>
      <c r="B10" s="139"/>
      <c r="C10" s="140" t="s">
        <v>37</v>
      </c>
      <c r="D10" s="140"/>
      <c r="E10" s="140"/>
      <c r="F10" s="140"/>
      <c r="G10" s="140"/>
      <c r="H10" s="140"/>
      <c r="I10" s="140"/>
      <c r="J10" s="140" t="s">
        <v>38</v>
      </c>
      <c r="K10" s="140"/>
      <c r="L10" s="140"/>
      <c r="M10" s="140"/>
      <c r="N10" s="141" t="s">
        <v>39</v>
      </c>
      <c r="O10" s="138"/>
      <c r="P10" s="137"/>
    </row>
    <row r="11" spans="1:16" s="12" customFormat="1" ht="15.75">
      <c r="A11" s="57" t="s">
        <v>20</v>
      </c>
      <c r="B11" s="58"/>
      <c r="C11" s="52">
        <v>1</v>
      </c>
      <c r="D11" s="52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2">
        <v>11</v>
      </c>
      <c r="N11" s="52">
        <v>12</v>
      </c>
      <c r="O11" s="52" t="s">
        <v>40</v>
      </c>
      <c r="P11" s="52" t="s">
        <v>36</v>
      </c>
    </row>
    <row r="12" spans="1:16" s="12" customFormat="1" ht="15.75">
      <c r="A12" s="191" t="s">
        <v>430</v>
      </c>
      <c r="B12" s="192"/>
      <c r="C12" s="21" t="s">
        <v>0</v>
      </c>
      <c r="D12" s="21" t="s">
        <v>2</v>
      </c>
      <c r="E12" s="21" t="s">
        <v>1</v>
      </c>
      <c r="F12" s="21" t="s">
        <v>3</v>
      </c>
      <c r="G12" s="21" t="s">
        <v>0</v>
      </c>
      <c r="H12" s="21" t="s">
        <v>0</v>
      </c>
      <c r="I12" s="21" t="s">
        <v>1</v>
      </c>
      <c r="J12" s="21" t="s">
        <v>2</v>
      </c>
      <c r="K12" s="21" t="s">
        <v>3</v>
      </c>
      <c r="L12" s="21" t="s">
        <v>61</v>
      </c>
      <c r="M12" s="21" t="s">
        <v>0</v>
      </c>
      <c r="N12" s="21" t="s">
        <v>1</v>
      </c>
      <c r="O12" s="52" t="s">
        <v>19</v>
      </c>
      <c r="P12" s="52" t="s">
        <v>19</v>
      </c>
    </row>
    <row r="13" spans="1:16" s="12" customFormat="1" ht="15.75">
      <c r="A13" s="193" t="s">
        <v>22</v>
      </c>
      <c r="B13" s="194"/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2">
        <v>5</v>
      </c>
      <c r="I13" s="52">
        <v>5</v>
      </c>
      <c r="J13" s="52">
        <v>10</v>
      </c>
      <c r="K13" s="52">
        <v>10</v>
      </c>
      <c r="L13" s="52">
        <v>10</v>
      </c>
      <c r="M13" s="52">
        <v>10</v>
      </c>
      <c r="N13" s="52">
        <v>15</v>
      </c>
      <c r="O13" s="52">
        <v>70</v>
      </c>
      <c r="P13" s="52">
        <v>70</v>
      </c>
    </row>
    <row r="14" spans="1:16" s="12" customFormat="1" ht="22.5" customHeight="1">
      <c r="A14" s="101" t="s">
        <v>55</v>
      </c>
      <c r="B14" s="101" t="s">
        <v>56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102">
        <f>O13*0.357142</f>
        <v>24.999940000000002</v>
      </c>
      <c r="P14" s="54"/>
    </row>
    <row r="15" spans="1:16" s="12" customFormat="1" ht="15.75">
      <c r="A15" s="103" t="s">
        <v>255</v>
      </c>
      <c r="B15" s="104" t="s">
        <v>78</v>
      </c>
      <c r="C15" s="94">
        <v>4</v>
      </c>
      <c r="D15" s="22">
        <v>4</v>
      </c>
      <c r="E15" s="22">
        <v>8</v>
      </c>
      <c r="F15" s="22">
        <v>5</v>
      </c>
      <c r="G15" s="22"/>
      <c r="H15" s="22"/>
      <c r="I15" s="22">
        <v>4</v>
      </c>
      <c r="J15" s="22">
        <v>7</v>
      </c>
      <c r="K15" s="22">
        <v>8</v>
      </c>
      <c r="L15" s="22"/>
      <c r="M15" s="22">
        <v>8</v>
      </c>
      <c r="N15" s="22">
        <v>12</v>
      </c>
      <c r="O15" s="122">
        <v>48</v>
      </c>
      <c r="P15" s="25">
        <v>60</v>
      </c>
    </row>
    <row r="16" spans="1:16" s="12" customFormat="1" ht="15.75">
      <c r="A16" s="103" t="s">
        <v>257</v>
      </c>
      <c r="B16" s="104" t="s">
        <v>80</v>
      </c>
      <c r="C16" s="94"/>
      <c r="D16" s="22"/>
      <c r="E16" s="22">
        <v>5</v>
      </c>
      <c r="F16" s="22">
        <v>4</v>
      </c>
      <c r="G16" s="22">
        <v>4</v>
      </c>
      <c r="H16" s="22">
        <v>5</v>
      </c>
      <c r="I16" s="22"/>
      <c r="J16" s="22">
        <v>8</v>
      </c>
      <c r="K16" s="22">
        <v>9</v>
      </c>
      <c r="L16" s="22"/>
      <c r="M16" s="22"/>
      <c r="N16" s="22">
        <v>14</v>
      </c>
      <c r="O16" s="122">
        <v>48</v>
      </c>
      <c r="P16" s="25">
        <v>40</v>
      </c>
    </row>
    <row r="17" spans="1:16" s="12" customFormat="1" ht="15.75">
      <c r="A17" s="103" t="s">
        <v>266</v>
      </c>
      <c r="B17" s="104" t="s">
        <v>89</v>
      </c>
      <c r="C17" s="94">
        <v>5</v>
      </c>
      <c r="D17" s="22"/>
      <c r="E17" s="22">
        <v>4</v>
      </c>
      <c r="F17" s="22"/>
      <c r="G17" s="22"/>
      <c r="H17" s="22"/>
      <c r="I17" s="22"/>
      <c r="J17" s="22">
        <v>9</v>
      </c>
      <c r="K17" s="22">
        <v>9</v>
      </c>
      <c r="L17" s="22"/>
      <c r="M17" s="22">
        <v>9</v>
      </c>
      <c r="N17" s="22">
        <v>14</v>
      </c>
      <c r="O17" s="122">
        <v>44</v>
      </c>
      <c r="P17" s="25">
        <v>50</v>
      </c>
    </row>
    <row r="18" spans="1:16" s="12" customFormat="1" ht="15.75">
      <c r="A18" s="103" t="s">
        <v>461</v>
      </c>
      <c r="B18" s="104" t="s">
        <v>103</v>
      </c>
      <c r="C18" s="94">
        <v>4</v>
      </c>
      <c r="D18" s="22"/>
      <c r="E18" s="22"/>
      <c r="F18" s="22"/>
      <c r="G18" s="22">
        <v>4</v>
      </c>
      <c r="H18" s="22"/>
      <c r="I18" s="22">
        <v>5</v>
      </c>
      <c r="J18" s="22">
        <v>9</v>
      </c>
      <c r="K18" s="22">
        <v>8</v>
      </c>
      <c r="L18" s="22">
        <v>8</v>
      </c>
      <c r="M18" s="22"/>
      <c r="N18" s="22">
        <v>14</v>
      </c>
      <c r="O18" s="122">
        <v>36</v>
      </c>
      <c r="P18" s="25">
        <v>52</v>
      </c>
    </row>
    <row r="19" spans="1:16" s="12" customFormat="1" ht="15.75">
      <c r="A19" s="103" t="s">
        <v>462</v>
      </c>
      <c r="B19" s="104" t="s">
        <v>142</v>
      </c>
      <c r="C19" s="94">
        <v>4</v>
      </c>
      <c r="D19" s="22"/>
      <c r="E19" s="22"/>
      <c r="F19" s="22">
        <v>4</v>
      </c>
      <c r="G19" s="22"/>
      <c r="H19" s="22"/>
      <c r="I19" s="22">
        <v>5</v>
      </c>
      <c r="J19" s="22">
        <v>7</v>
      </c>
      <c r="K19" s="22"/>
      <c r="L19" s="22">
        <v>8</v>
      </c>
      <c r="M19" s="22"/>
      <c r="N19" s="22">
        <v>13</v>
      </c>
      <c r="O19" s="122">
        <v>48</v>
      </c>
      <c r="P19" s="25">
        <v>41</v>
      </c>
    </row>
    <row r="20" spans="1:16" s="12" customFormat="1" ht="15.75">
      <c r="A20" s="103" t="s">
        <v>463</v>
      </c>
      <c r="B20" s="104" t="s">
        <v>144</v>
      </c>
      <c r="C20" s="94">
        <v>3</v>
      </c>
      <c r="D20" s="22">
        <v>4</v>
      </c>
      <c r="E20" s="22">
        <v>5</v>
      </c>
      <c r="F20" s="22"/>
      <c r="G20" s="22"/>
      <c r="H20" s="22">
        <v>3</v>
      </c>
      <c r="I20" s="22"/>
      <c r="J20" s="22">
        <v>8</v>
      </c>
      <c r="K20" s="22"/>
      <c r="L20" s="22"/>
      <c r="M20" s="22"/>
      <c r="N20" s="22">
        <v>14</v>
      </c>
      <c r="O20" s="122">
        <v>45</v>
      </c>
      <c r="P20" s="25">
        <v>37</v>
      </c>
    </row>
    <row r="21" spans="1:16" s="12" customFormat="1" ht="15.75">
      <c r="A21" s="103" t="s">
        <v>332</v>
      </c>
      <c r="B21" s="104" t="s">
        <v>155</v>
      </c>
      <c r="C21" s="94">
        <v>5</v>
      </c>
      <c r="D21" s="22"/>
      <c r="E21" s="22"/>
      <c r="F21" s="22">
        <v>5</v>
      </c>
      <c r="G21" s="22">
        <v>3</v>
      </c>
      <c r="H21" s="22">
        <v>4</v>
      </c>
      <c r="I21" s="22">
        <v>4</v>
      </c>
      <c r="J21" s="22">
        <v>6</v>
      </c>
      <c r="K21" s="22"/>
      <c r="L21" s="22">
        <v>5</v>
      </c>
      <c r="M21" s="22"/>
      <c r="N21" s="22">
        <v>14</v>
      </c>
      <c r="O21" s="122">
        <v>42</v>
      </c>
      <c r="P21" s="25">
        <v>46</v>
      </c>
    </row>
    <row r="22" spans="1:16" s="12" customFormat="1" ht="15.75">
      <c r="A22" s="103" t="s">
        <v>333</v>
      </c>
      <c r="B22" s="104" t="s">
        <v>156</v>
      </c>
      <c r="C22" s="94">
        <v>3</v>
      </c>
      <c r="D22" s="22"/>
      <c r="E22" s="22">
        <v>4</v>
      </c>
      <c r="F22" s="22"/>
      <c r="G22" s="22"/>
      <c r="H22" s="22"/>
      <c r="I22" s="22">
        <v>2</v>
      </c>
      <c r="J22" s="22"/>
      <c r="K22" s="22"/>
      <c r="L22" s="22">
        <v>5</v>
      </c>
      <c r="M22" s="22">
        <v>7</v>
      </c>
      <c r="N22" s="22">
        <v>13</v>
      </c>
      <c r="O22" s="122">
        <v>42</v>
      </c>
      <c r="P22" s="25">
        <v>34</v>
      </c>
    </row>
    <row r="23" spans="1:16" s="12" customFormat="1" ht="15.75">
      <c r="A23" s="103" t="s">
        <v>341</v>
      </c>
      <c r="B23" s="104" t="s">
        <v>164</v>
      </c>
      <c r="C23" s="94">
        <v>4</v>
      </c>
      <c r="D23" s="22"/>
      <c r="E23" s="22">
        <v>4</v>
      </c>
      <c r="F23" s="22"/>
      <c r="G23" s="22"/>
      <c r="H23" s="22"/>
      <c r="I23" s="22"/>
      <c r="J23" s="22">
        <v>6</v>
      </c>
      <c r="K23" s="22">
        <v>7</v>
      </c>
      <c r="L23" s="22"/>
      <c r="M23" s="22"/>
      <c r="N23" s="22">
        <v>6</v>
      </c>
      <c r="O23" s="122">
        <v>36</v>
      </c>
      <c r="P23" s="25">
        <v>27</v>
      </c>
    </row>
    <row r="24" spans="1:16" s="12" customFormat="1" ht="15.75">
      <c r="A24" s="103" t="s">
        <v>342</v>
      </c>
      <c r="B24" s="104" t="s">
        <v>165</v>
      </c>
      <c r="C24" s="94">
        <v>5</v>
      </c>
      <c r="D24" s="22"/>
      <c r="E24" s="22">
        <v>5</v>
      </c>
      <c r="F24" s="22">
        <v>5</v>
      </c>
      <c r="G24" s="22"/>
      <c r="H24" s="22"/>
      <c r="I24" s="22">
        <v>4</v>
      </c>
      <c r="J24" s="22">
        <v>8</v>
      </c>
      <c r="K24" s="22"/>
      <c r="L24" s="22">
        <v>8</v>
      </c>
      <c r="M24" s="22">
        <v>8</v>
      </c>
      <c r="N24" s="22">
        <v>14</v>
      </c>
      <c r="O24" s="122">
        <v>49</v>
      </c>
      <c r="P24" s="25">
        <v>57</v>
      </c>
    </row>
    <row r="25" spans="1:16" s="12" customFormat="1" ht="15.75">
      <c r="A25" s="103" t="s">
        <v>346</v>
      </c>
      <c r="B25" s="104" t="s">
        <v>169</v>
      </c>
      <c r="C25" s="94"/>
      <c r="D25" s="22">
        <v>2</v>
      </c>
      <c r="E25" s="22">
        <v>5</v>
      </c>
      <c r="F25" s="22"/>
      <c r="G25" s="22"/>
      <c r="H25" s="22"/>
      <c r="I25" s="22"/>
      <c r="J25" s="22">
        <v>5</v>
      </c>
      <c r="K25" s="22">
        <v>8</v>
      </c>
      <c r="L25" s="22"/>
      <c r="M25" s="22"/>
      <c r="N25" s="22">
        <v>14</v>
      </c>
      <c r="O25" s="122">
        <v>39</v>
      </c>
      <c r="P25" s="25">
        <v>34</v>
      </c>
    </row>
    <row r="26" spans="1:16" s="12" customFormat="1" ht="15.75">
      <c r="A26" s="103" t="s">
        <v>351</v>
      </c>
      <c r="B26" s="104" t="s">
        <v>174</v>
      </c>
      <c r="C26" s="94">
        <v>5</v>
      </c>
      <c r="D26" s="22">
        <v>5</v>
      </c>
      <c r="E26" s="22"/>
      <c r="F26" s="22">
        <v>4</v>
      </c>
      <c r="G26" s="22">
        <v>5</v>
      </c>
      <c r="H26" s="22"/>
      <c r="I26" s="22">
        <v>4</v>
      </c>
      <c r="J26" s="22">
        <v>8</v>
      </c>
      <c r="K26" s="22">
        <v>9</v>
      </c>
      <c r="L26" s="22">
        <v>9</v>
      </c>
      <c r="M26" s="22"/>
      <c r="N26" s="22">
        <v>13</v>
      </c>
      <c r="O26" s="122">
        <v>50</v>
      </c>
      <c r="P26" s="25">
        <v>62</v>
      </c>
    </row>
    <row r="27" spans="1:16" s="12" customFormat="1" ht="15.75">
      <c r="A27" s="103" t="s">
        <v>352</v>
      </c>
      <c r="B27" s="104" t="s">
        <v>175</v>
      </c>
      <c r="C27" s="94"/>
      <c r="D27" s="22"/>
      <c r="E27" s="22">
        <v>4</v>
      </c>
      <c r="F27" s="22">
        <v>2</v>
      </c>
      <c r="G27" s="22"/>
      <c r="H27" s="22"/>
      <c r="I27" s="22">
        <v>5</v>
      </c>
      <c r="J27" s="22">
        <v>5</v>
      </c>
      <c r="K27" s="22">
        <v>7</v>
      </c>
      <c r="L27" s="22">
        <v>6</v>
      </c>
      <c r="M27" s="22"/>
      <c r="N27" s="22">
        <v>12</v>
      </c>
      <c r="O27" s="122">
        <v>40</v>
      </c>
      <c r="P27" s="25">
        <v>41</v>
      </c>
    </row>
    <row r="28" spans="1:16" s="12" customFormat="1" ht="15.75">
      <c r="A28" s="103" t="s">
        <v>360</v>
      </c>
      <c r="B28" s="104" t="s">
        <v>183</v>
      </c>
      <c r="C28" s="94">
        <v>3</v>
      </c>
      <c r="D28" s="22">
        <v>1</v>
      </c>
      <c r="E28" s="22">
        <v>5</v>
      </c>
      <c r="F28" s="22">
        <v>2</v>
      </c>
      <c r="G28" s="22"/>
      <c r="H28" s="22"/>
      <c r="I28" s="22"/>
      <c r="J28" s="22">
        <v>4</v>
      </c>
      <c r="K28" s="22">
        <v>6</v>
      </c>
      <c r="L28" s="22"/>
      <c r="M28" s="22"/>
      <c r="N28" s="22">
        <v>14</v>
      </c>
      <c r="O28" s="122">
        <v>41</v>
      </c>
      <c r="P28" s="25">
        <v>35</v>
      </c>
    </row>
    <row r="29" spans="1:16" s="12" customFormat="1" ht="15.75">
      <c r="A29" s="103" t="s">
        <v>362</v>
      </c>
      <c r="B29" s="104" t="s">
        <v>185</v>
      </c>
      <c r="C29" s="94">
        <v>3</v>
      </c>
      <c r="D29" s="22"/>
      <c r="E29" s="22">
        <v>4</v>
      </c>
      <c r="F29" s="22">
        <v>3</v>
      </c>
      <c r="G29" s="22">
        <v>3</v>
      </c>
      <c r="H29" s="22">
        <v>3</v>
      </c>
      <c r="I29" s="22"/>
      <c r="J29" s="22">
        <v>7</v>
      </c>
      <c r="K29" s="22">
        <v>7</v>
      </c>
      <c r="L29" s="22"/>
      <c r="M29" s="22">
        <v>8</v>
      </c>
      <c r="N29" s="22">
        <v>10</v>
      </c>
      <c r="O29" s="122">
        <v>46</v>
      </c>
      <c r="P29" s="25">
        <v>48</v>
      </c>
    </row>
    <row r="30" spans="1:16" s="12" customFormat="1" ht="15.75">
      <c r="A30" s="103" t="s">
        <v>375</v>
      </c>
      <c r="B30" s="104" t="s">
        <v>198</v>
      </c>
      <c r="C30" s="94">
        <v>2</v>
      </c>
      <c r="D30" s="22"/>
      <c r="E30" s="22">
        <v>3</v>
      </c>
      <c r="F30" s="22"/>
      <c r="G30" s="22"/>
      <c r="H30" s="22">
        <v>4</v>
      </c>
      <c r="I30" s="22">
        <v>3</v>
      </c>
      <c r="J30" s="22"/>
      <c r="K30" s="22">
        <v>6</v>
      </c>
      <c r="L30" s="22">
        <v>4</v>
      </c>
      <c r="M30" s="22">
        <v>6</v>
      </c>
      <c r="N30" s="22">
        <v>12</v>
      </c>
      <c r="O30" s="122">
        <v>44</v>
      </c>
      <c r="P30" s="25">
        <v>40</v>
      </c>
    </row>
    <row r="31" spans="1:16" s="12" customFormat="1" ht="15.75">
      <c r="A31" s="103" t="s">
        <v>380</v>
      </c>
      <c r="B31" s="104" t="s">
        <v>203</v>
      </c>
      <c r="C31" s="94"/>
      <c r="D31" s="22"/>
      <c r="E31" s="22"/>
      <c r="F31" s="22">
        <v>5</v>
      </c>
      <c r="G31" s="22"/>
      <c r="H31" s="22"/>
      <c r="I31" s="22">
        <v>4</v>
      </c>
      <c r="J31" s="22">
        <v>8</v>
      </c>
      <c r="K31" s="22"/>
      <c r="L31" s="22"/>
      <c r="M31" s="22"/>
      <c r="N31" s="22">
        <v>13</v>
      </c>
      <c r="O31" s="122">
        <v>42</v>
      </c>
      <c r="P31" s="25">
        <v>30</v>
      </c>
    </row>
    <row r="32" spans="1:16" s="12" customFormat="1" ht="15.75">
      <c r="A32" s="103" t="s">
        <v>397</v>
      </c>
      <c r="B32" s="104" t="s">
        <v>220</v>
      </c>
      <c r="C32" s="94">
        <v>4</v>
      </c>
      <c r="D32" s="22"/>
      <c r="E32" s="22"/>
      <c r="F32" s="22">
        <v>3</v>
      </c>
      <c r="G32" s="22">
        <v>3</v>
      </c>
      <c r="H32" s="22"/>
      <c r="I32" s="22">
        <v>4</v>
      </c>
      <c r="J32" s="22">
        <v>8</v>
      </c>
      <c r="K32" s="22">
        <v>8</v>
      </c>
      <c r="L32" s="22">
        <v>9</v>
      </c>
      <c r="M32" s="22"/>
      <c r="N32" s="22">
        <v>11</v>
      </c>
      <c r="O32" s="122">
        <v>46</v>
      </c>
      <c r="P32" s="25">
        <v>50</v>
      </c>
    </row>
    <row r="33" spans="1:16" s="12" customFormat="1" ht="15.75">
      <c r="A33" s="103" t="s">
        <v>399</v>
      </c>
      <c r="B33" s="104" t="s">
        <v>222</v>
      </c>
      <c r="C33" s="94">
        <v>2</v>
      </c>
      <c r="D33" s="22"/>
      <c r="E33" s="22">
        <v>1</v>
      </c>
      <c r="F33" s="22"/>
      <c r="G33" s="22"/>
      <c r="H33" s="22"/>
      <c r="I33" s="22"/>
      <c r="J33" s="22">
        <v>1</v>
      </c>
      <c r="K33" s="22"/>
      <c r="L33" s="22">
        <v>7</v>
      </c>
      <c r="M33" s="22"/>
      <c r="N33" s="22">
        <v>13</v>
      </c>
      <c r="O33" s="122">
        <v>48</v>
      </c>
      <c r="P33" s="25">
        <v>24</v>
      </c>
    </row>
    <row r="34" spans="1:16" s="12" customFormat="1" ht="15.75">
      <c r="A34" s="103" t="s">
        <v>400</v>
      </c>
      <c r="B34" s="104" t="s">
        <v>223</v>
      </c>
      <c r="C34" s="9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22">
        <v>51</v>
      </c>
      <c r="P34" s="25"/>
    </row>
    <row r="35" spans="1:16" s="12" customFormat="1" ht="15.75">
      <c r="A35" s="103" t="s">
        <v>405</v>
      </c>
      <c r="B35" s="104" t="s">
        <v>228</v>
      </c>
      <c r="C35" s="94"/>
      <c r="D35" s="22">
        <v>2</v>
      </c>
      <c r="E35" s="22"/>
      <c r="F35" s="22">
        <v>2</v>
      </c>
      <c r="G35" s="22"/>
      <c r="H35" s="22"/>
      <c r="I35" s="22">
        <v>3</v>
      </c>
      <c r="J35" s="22"/>
      <c r="K35" s="22">
        <v>6</v>
      </c>
      <c r="L35" s="22">
        <v>1</v>
      </c>
      <c r="M35" s="22"/>
      <c r="N35" s="22">
        <v>10</v>
      </c>
      <c r="O35" s="122">
        <v>42</v>
      </c>
      <c r="P35" s="25">
        <v>24</v>
      </c>
    </row>
    <row r="36" spans="1:16" s="12" customFormat="1" ht="15.75">
      <c r="A36" s="103" t="s">
        <v>416</v>
      </c>
      <c r="B36" s="104" t="s">
        <v>239</v>
      </c>
      <c r="C36" s="94">
        <v>4</v>
      </c>
      <c r="D36" s="22"/>
      <c r="E36" s="22"/>
      <c r="F36" s="22">
        <v>4</v>
      </c>
      <c r="G36" s="22">
        <v>4</v>
      </c>
      <c r="H36" s="22">
        <v>4</v>
      </c>
      <c r="I36" s="22">
        <v>3</v>
      </c>
      <c r="J36" s="22">
        <v>8</v>
      </c>
      <c r="K36" s="22">
        <v>6</v>
      </c>
      <c r="L36" s="22">
        <v>8</v>
      </c>
      <c r="M36" s="22"/>
      <c r="N36" s="22">
        <v>12</v>
      </c>
      <c r="O36" s="122">
        <v>49</v>
      </c>
      <c r="P36" s="25">
        <v>53</v>
      </c>
    </row>
    <row r="37" spans="1:16" s="12" customFormat="1" ht="15.75">
      <c r="A37" s="103" t="s">
        <v>417</v>
      </c>
      <c r="B37" s="104" t="s">
        <v>240</v>
      </c>
      <c r="C37" s="94">
        <v>4</v>
      </c>
      <c r="D37" s="22">
        <v>5</v>
      </c>
      <c r="E37" s="22"/>
      <c r="F37" s="22">
        <v>5</v>
      </c>
      <c r="G37" s="22"/>
      <c r="H37" s="22">
        <v>4</v>
      </c>
      <c r="I37" s="22">
        <v>4</v>
      </c>
      <c r="J37" s="22">
        <v>8</v>
      </c>
      <c r="K37" s="22">
        <v>8</v>
      </c>
      <c r="L37" s="22">
        <v>9</v>
      </c>
      <c r="M37" s="22"/>
      <c r="N37" s="22">
        <v>14</v>
      </c>
      <c r="O37" s="122">
        <v>52</v>
      </c>
      <c r="P37" s="25">
        <v>61</v>
      </c>
    </row>
    <row r="38" spans="1:16" s="12" customFormat="1" ht="15.75">
      <c r="A38" s="103" t="s">
        <v>420</v>
      </c>
      <c r="B38" s="104" t="s">
        <v>243</v>
      </c>
      <c r="C38" s="94">
        <v>3</v>
      </c>
      <c r="D38" s="22"/>
      <c r="E38" s="22"/>
      <c r="F38" s="22">
        <v>2</v>
      </c>
      <c r="G38" s="22">
        <v>1</v>
      </c>
      <c r="H38" s="22"/>
      <c r="I38" s="22"/>
      <c r="J38" s="22"/>
      <c r="K38" s="22">
        <v>4</v>
      </c>
      <c r="L38" s="22"/>
      <c r="M38" s="22"/>
      <c r="N38" s="22">
        <v>14</v>
      </c>
      <c r="O38" s="122">
        <v>45</v>
      </c>
      <c r="P38" s="25">
        <v>24</v>
      </c>
    </row>
    <row r="39" spans="1:16" s="12" customFormat="1" ht="15.75">
      <c r="A39" s="187" t="s">
        <v>49</v>
      </c>
      <c r="B39" s="188"/>
      <c r="C39" s="105">
        <f t="shared" ref="C39:N39" si="1">COUNTA(C15:C38)</f>
        <v>18</v>
      </c>
      <c r="D39" s="54">
        <f t="shared" si="1"/>
        <v>7</v>
      </c>
      <c r="E39" s="54">
        <f t="shared" si="1"/>
        <v>13</v>
      </c>
      <c r="F39" s="54">
        <f t="shared" si="1"/>
        <v>15</v>
      </c>
      <c r="G39" s="54">
        <f t="shared" si="1"/>
        <v>8</v>
      </c>
      <c r="H39" s="54">
        <f t="shared" si="1"/>
        <v>7</v>
      </c>
      <c r="I39" s="54">
        <f t="shared" si="1"/>
        <v>14</v>
      </c>
      <c r="J39" s="54">
        <f t="shared" si="1"/>
        <v>19</v>
      </c>
      <c r="K39" s="54">
        <f t="shared" si="1"/>
        <v>16</v>
      </c>
      <c r="L39" s="54">
        <f t="shared" si="1"/>
        <v>13</v>
      </c>
      <c r="M39" s="54">
        <f t="shared" si="1"/>
        <v>6</v>
      </c>
      <c r="N39" s="54">
        <f t="shared" si="1"/>
        <v>23</v>
      </c>
      <c r="O39" s="26">
        <f>COUNT(O15:O38)</f>
        <v>24</v>
      </c>
      <c r="P39" s="62"/>
    </row>
    <row r="40" spans="1:16" s="12" customFormat="1" ht="15.75">
      <c r="A40" s="166" t="s">
        <v>4</v>
      </c>
      <c r="B40" s="167"/>
      <c r="C40" s="59">
        <f t="shared" ref="C40:O40" si="2">COUNTIF(C15:C38,"&gt;"&amp;C14)</f>
        <v>11</v>
      </c>
      <c r="D40" s="52">
        <f t="shared" si="2"/>
        <v>4</v>
      </c>
      <c r="E40" s="52">
        <f t="shared" si="2"/>
        <v>11</v>
      </c>
      <c r="F40" s="52">
        <f t="shared" si="2"/>
        <v>9</v>
      </c>
      <c r="G40" s="52">
        <f t="shared" si="2"/>
        <v>4</v>
      </c>
      <c r="H40" s="52">
        <f t="shared" si="2"/>
        <v>5</v>
      </c>
      <c r="I40" s="52">
        <f t="shared" si="2"/>
        <v>10</v>
      </c>
      <c r="J40" s="52">
        <f t="shared" si="2"/>
        <v>13</v>
      </c>
      <c r="K40" s="52">
        <f t="shared" si="2"/>
        <v>11</v>
      </c>
      <c r="L40" s="52">
        <f t="shared" si="2"/>
        <v>8</v>
      </c>
      <c r="M40" s="52">
        <f t="shared" si="2"/>
        <v>5</v>
      </c>
      <c r="N40" s="52">
        <f t="shared" si="2"/>
        <v>22</v>
      </c>
      <c r="O40" s="26">
        <f t="shared" si="2"/>
        <v>24</v>
      </c>
      <c r="P40" s="62"/>
    </row>
    <row r="41" spans="1:16" s="12" customFormat="1" ht="15.75">
      <c r="A41" s="166" t="s">
        <v>54</v>
      </c>
      <c r="B41" s="167"/>
      <c r="C41" s="59">
        <f t="shared" ref="C41:N41" si="3">ROUND(C40*100/C39,0)</f>
        <v>61</v>
      </c>
      <c r="D41" s="59">
        <f t="shared" si="3"/>
        <v>57</v>
      </c>
      <c r="E41" s="52">
        <f t="shared" si="3"/>
        <v>85</v>
      </c>
      <c r="F41" s="52">
        <f t="shared" si="3"/>
        <v>60</v>
      </c>
      <c r="G41" s="52">
        <f t="shared" si="3"/>
        <v>50</v>
      </c>
      <c r="H41" s="52">
        <f t="shared" si="3"/>
        <v>71</v>
      </c>
      <c r="I41" s="52">
        <f t="shared" si="3"/>
        <v>71</v>
      </c>
      <c r="J41" s="52">
        <f t="shared" si="3"/>
        <v>68</v>
      </c>
      <c r="K41" s="52">
        <f t="shared" si="3"/>
        <v>69</v>
      </c>
      <c r="L41" s="52">
        <f t="shared" si="3"/>
        <v>62</v>
      </c>
      <c r="M41" s="52">
        <f t="shared" si="3"/>
        <v>83</v>
      </c>
      <c r="N41" s="52">
        <f t="shared" si="3"/>
        <v>96</v>
      </c>
      <c r="O41" s="26">
        <f>ROUND(O40*100/O39,0)</f>
        <v>100</v>
      </c>
      <c r="P41" s="62"/>
    </row>
    <row r="42" spans="1:16" s="12" customFormat="1">
      <c r="A42" s="170" t="s">
        <v>14</v>
      </c>
      <c r="B42" s="171"/>
      <c r="C42" s="59" t="str">
        <f>IF(C41&gt;=80,"3",IF(C41&gt;=70,"2",IF(C41&gt;=60,"1","-")))</f>
        <v>1</v>
      </c>
      <c r="D42" s="52" t="str">
        <f t="shared" ref="D42:O42" si="4">IF(D41&gt;=80,"3",IF(D41&gt;=70,"2",IF(D41&gt;=60,"1","-")))</f>
        <v>-</v>
      </c>
      <c r="E42" s="52" t="str">
        <f t="shared" si="4"/>
        <v>3</v>
      </c>
      <c r="F42" s="52" t="str">
        <f t="shared" si="4"/>
        <v>1</v>
      </c>
      <c r="G42" s="52" t="str">
        <f t="shared" si="4"/>
        <v>-</v>
      </c>
      <c r="H42" s="52" t="str">
        <f t="shared" si="4"/>
        <v>2</v>
      </c>
      <c r="I42" s="52" t="str">
        <f t="shared" si="4"/>
        <v>2</v>
      </c>
      <c r="J42" s="52" t="str">
        <f t="shared" si="4"/>
        <v>1</v>
      </c>
      <c r="K42" s="52" t="str">
        <f t="shared" si="4"/>
        <v>1</v>
      </c>
      <c r="L42" s="52" t="str">
        <f t="shared" si="4"/>
        <v>1</v>
      </c>
      <c r="M42" s="52" t="str">
        <f t="shared" si="4"/>
        <v>3</v>
      </c>
      <c r="N42" s="52" t="str">
        <f t="shared" si="4"/>
        <v>3</v>
      </c>
      <c r="O42" s="26" t="str">
        <f t="shared" si="4"/>
        <v>3</v>
      </c>
      <c r="P42" s="62"/>
    </row>
    <row r="43" spans="1:16" s="12" customFormat="1">
      <c r="B43" s="8"/>
      <c r="C43" s="9"/>
      <c r="D43" s="9"/>
      <c r="E43" s="10"/>
      <c r="F43" s="11"/>
      <c r="G43" s="11"/>
      <c r="H43" s="11"/>
      <c r="I43" s="11"/>
      <c r="J43" s="11"/>
      <c r="K43" s="11"/>
      <c r="L43" s="11"/>
      <c r="M43" s="11"/>
      <c r="N43" s="11"/>
      <c r="P43" s="9"/>
    </row>
    <row r="44" spans="1:16" s="12" customFormat="1" ht="18.75">
      <c r="B44" s="8"/>
      <c r="C44" s="9"/>
      <c r="D44" s="9"/>
      <c r="E44" s="10"/>
      <c r="F44" s="62"/>
      <c r="G44" s="61"/>
      <c r="H44" s="63" t="s">
        <v>15</v>
      </c>
      <c r="I44" s="63"/>
      <c r="J44" s="13" t="s">
        <v>18</v>
      </c>
      <c r="K44" s="13"/>
      <c r="L44" s="14"/>
      <c r="M44" s="14"/>
      <c r="N44" s="15"/>
      <c r="P44" s="9"/>
    </row>
    <row r="45" spans="1:16" s="12" customFormat="1" ht="20.25">
      <c r="B45" s="8"/>
      <c r="C45" s="16"/>
      <c r="D45" s="17"/>
      <c r="E45" s="11"/>
      <c r="F45" s="60" t="s">
        <v>16</v>
      </c>
      <c r="G45" s="61"/>
      <c r="H45" s="18" t="s">
        <v>35</v>
      </c>
      <c r="I45" s="18" t="s">
        <v>14</v>
      </c>
      <c r="J45" s="18" t="s">
        <v>35</v>
      </c>
      <c r="K45" s="18" t="s">
        <v>14</v>
      </c>
      <c r="L45" s="19"/>
      <c r="M45" s="19"/>
      <c r="N45" s="16"/>
      <c r="P45" s="9"/>
    </row>
    <row r="46" spans="1:16" s="12" customFormat="1" ht="20.25">
      <c r="B46" s="8"/>
      <c r="C46" s="16"/>
      <c r="D46" s="16"/>
      <c r="E46" s="11"/>
      <c r="F46" s="60" t="s">
        <v>31</v>
      </c>
      <c r="G46" s="61"/>
      <c r="H46" s="21">
        <f>AVERAGE(C41,G41,H41,M41)</f>
        <v>66.25</v>
      </c>
      <c r="I46" s="52" t="str">
        <f>IF(H46&gt;=80,"3",IF(H46&gt;=70,"2",IF(H46&gt;=60,"1",IF(H46&lt;59,"-"))))</f>
        <v>1</v>
      </c>
      <c r="J46" s="52">
        <f>(H46*0.3)+($O$41*0.7)</f>
        <v>89.875</v>
      </c>
      <c r="K46" s="52" t="str">
        <f>IF(J46&gt;=80,"3",IF(J46&gt;=70,"2",IF(J46&gt;=60,"1",IF(J46&lt;59,"-"))))</f>
        <v>3</v>
      </c>
      <c r="L46" s="20"/>
      <c r="M46" s="20"/>
      <c r="N46" s="16"/>
      <c r="P46" s="9"/>
    </row>
    <row r="47" spans="1:16" s="12" customFormat="1" ht="20.25">
      <c r="B47" s="8"/>
      <c r="C47" s="9"/>
      <c r="D47" s="9"/>
      <c r="E47" s="10"/>
      <c r="F47" s="60" t="s">
        <v>32</v>
      </c>
      <c r="G47" s="61"/>
      <c r="H47" s="21">
        <f>AVERAGE(E41,I41,N41)</f>
        <v>84</v>
      </c>
      <c r="I47" s="52" t="str">
        <f t="shared" ref="I47:I50" si="5">IF(H47&gt;=80,"3",IF(H47&gt;=70,"2",IF(H47&gt;=60,"1",IF(H47&lt;59,"-"))))</f>
        <v>3</v>
      </c>
      <c r="J47" s="52">
        <f t="shared" ref="J47:J50" si="6">(H47*0.3)+($O$41*0.7)</f>
        <v>95.2</v>
      </c>
      <c r="K47" s="52" t="str">
        <f>IF(J47&gt;=80,"3",IF(J47&gt;=70,"2",IF(J47&gt;=60,"1",IF(J47&lt;59,"-"))))</f>
        <v>3</v>
      </c>
      <c r="L47" s="20"/>
      <c r="M47" s="20"/>
      <c r="N47" s="16"/>
      <c r="P47" s="9"/>
    </row>
    <row r="48" spans="1:16" s="12" customFormat="1" ht="20.25">
      <c r="B48" s="8"/>
      <c r="C48" s="9"/>
      <c r="D48" s="9"/>
      <c r="E48" s="10"/>
      <c r="F48" s="60" t="s">
        <v>33</v>
      </c>
      <c r="G48" s="61"/>
      <c r="H48" s="21">
        <f>AVERAGE(D41,J41)</f>
        <v>62.5</v>
      </c>
      <c r="I48" s="52" t="str">
        <f t="shared" si="5"/>
        <v>1</v>
      </c>
      <c r="J48" s="52">
        <f t="shared" si="6"/>
        <v>88.75</v>
      </c>
      <c r="K48" s="52" t="str">
        <f>IF(J48&gt;=80,"3",IF(J48&gt;=70,"2",IF(J48&gt;=60,"1",IF(J48&lt;59,"-"))))</f>
        <v>3</v>
      </c>
      <c r="L48" s="20"/>
      <c r="M48" s="20"/>
      <c r="N48" s="16"/>
      <c r="P48" s="9"/>
    </row>
    <row r="49" spans="1:16" s="12" customFormat="1" ht="20.25">
      <c r="B49" s="8"/>
      <c r="C49" s="9"/>
      <c r="D49" s="9"/>
      <c r="E49" s="10"/>
      <c r="F49" s="60" t="s">
        <v>34</v>
      </c>
      <c r="G49" s="61"/>
      <c r="H49" s="21">
        <f>AVERAGE(F41,K41)</f>
        <v>64.5</v>
      </c>
      <c r="I49" s="52" t="str">
        <f t="shared" si="5"/>
        <v>1</v>
      </c>
      <c r="J49" s="52">
        <f t="shared" si="6"/>
        <v>89.35</v>
      </c>
      <c r="K49" s="52" t="str">
        <f>IF(J49&gt;=80,"3",IF(J49&gt;=70,"2",IF(J49&gt;=60,"1",IF(J49&lt;59,"-"))))</f>
        <v>3</v>
      </c>
      <c r="L49" s="20"/>
      <c r="M49" s="20"/>
      <c r="N49" s="16"/>
      <c r="P49" s="9"/>
    </row>
    <row r="50" spans="1:16" s="12" customFormat="1" ht="20.25">
      <c r="B50" s="8"/>
      <c r="C50" s="9"/>
      <c r="D50" s="9"/>
      <c r="E50" s="10"/>
      <c r="F50" s="60" t="s">
        <v>62</v>
      </c>
      <c r="G50" s="61"/>
      <c r="H50" s="21">
        <f>AVERAGE(L41)</f>
        <v>62</v>
      </c>
      <c r="I50" s="52" t="str">
        <f t="shared" si="5"/>
        <v>1</v>
      </c>
      <c r="J50" s="52">
        <f t="shared" si="6"/>
        <v>88.6</v>
      </c>
      <c r="K50" s="52" t="str">
        <f>IF(J50&gt;=80,"3",IF(J50&gt;=70,"2",IF(J50&gt;=60,"1",IF(J50&lt;59,"-"))))</f>
        <v>3</v>
      </c>
      <c r="L50" s="20"/>
      <c r="M50" s="20"/>
      <c r="N50" s="16"/>
      <c r="P50" s="9"/>
    </row>
    <row r="51" spans="1:16" s="12" customForma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P51" s="9"/>
    </row>
    <row r="52" spans="1:16">
      <c r="A52" s="39"/>
    </row>
    <row r="53" spans="1:16">
      <c r="A53" s="39"/>
    </row>
    <row r="54" spans="1:16">
      <c r="A54" s="39"/>
    </row>
    <row r="55" spans="1:16">
      <c r="A55" s="39"/>
    </row>
    <row r="56" spans="1:16">
      <c r="A56" s="39"/>
    </row>
    <row r="57" spans="1:16">
      <c r="A57" s="39"/>
    </row>
    <row r="58" spans="1:16">
      <c r="A58" s="39"/>
    </row>
  </sheetData>
  <mergeCells count="20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6:B6"/>
    <mergeCell ref="C6:G6"/>
    <mergeCell ref="H6:L6"/>
    <mergeCell ref="M6:P6"/>
    <mergeCell ref="A12:B12"/>
    <mergeCell ref="A39:B39"/>
    <mergeCell ref="A40:B40"/>
    <mergeCell ref="A41:B41"/>
    <mergeCell ref="A42:B42"/>
    <mergeCell ref="C9:N9"/>
    <mergeCell ref="A13:B1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J8" sqref="J8"/>
    </sheetView>
  </sheetViews>
  <sheetFormatPr defaultRowHeight="1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2" ht="28.5" customHeight="1">
      <c r="A1" s="205" t="s">
        <v>464</v>
      </c>
      <c r="B1" s="205"/>
      <c r="C1" s="205"/>
      <c r="D1" s="205"/>
      <c r="E1" s="205"/>
      <c r="F1" s="205"/>
      <c r="G1" s="205"/>
      <c r="H1" s="7"/>
      <c r="I1" s="7"/>
      <c r="J1" s="7"/>
      <c r="K1" s="7"/>
      <c r="L1" s="7"/>
    </row>
    <row r="3" spans="1:12">
      <c r="C3" s="106"/>
      <c r="D3" s="106" t="s">
        <v>15</v>
      </c>
      <c r="E3" s="106"/>
      <c r="F3" s="106" t="s">
        <v>18</v>
      </c>
      <c r="G3" s="106"/>
    </row>
    <row r="4" spans="1:12">
      <c r="C4" s="107" t="s">
        <v>16</v>
      </c>
      <c r="D4" s="106" t="s">
        <v>17</v>
      </c>
      <c r="E4" s="106" t="s">
        <v>14</v>
      </c>
      <c r="F4" s="106" t="s">
        <v>17</v>
      </c>
      <c r="G4" s="106" t="s">
        <v>14</v>
      </c>
    </row>
    <row r="5" spans="1:12">
      <c r="C5" s="107" t="s">
        <v>0</v>
      </c>
      <c r="D5" s="28">
        <f>'4.4.1'!H46</f>
        <v>66.25</v>
      </c>
      <c r="E5" s="28" t="str">
        <f>'4.4.1'!I46</f>
        <v>1</v>
      </c>
      <c r="F5" s="28">
        <f>'4.4.1'!J46</f>
        <v>89.875</v>
      </c>
      <c r="G5" s="28" t="str">
        <f>'4.4.1'!K46</f>
        <v>3</v>
      </c>
    </row>
    <row r="6" spans="1:12">
      <c r="C6" s="107" t="s">
        <v>1</v>
      </c>
      <c r="D6" s="28">
        <f>'4.4.1'!H47</f>
        <v>84</v>
      </c>
      <c r="E6" s="28" t="str">
        <f>'4.4.1'!I47</f>
        <v>3</v>
      </c>
      <c r="F6" s="28">
        <f>'4.4.1'!J47</f>
        <v>95.2</v>
      </c>
      <c r="G6" s="28" t="str">
        <f>'4.4.1'!K47</f>
        <v>3</v>
      </c>
    </row>
    <row r="7" spans="1:12">
      <c r="C7" s="107" t="s">
        <v>2</v>
      </c>
      <c r="D7" s="28">
        <f>'4.4.1'!H48</f>
        <v>62.5</v>
      </c>
      <c r="E7" s="28" t="str">
        <f>'4.4.1'!I48</f>
        <v>1</v>
      </c>
      <c r="F7" s="28">
        <f>'4.4.1'!J48</f>
        <v>88.75</v>
      </c>
      <c r="G7" s="28" t="str">
        <f>'4.4.1'!K48</f>
        <v>3</v>
      </c>
    </row>
    <row r="8" spans="1:12">
      <c r="C8" s="107" t="s">
        <v>3</v>
      </c>
      <c r="D8" s="28">
        <f>'4.4.1'!H49</f>
        <v>64.5</v>
      </c>
      <c r="E8" s="28" t="str">
        <f>'4.4.1'!I49</f>
        <v>1</v>
      </c>
      <c r="F8" s="28">
        <f>'4.4.1'!J49</f>
        <v>89.35</v>
      </c>
      <c r="G8" s="28" t="str">
        <f>'4.4.1'!K49</f>
        <v>3</v>
      </c>
    </row>
    <row r="9" spans="1:12">
      <c r="C9" s="107" t="s">
        <v>61</v>
      </c>
      <c r="D9" s="28">
        <f>'4.4.1'!H50</f>
        <v>62</v>
      </c>
      <c r="E9" s="28" t="str">
        <f>'4.4.1'!I50</f>
        <v>1</v>
      </c>
      <c r="F9" s="28">
        <f>'4.4.1'!J50</f>
        <v>88.6</v>
      </c>
      <c r="G9" s="28" t="str">
        <f>'4.4.1'!K50</f>
        <v>3</v>
      </c>
    </row>
    <row r="13" spans="1:12">
      <c r="B13" s="108"/>
      <c r="C13" s="93" t="s">
        <v>6</v>
      </c>
      <c r="D13" s="93" t="s">
        <v>7</v>
      </c>
      <c r="E13" s="93" t="s">
        <v>5</v>
      </c>
      <c r="F13" s="93" t="s">
        <v>12</v>
      </c>
      <c r="G13" s="93" t="s">
        <v>13</v>
      </c>
      <c r="H13" s="93" t="s">
        <v>50</v>
      </c>
      <c r="I13" s="93" t="s">
        <v>51</v>
      </c>
      <c r="J13" s="93" t="s">
        <v>52</v>
      </c>
      <c r="K13" s="93" t="s">
        <v>53</v>
      </c>
    </row>
    <row r="14" spans="1:12">
      <c r="B14" s="93" t="s">
        <v>8</v>
      </c>
      <c r="C14" s="21">
        <v>1</v>
      </c>
      <c r="D14" s="21">
        <v>3</v>
      </c>
      <c r="E14" s="21"/>
      <c r="F14" s="21">
        <v>2</v>
      </c>
      <c r="G14" s="21">
        <v>1</v>
      </c>
      <c r="H14" s="27">
        <v>1</v>
      </c>
      <c r="I14" s="27">
        <v>3</v>
      </c>
      <c r="J14" s="27">
        <v>2</v>
      </c>
      <c r="K14" s="27">
        <v>2</v>
      </c>
    </row>
    <row r="15" spans="1:12">
      <c r="B15" s="93" t="s">
        <v>9</v>
      </c>
      <c r="C15" s="21">
        <v>2</v>
      </c>
      <c r="D15" s="21"/>
      <c r="E15" s="21">
        <v>3</v>
      </c>
      <c r="F15" s="21">
        <v>3</v>
      </c>
      <c r="G15" s="21">
        <v>2</v>
      </c>
      <c r="H15" s="27">
        <v>1</v>
      </c>
      <c r="I15" s="27">
        <v>1</v>
      </c>
      <c r="J15" s="27">
        <v>3</v>
      </c>
      <c r="K15" s="27">
        <v>2</v>
      </c>
    </row>
    <row r="16" spans="1:12">
      <c r="B16" s="93" t="s">
        <v>10</v>
      </c>
      <c r="C16" s="21">
        <v>3</v>
      </c>
      <c r="D16" s="21">
        <v>2</v>
      </c>
      <c r="E16" s="21">
        <v>2</v>
      </c>
      <c r="F16" s="21"/>
      <c r="G16" s="21">
        <v>2</v>
      </c>
      <c r="H16" s="27">
        <v>1</v>
      </c>
      <c r="I16" s="27">
        <v>1</v>
      </c>
      <c r="J16" s="27">
        <v>3</v>
      </c>
      <c r="K16" s="27">
        <v>2</v>
      </c>
    </row>
    <row r="17" spans="1:11">
      <c r="B17" s="93" t="s">
        <v>11</v>
      </c>
      <c r="C17" s="21">
        <v>2</v>
      </c>
      <c r="D17" s="21">
        <v>1</v>
      </c>
      <c r="E17" s="21">
        <v>1</v>
      </c>
      <c r="F17" s="21"/>
      <c r="G17" s="21"/>
      <c r="H17" s="27">
        <v>1</v>
      </c>
      <c r="I17" s="27">
        <v>2</v>
      </c>
      <c r="J17" s="27">
        <v>1</v>
      </c>
      <c r="K17" s="27">
        <v>3</v>
      </c>
    </row>
    <row r="18" spans="1:11">
      <c r="B18" s="93" t="s">
        <v>60</v>
      </c>
      <c r="C18" s="21">
        <v>2</v>
      </c>
      <c r="D18" s="21">
        <v>1</v>
      </c>
      <c r="E18" s="21">
        <v>1</v>
      </c>
      <c r="F18" s="21"/>
      <c r="G18" s="21">
        <v>3</v>
      </c>
      <c r="H18" s="27">
        <v>1</v>
      </c>
      <c r="I18" s="27">
        <v>2</v>
      </c>
      <c r="J18" s="27">
        <v>2</v>
      </c>
      <c r="K18" s="27">
        <v>1</v>
      </c>
    </row>
    <row r="19" spans="1:11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1">
      <c r="B20" s="38"/>
      <c r="C20" s="38"/>
      <c r="D20" s="38"/>
      <c r="E20" s="38"/>
      <c r="F20" s="38"/>
      <c r="G20" s="38"/>
    </row>
    <row r="21" spans="1:11">
      <c r="B21" s="38"/>
      <c r="C21" s="38"/>
      <c r="D21" s="38"/>
      <c r="E21" s="38"/>
      <c r="F21" s="38"/>
      <c r="G21" s="38"/>
    </row>
    <row r="22" spans="1:11">
      <c r="A22" s="199" t="s">
        <v>29</v>
      </c>
      <c r="B22" s="199"/>
      <c r="C22" s="196" t="s">
        <v>6</v>
      </c>
      <c r="D22" s="196" t="s">
        <v>7</v>
      </c>
      <c r="E22" s="196" t="s">
        <v>5</v>
      </c>
      <c r="F22" s="196" t="s">
        <v>12</v>
      </c>
      <c r="G22" s="196" t="s">
        <v>13</v>
      </c>
      <c r="H22" s="196" t="s">
        <v>50</v>
      </c>
      <c r="I22" s="196" t="s">
        <v>51</v>
      </c>
      <c r="J22" s="196" t="s">
        <v>52</v>
      </c>
      <c r="K22" s="196" t="s">
        <v>53</v>
      </c>
    </row>
    <row r="23" spans="1:11">
      <c r="A23" s="198" t="s">
        <v>28</v>
      </c>
      <c r="B23" s="198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>
      <c r="A24" s="52" t="s">
        <v>8</v>
      </c>
      <c r="B24" s="23">
        <f>F5</f>
        <v>89.875</v>
      </c>
      <c r="C24" s="44">
        <f>C14*$B$24/3</f>
        <v>29.958333333333332</v>
      </c>
      <c r="D24" s="44">
        <f>D14*$B$24/3</f>
        <v>89.875</v>
      </c>
      <c r="E24" s="44">
        <f t="shared" ref="E24:K24" si="0">E14*$B$24/3</f>
        <v>0</v>
      </c>
      <c r="F24" s="44">
        <f t="shared" si="0"/>
        <v>59.916666666666664</v>
      </c>
      <c r="G24" s="44">
        <f t="shared" si="0"/>
        <v>29.958333333333332</v>
      </c>
      <c r="H24" s="44">
        <f t="shared" si="0"/>
        <v>29.958333333333332</v>
      </c>
      <c r="I24" s="44">
        <f t="shared" si="0"/>
        <v>89.875</v>
      </c>
      <c r="J24" s="44">
        <f t="shared" si="0"/>
        <v>59.916666666666664</v>
      </c>
      <c r="K24" s="44">
        <f t="shared" si="0"/>
        <v>59.916666666666664</v>
      </c>
    </row>
    <row r="25" spans="1:11">
      <c r="A25" s="52" t="s">
        <v>9</v>
      </c>
      <c r="B25" s="23">
        <f t="shared" ref="B25:B28" si="1">F6</f>
        <v>95.2</v>
      </c>
      <c r="C25" s="44">
        <f t="shared" ref="C25:K25" si="2">C15*$B$25/3</f>
        <v>63.466666666666669</v>
      </c>
      <c r="D25" s="44">
        <f t="shared" si="2"/>
        <v>0</v>
      </c>
      <c r="E25" s="44">
        <f t="shared" si="2"/>
        <v>95.2</v>
      </c>
      <c r="F25" s="44">
        <f t="shared" si="2"/>
        <v>95.2</v>
      </c>
      <c r="G25" s="44">
        <f t="shared" si="2"/>
        <v>63.466666666666669</v>
      </c>
      <c r="H25" s="44">
        <f t="shared" si="2"/>
        <v>31.733333333333334</v>
      </c>
      <c r="I25" s="44">
        <f t="shared" si="2"/>
        <v>31.733333333333334</v>
      </c>
      <c r="J25" s="44">
        <f t="shared" si="2"/>
        <v>95.2</v>
      </c>
      <c r="K25" s="44">
        <f t="shared" si="2"/>
        <v>63.466666666666669</v>
      </c>
    </row>
    <row r="26" spans="1:11">
      <c r="A26" s="52" t="s">
        <v>10</v>
      </c>
      <c r="B26" s="23">
        <f t="shared" si="1"/>
        <v>88.75</v>
      </c>
      <c r="C26" s="44">
        <f t="shared" ref="C26:K26" si="3">C16*$B$26/3</f>
        <v>88.75</v>
      </c>
      <c r="D26" s="44">
        <f t="shared" si="3"/>
        <v>59.166666666666664</v>
      </c>
      <c r="E26" s="44">
        <f t="shared" si="3"/>
        <v>59.166666666666664</v>
      </c>
      <c r="F26" s="44">
        <f t="shared" si="3"/>
        <v>0</v>
      </c>
      <c r="G26" s="44">
        <f t="shared" si="3"/>
        <v>59.166666666666664</v>
      </c>
      <c r="H26" s="44">
        <f t="shared" si="3"/>
        <v>29.583333333333332</v>
      </c>
      <c r="I26" s="44">
        <f t="shared" si="3"/>
        <v>29.583333333333332</v>
      </c>
      <c r="J26" s="44">
        <f t="shared" si="3"/>
        <v>88.75</v>
      </c>
      <c r="K26" s="44">
        <f t="shared" si="3"/>
        <v>59.166666666666664</v>
      </c>
    </row>
    <row r="27" spans="1:11">
      <c r="A27" s="52" t="s">
        <v>11</v>
      </c>
      <c r="B27" s="23">
        <f t="shared" si="1"/>
        <v>89.35</v>
      </c>
      <c r="C27" s="44">
        <f t="shared" ref="C27:K27" si="4">C17*$B$27/3</f>
        <v>59.566666666666663</v>
      </c>
      <c r="D27" s="44">
        <f t="shared" si="4"/>
        <v>29.783333333333331</v>
      </c>
      <c r="E27" s="44">
        <f t="shared" si="4"/>
        <v>29.783333333333331</v>
      </c>
      <c r="F27" s="44">
        <f t="shared" si="4"/>
        <v>0</v>
      </c>
      <c r="G27" s="44">
        <f t="shared" si="4"/>
        <v>0</v>
      </c>
      <c r="H27" s="44">
        <f t="shared" si="4"/>
        <v>29.783333333333331</v>
      </c>
      <c r="I27" s="44">
        <f t="shared" si="4"/>
        <v>59.566666666666663</v>
      </c>
      <c r="J27" s="44">
        <f t="shared" si="4"/>
        <v>29.783333333333331</v>
      </c>
      <c r="K27" s="44">
        <f t="shared" si="4"/>
        <v>89.34999999999998</v>
      </c>
    </row>
    <row r="28" spans="1:11">
      <c r="A28" s="52" t="s">
        <v>60</v>
      </c>
      <c r="B28" s="23">
        <f t="shared" si="1"/>
        <v>88.6</v>
      </c>
      <c r="C28" s="44">
        <f t="shared" ref="C28:K28" si="5">C18*$B$28/3</f>
        <v>59.066666666666663</v>
      </c>
      <c r="D28" s="44">
        <f t="shared" si="5"/>
        <v>29.533333333333331</v>
      </c>
      <c r="E28" s="44">
        <f t="shared" si="5"/>
        <v>29.533333333333331</v>
      </c>
      <c r="F28" s="44">
        <f t="shared" si="5"/>
        <v>0</v>
      </c>
      <c r="G28" s="44">
        <f t="shared" si="5"/>
        <v>88.59999999999998</v>
      </c>
      <c r="H28" s="44">
        <f t="shared" si="5"/>
        <v>29.533333333333331</v>
      </c>
      <c r="I28" s="44">
        <f t="shared" si="5"/>
        <v>59.066666666666663</v>
      </c>
      <c r="J28" s="44">
        <f t="shared" si="5"/>
        <v>59.066666666666663</v>
      </c>
      <c r="K28" s="44">
        <f t="shared" si="5"/>
        <v>29.533333333333331</v>
      </c>
    </row>
    <row r="29" spans="1:11">
      <c r="A29" s="52" t="s">
        <v>30</v>
      </c>
      <c r="B29" s="24"/>
      <c r="C29" s="52">
        <f t="shared" ref="C29:K29" si="6">AVERAGE(C24:C28)</f>
        <v>60.161666666666669</v>
      </c>
      <c r="D29" s="52">
        <f t="shared" si="6"/>
        <v>41.671666666666667</v>
      </c>
      <c r="E29" s="52">
        <f t="shared" si="6"/>
        <v>42.736666666666665</v>
      </c>
      <c r="F29" s="52">
        <f t="shared" si="6"/>
        <v>31.023333333333333</v>
      </c>
      <c r="G29" s="52">
        <f t="shared" si="6"/>
        <v>48.23833333333333</v>
      </c>
      <c r="H29" s="52">
        <f t="shared" si="6"/>
        <v>30.118333333333329</v>
      </c>
      <c r="I29" s="52">
        <f t="shared" si="6"/>
        <v>53.964999999999996</v>
      </c>
      <c r="J29" s="52">
        <f t="shared" si="6"/>
        <v>66.543333333333322</v>
      </c>
      <c r="K29" s="52">
        <f t="shared" si="6"/>
        <v>60.286666666666655</v>
      </c>
    </row>
    <row r="30" spans="1:11">
      <c r="B30" s="38"/>
      <c r="C30" s="38"/>
      <c r="D30" s="38"/>
      <c r="E30" s="38"/>
      <c r="F30" s="38"/>
      <c r="G30" s="38"/>
    </row>
    <row r="31" spans="1:11">
      <c r="D31" s="38"/>
      <c r="E31" s="4"/>
      <c r="F31" s="4"/>
      <c r="G31" s="4"/>
      <c r="H31" s="4"/>
      <c r="I31" s="4"/>
    </row>
    <row r="32" spans="1:11">
      <c r="D32" s="38"/>
      <c r="E32" s="38"/>
      <c r="F32" s="38"/>
      <c r="G32" s="38"/>
    </row>
  </sheetData>
  <mergeCells count="12">
    <mergeCell ref="A1:G1"/>
    <mergeCell ref="A22:B22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3:B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8"/>
  <sheetViews>
    <sheetView zoomScale="80" zoomScaleNormal="80" workbookViewId="0">
      <selection activeCell="A9" sqref="A9:P9"/>
    </sheetView>
  </sheetViews>
  <sheetFormatPr defaultRowHeight="15"/>
  <cols>
    <col min="1" max="1" width="25.42578125" style="1" customWidth="1"/>
    <col min="2" max="2" width="41.42578125" style="1" bestFit="1" customWidth="1"/>
    <col min="3" max="13" width="8.7109375" style="2" customWidth="1"/>
    <col min="14" max="14" width="10.85546875" style="2" customWidth="1"/>
    <col min="15" max="15" width="15.7109375" style="39" bestFit="1" customWidth="1"/>
    <col min="16" max="16" width="24.42578125" style="2" bestFit="1" customWidth="1"/>
    <col min="17" max="16384" width="9.140625" style="39"/>
  </cols>
  <sheetData>
    <row r="1" spans="1:16" ht="18.75" customHeight="1">
      <c r="A1" s="182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5" customHeight="1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customHeight="1">
      <c r="A3" s="182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" customHeight="1">
      <c r="A4" s="195" t="s">
        <v>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" customHeight="1">
      <c r="A5" s="182" t="s">
        <v>44</v>
      </c>
      <c r="B5" s="182"/>
      <c r="C5" s="182" t="s">
        <v>45</v>
      </c>
      <c r="D5" s="182"/>
      <c r="E5" s="182"/>
      <c r="F5" s="182"/>
      <c r="G5" s="182"/>
      <c r="H5" s="132"/>
      <c r="I5" s="182" t="s">
        <v>48</v>
      </c>
      <c r="J5" s="182"/>
      <c r="K5" s="182"/>
      <c r="L5" s="182" t="s">
        <v>456</v>
      </c>
      <c r="M5" s="182"/>
      <c r="N5" s="182" t="s">
        <v>46</v>
      </c>
      <c r="O5" s="182"/>
      <c r="P5" s="132" t="s">
        <v>465</v>
      </c>
    </row>
    <row r="6" spans="1:16" ht="18.75">
      <c r="A6" s="182" t="s">
        <v>57</v>
      </c>
      <c r="B6" s="182"/>
      <c r="C6" s="182" t="s">
        <v>466</v>
      </c>
      <c r="D6" s="189"/>
      <c r="E6" s="189"/>
      <c r="F6" s="189"/>
      <c r="G6" s="189"/>
      <c r="H6" s="182" t="s">
        <v>47</v>
      </c>
      <c r="I6" s="182"/>
      <c r="J6" s="182"/>
      <c r="K6" s="182"/>
      <c r="L6" s="182"/>
      <c r="M6" s="182" t="s">
        <v>467</v>
      </c>
      <c r="N6" s="190"/>
      <c r="O6" s="190"/>
      <c r="P6" s="190"/>
    </row>
    <row r="7" spans="1:16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25"/>
      <c r="P7" s="134"/>
    </row>
    <row r="8" spans="1:16" ht="25.5" customHeight="1">
      <c r="A8" s="135"/>
      <c r="B8" s="133"/>
      <c r="C8" s="136"/>
      <c r="D8" s="136" t="s">
        <v>468</v>
      </c>
      <c r="E8" s="136"/>
      <c r="F8" s="136"/>
      <c r="G8" s="136"/>
      <c r="H8" s="136"/>
      <c r="I8" s="137"/>
      <c r="J8" s="137"/>
      <c r="K8" s="137"/>
      <c r="L8" s="137"/>
      <c r="M8" s="137"/>
      <c r="N8" s="137"/>
      <c r="O8" s="138"/>
      <c r="P8" s="137"/>
    </row>
    <row r="9" spans="1:16" ht="18.75">
      <c r="A9" s="65"/>
      <c r="B9" s="65"/>
      <c r="C9" s="160" t="s">
        <v>66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64"/>
      <c r="P9" s="70"/>
    </row>
    <row r="10" spans="1:16" ht="18.75">
      <c r="A10" s="139"/>
      <c r="B10" s="139"/>
      <c r="C10" s="206" t="s">
        <v>37</v>
      </c>
      <c r="D10" s="207"/>
      <c r="E10" s="207"/>
      <c r="F10" s="207"/>
      <c r="G10" s="207"/>
      <c r="H10" s="207"/>
      <c r="I10" s="208"/>
      <c r="J10" s="206" t="s">
        <v>38</v>
      </c>
      <c r="K10" s="207"/>
      <c r="L10" s="207"/>
      <c r="M10" s="208"/>
      <c r="N10" s="141" t="s">
        <v>39</v>
      </c>
      <c r="O10" s="138"/>
      <c r="P10" s="137"/>
    </row>
    <row r="11" spans="1:16" s="12" customFormat="1" ht="15.75">
      <c r="A11" s="57" t="s">
        <v>20</v>
      </c>
      <c r="B11" s="58"/>
      <c r="C11" s="52">
        <v>1</v>
      </c>
      <c r="D11" s="52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2">
        <v>11</v>
      </c>
      <c r="N11" s="52">
        <v>12</v>
      </c>
      <c r="O11" s="52" t="s">
        <v>40</v>
      </c>
      <c r="P11" s="52" t="s">
        <v>36</v>
      </c>
    </row>
    <row r="12" spans="1:16" s="12" customFormat="1" ht="15.75">
      <c r="A12" s="191" t="s">
        <v>430</v>
      </c>
      <c r="B12" s="192"/>
      <c r="C12" s="21" t="s">
        <v>61</v>
      </c>
      <c r="D12" s="21" t="s">
        <v>1</v>
      </c>
      <c r="E12" s="21" t="s">
        <v>61</v>
      </c>
      <c r="F12" s="21" t="s">
        <v>2</v>
      </c>
      <c r="G12" s="21" t="s">
        <v>61</v>
      </c>
      <c r="H12" s="21" t="s">
        <v>3</v>
      </c>
      <c r="I12" s="21" t="s">
        <v>2</v>
      </c>
      <c r="J12" s="21" t="s">
        <v>1</v>
      </c>
      <c r="K12" s="21" t="s">
        <v>1</v>
      </c>
      <c r="L12" s="21" t="s">
        <v>61</v>
      </c>
      <c r="M12" s="21" t="s">
        <v>0</v>
      </c>
      <c r="N12" s="21" t="s">
        <v>61</v>
      </c>
      <c r="O12" s="52" t="s">
        <v>19</v>
      </c>
      <c r="P12" s="52" t="s">
        <v>19</v>
      </c>
    </row>
    <row r="13" spans="1:16" s="12" customFormat="1" ht="15.75">
      <c r="A13" s="193" t="s">
        <v>22</v>
      </c>
      <c r="B13" s="194"/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2">
        <v>5</v>
      </c>
      <c r="I13" s="52">
        <v>5</v>
      </c>
      <c r="J13" s="52">
        <v>10</v>
      </c>
      <c r="K13" s="52">
        <v>10</v>
      </c>
      <c r="L13" s="52">
        <v>10</v>
      </c>
      <c r="M13" s="52">
        <v>10</v>
      </c>
      <c r="N13" s="52">
        <v>15</v>
      </c>
      <c r="O13" s="52">
        <v>70</v>
      </c>
      <c r="P13" s="52">
        <v>70</v>
      </c>
    </row>
    <row r="14" spans="1:16" s="12" customFormat="1" ht="22.5" customHeight="1">
      <c r="A14" s="101" t="s">
        <v>55</v>
      </c>
      <c r="B14" s="101" t="s">
        <v>56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102">
        <f>O13*0.357142</f>
        <v>24.999940000000002</v>
      </c>
      <c r="P14" s="54"/>
    </row>
    <row r="15" spans="1:16" s="12" customFormat="1" ht="15.75">
      <c r="A15" s="103" t="s">
        <v>255</v>
      </c>
      <c r="B15" s="104" t="s">
        <v>78</v>
      </c>
      <c r="C15" s="94">
        <v>5</v>
      </c>
      <c r="D15" s="22">
        <v>5</v>
      </c>
      <c r="E15" s="22">
        <v>5</v>
      </c>
      <c r="F15" s="22">
        <v>5</v>
      </c>
      <c r="G15" s="22"/>
      <c r="H15" s="22"/>
      <c r="I15" s="22">
        <v>4</v>
      </c>
      <c r="J15" s="22">
        <v>8</v>
      </c>
      <c r="K15" s="22"/>
      <c r="L15" s="22">
        <v>5</v>
      </c>
      <c r="M15" s="22">
        <v>5</v>
      </c>
      <c r="N15" s="22">
        <v>13</v>
      </c>
      <c r="O15" s="96">
        <v>42</v>
      </c>
      <c r="P15" s="25">
        <f>SUM(C15:N15)</f>
        <v>55</v>
      </c>
    </row>
    <row r="16" spans="1:16" s="12" customFormat="1" ht="15.75">
      <c r="A16" s="103" t="s">
        <v>257</v>
      </c>
      <c r="B16" s="104" t="s">
        <v>80</v>
      </c>
      <c r="C16" s="94">
        <v>5</v>
      </c>
      <c r="D16" s="22">
        <v>5</v>
      </c>
      <c r="E16" s="22">
        <v>4</v>
      </c>
      <c r="F16" s="22"/>
      <c r="G16" s="22"/>
      <c r="H16" s="22">
        <v>5</v>
      </c>
      <c r="I16" s="22"/>
      <c r="J16" s="22"/>
      <c r="K16" s="22"/>
      <c r="L16" s="22">
        <v>10</v>
      </c>
      <c r="M16" s="22">
        <v>7</v>
      </c>
      <c r="N16" s="22">
        <v>14</v>
      </c>
      <c r="O16" s="96">
        <v>38</v>
      </c>
      <c r="P16" s="25">
        <f t="shared" ref="P16:P38" si="1">SUM(C16:N16)</f>
        <v>50</v>
      </c>
    </row>
    <row r="17" spans="1:16" s="12" customFormat="1" ht="15.75">
      <c r="A17" s="103" t="s">
        <v>266</v>
      </c>
      <c r="B17" s="104" t="s">
        <v>89</v>
      </c>
      <c r="C17" s="94">
        <v>5</v>
      </c>
      <c r="D17" s="22">
        <v>5</v>
      </c>
      <c r="E17" s="22"/>
      <c r="F17" s="22"/>
      <c r="G17" s="22"/>
      <c r="H17" s="22">
        <v>5</v>
      </c>
      <c r="I17" s="22"/>
      <c r="J17" s="22">
        <v>10</v>
      </c>
      <c r="K17" s="22"/>
      <c r="L17" s="22">
        <v>10</v>
      </c>
      <c r="M17" s="22"/>
      <c r="N17" s="22">
        <v>14</v>
      </c>
      <c r="O17" s="96">
        <v>48</v>
      </c>
      <c r="P17" s="25">
        <f t="shared" si="1"/>
        <v>49</v>
      </c>
    </row>
    <row r="18" spans="1:16" s="12" customFormat="1" ht="15.75">
      <c r="A18" s="103" t="s">
        <v>461</v>
      </c>
      <c r="B18" s="104" t="s">
        <v>103</v>
      </c>
      <c r="C18" s="94">
        <v>5</v>
      </c>
      <c r="D18" s="22">
        <v>5</v>
      </c>
      <c r="E18" s="22"/>
      <c r="F18" s="22"/>
      <c r="G18" s="22"/>
      <c r="H18" s="22">
        <v>5</v>
      </c>
      <c r="I18" s="22"/>
      <c r="J18" s="22">
        <v>10</v>
      </c>
      <c r="K18" s="22">
        <v>10</v>
      </c>
      <c r="L18" s="22">
        <v>9</v>
      </c>
      <c r="M18" s="22"/>
      <c r="N18" s="22">
        <v>14</v>
      </c>
      <c r="O18" s="96">
        <v>45</v>
      </c>
      <c r="P18" s="25">
        <f t="shared" si="1"/>
        <v>58</v>
      </c>
    </row>
    <row r="19" spans="1:16" s="12" customFormat="1" ht="15.75">
      <c r="A19" s="103" t="s">
        <v>462</v>
      </c>
      <c r="B19" s="104" t="s">
        <v>142</v>
      </c>
      <c r="C19" s="94">
        <v>5</v>
      </c>
      <c r="D19" s="22">
        <v>2</v>
      </c>
      <c r="E19" s="22"/>
      <c r="F19" s="22"/>
      <c r="G19" s="22">
        <v>5</v>
      </c>
      <c r="H19" s="22"/>
      <c r="I19" s="22">
        <v>5</v>
      </c>
      <c r="J19" s="22">
        <v>0</v>
      </c>
      <c r="K19" s="22"/>
      <c r="L19" s="22"/>
      <c r="M19" s="22"/>
      <c r="N19" s="22">
        <v>14</v>
      </c>
      <c r="O19" s="96">
        <v>44</v>
      </c>
      <c r="P19" s="25">
        <f t="shared" si="1"/>
        <v>31</v>
      </c>
    </row>
    <row r="20" spans="1:16" s="12" customFormat="1" ht="15.75">
      <c r="A20" s="103" t="s">
        <v>463</v>
      </c>
      <c r="B20" s="104" t="s">
        <v>144</v>
      </c>
      <c r="C20" s="94">
        <v>5</v>
      </c>
      <c r="D20" s="22"/>
      <c r="E20" s="22"/>
      <c r="F20" s="22"/>
      <c r="G20" s="22"/>
      <c r="H20" s="22"/>
      <c r="I20" s="22"/>
      <c r="J20" s="22">
        <v>10</v>
      </c>
      <c r="K20" s="22"/>
      <c r="L20" s="22">
        <v>9</v>
      </c>
      <c r="M20" s="22"/>
      <c r="N20" s="22">
        <v>14</v>
      </c>
      <c r="O20" s="96">
        <v>44</v>
      </c>
      <c r="P20" s="25">
        <f t="shared" si="1"/>
        <v>38</v>
      </c>
    </row>
    <row r="21" spans="1:16" s="12" customFormat="1" ht="15.75">
      <c r="A21" s="103" t="s">
        <v>332</v>
      </c>
      <c r="B21" s="104" t="s">
        <v>155</v>
      </c>
      <c r="C21" s="94">
        <v>5</v>
      </c>
      <c r="D21" s="22"/>
      <c r="E21" s="22"/>
      <c r="F21" s="22">
        <v>5</v>
      </c>
      <c r="G21" s="22">
        <v>1</v>
      </c>
      <c r="H21" s="22"/>
      <c r="I21" s="22"/>
      <c r="J21" s="22">
        <v>7</v>
      </c>
      <c r="K21" s="22"/>
      <c r="L21" s="22">
        <v>1</v>
      </c>
      <c r="M21" s="22"/>
      <c r="N21" s="22">
        <v>14</v>
      </c>
      <c r="O21" s="96">
        <v>43</v>
      </c>
      <c r="P21" s="25">
        <f t="shared" si="1"/>
        <v>33</v>
      </c>
    </row>
    <row r="22" spans="1:16" s="12" customFormat="1" ht="15.75">
      <c r="A22" s="103" t="s">
        <v>333</v>
      </c>
      <c r="B22" s="104" t="s">
        <v>156</v>
      </c>
      <c r="C22" s="94">
        <v>5</v>
      </c>
      <c r="D22" s="22">
        <v>5</v>
      </c>
      <c r="E22" s="22"/>
      <c r="F22" s="22">
        <v>5</v>
      </c>
      <c r="G22" s="22"/>
      <c r="H22" s="22">
        <v>3</v>
      </c>
      <c r="I22" s="22"/>
      <c r="J22" s="22"/>
      <c r="K22" s="22"/>
      <c r="L22" s="22">
        <v>10</v>
      </c>
      <c r="M22" s="22"/>
      <c r="N22" s="22">
        <v>14</v>
      </c>
      <c r="O22" s="96">
        <v>41</v>
      </c>
      <c r="P22" s="25">
        <f t="shared" si="1"/>
        <v>42</v>
      </c>
    </row>
    <row r="23" spans="1:16" s="12" customFormat="1" ht="15.75">
      <c r="A23" s="103" t="s">
        <v>341</v>
      </c>
      <c r="B23" s="104" t="s">
        <v>164</v>
      </c>
      <c r="C23" s="94">
        <v>5</v>
      </c>
      <c r="D23" s="22"/>
      <c r="E23" s="22">
        <v>5</v>
      </c>
      <c r="F23" s="22">
        <v>5</v>
      </c>
      <c r="G23" s="22"/>
      <c r="H23" s="22"/>
      <c r="I23" s="22"/>
      <c r="J23" s="22"/>
      <c r="K23" s="22"/>
      <c r="L23" s="22">
        <v>9</v>
      </c>
      <c r="M23" s="22"/>
      <c r="N23" s="22">
        <v>14</v>
      </c>
      <c r="O23" s="96">
        <v>42</v>
      </c>
      <c r="P23" s="25">
        <f t="shared" si="1"/>
        <v>38</v>
      </c>
    </row>
    <row r="24" spans="1:16" s="12" customFormat="1" ht="15.75">
      <c r="A24" s="103" t="s">
        <v>342</v>
      </c>
      <c r="B24" s="104" t="s">
        <v>165</v>
      </c>
      <c r="C24" s="94">
        <v>5</v>
      </c>
      <c r="D24" s="22"/>
      <c r="E24" s="22"/>
      <c r="F24" s="22">
        <v>5</v>
      </c>
      <c r="G24" s="22">
        <v>5</v>
      </c>
      <c r="H24" s="22">
        <v>5</v>
      </c>
      <c r="I24" s="22">
        <v>4</v>
      </c>
      <c r="J24" s="22"/>
      <c r="K24" s="22"/>
      <c r="L24" s="22"/>
      <c r="M24" s="22"/>
      <c r="N24" s="22">
        <v>14</v>
      </c>
      <c r="O24" s="96">
        <v>35</v>
      </c>
      <c r="P24" s="25">
        <f t="shared" si="1"/>
        <v>38</v>
      </c>
    </row>
    <row r="25" spans="1:16" s="12" customFormat="1" ht="15.75">
      <c r="A25" s="103" t="s">
        <v>346</v>
      </c>
      <c r="B25" s="104" t="s">
        <v>169</v>
      </c>
      <c r="C25" s="94"/>
      <c r="D25" s="22">
        <v>5</v>
      </c>
      <c r="E25" s="22">
        <v>4</v>
      </c>
      <c r="F25" s="22"/>
      <c r="G25" s="22"/>
      <c r="H25" s="22"/>
      <c r="I25" s="22">
        <v>4</v>
      </c>
      <c r="J25" s="22">
        <v>10</v>
      </c>
      <c r="K25" s="22"/>
      <c r="L25" s="22">
        <v>8</v>
      </c>
      <c r="M25" s="22"/>
      <c r="N25" s="22">
        <v>14</v>
      </c>
      <c r="O25" s="96">
        <v>38</v>
      </c>
      <c r="P25" s="25">
        <f t="shared" si="1"/>
        <v>45</v>
      </c>
    </row>
    <row r="26" spans="1:16" s="12" customFormat="1" ht="15.75">
      <c r="A26" s="103" t="s">
        <v>351</v>
      </c>
      <c r="B26" s="104" t="s">
        <v>174</v>
      </c>
      <c r="C26" s="94">
        <v>5</v>
      </c>
      <c r="D26" s="22">
        <v>5</v>
      </c>
      <c r="E26" s="22">
        <v>5</v>
      </c>
      <c r="F26" s="22">
        <v>5</v>
      </c>
      <c r="G26" s="22"/>
      <c r="H26" s="22"/>
      <c r="I26" s="22">
        <v>4</v>
      </c>
      <c r="J26" s="22">
        <v>10</v>
      </c>
      <c r="K26" s="22">
        <v>10</v>
      </c>
      <c r="L26" s="22">
        <v>9</v>
      </c>
      <c r="M26" s="22"/>
      <c r="N26" s="22">
        <v>14</v>
      </c>
      <c r="O26" s="96">
        <v>43</v>
      </c>
      <c r="P26" s="25">
        <f t="shared" si="1"/>
        <v>67</v>
      </c>
    </row>
    <row r="27" spans="1:16" s="12" customFormat="1" ht="15.75">
      <c r="A27" s="103" t="s">
        <v>352</v>
      </c>
      <c r="B27" s="104" t="s">
        <v>175</v>
      </c>
      <c r="C27" s="94">
        <v>5</v>
      </c>
      <c r="D27" s="22">
        <v>4</v>
      </c>
      <c r="E27" s="22">
        <v>5</v>
      </c>
      <c r="F27" s="22"/>
      <c r="G27" s="22"/>
      <c r="H27" s="22">
        <v>1</v>
      </c>
      <c r="I27" s="22"/>
      <c r="J27" s="22">
        <v>10</v>
      </c>
      <c r="K27" s="22"/>
      <c r="L27" s="22">
        <v>10</v>
      </c>
      <c r="M27" s="22"/>
      <c r="N27" s="22">
        <v>14</v>
      </c>
      <c r="O27" s="96">
        <v>41</v>
      </c>
      <c r="P27" s="25">
        <f t="shared" si="1"/>
        <v>49</v>
      </c>
    </row>
    <row r="28" spans="1:16" s="12" customFormat="1" ht="15.75">
      <c r="A28" s="103" t="s">
        <v>360</v>
      </c>
      <c r="B28" s="104" t="s">
        <v>183</v>
      </c>
      <c r="C28" s="94">
        <v>4</v>
      </c>
      <c r="D28" s="22">
        <v>3</v>
      </c>
      <c r="E28" s="22">
        <v>1</v>
      </c>
      <c r="F28" s="22"/>
      <c r="G28" s="22"/>
      <c r="H28" s="22"/>
      <c r="I28" s="22"/>
      <c r="J28" s="22">
        <v>10</v>
      </c>
      <c r="K28" s="22"/>
      <c r="L28" s="22">
        <v>9</v>
      </c>
      <c r="M28" s="22"/>
      <c r="N28" s="22">
        <v>14</v>
      </c>
      <c r="O28" s="96">
        <v>41</v>
      </c>
      <c r="P28" s="25">
        <f t="shared" si="1"/>
        <v>41</v>
      </c>
    </row>
    <row r="29" spans="1:16" s="12" customFormat="1" ht="15.75">
      <c r="A29" s="103" t="s">
        <v>362</v>
      </c>
      <c r="B29" s="104" t="s">
        <v>185</v>
      </c>
      <c r="C29" s="94">
        <v>5</v>
      </c>
      <c r="D29" s="22"/>
      <c r="E29" s="22">
        <v>4</v>
      </c>
      <c r="F29" s="22">
        <v>4</v>
      </c>
      <c r="G29" s="22"/>
      <c r="H29" s="22">
        <v>4</v>
      </c>
      <c r="I29" s="22">
        <v>5</v>
      </c>
      <c r="J29" s="22">
        <v>2</v>
      </c>
      <c r="K29" s="22"/>
      <c r="L29" s="22">
        <v>9</v>
      </c>
      <c r="M29" s="22"/>
      <c r="N29" s="22">
        <v>14</v>
      </c>
      <c r="O29" s="96">
        <v>41</v>
      </c>
      <c r="P29" s="25">
        <f t="shared" si="1"/>
        <v>47</v>
      </c>
    </row>
    <row r="30" spans="1:16" s="12" customFormat="1" ht="15.75">
      <c r="A30" s="103" t="s">
        <v>375</v>
      </c>
      <c r="B30" s="104" t="s">
        <v>198</v>
      </c>
      <c r="C30" s="94">
        <v>2</v>
      </c>
      <c r="D30" s="22">
        <v>5</v>
      </c>
      <c r="E30" s="22">
        <v>4</v>
      </c>
      <c r="F30" s="22"/>
      <c r="G30" s="22">
        <v>5</v>
      </c>
      <c r="H30" s="22">
        <v>2</v>
      </c>
      <c r="I30" s="22"/>
      <c r="J30" s="22">
        <v>10</v>
      </c>
      <c r="K30" s="22"/>
      <c r="L30" s="22">
        <v>10</v>
      </c>
      <c r="M30" s="22"/>
      <c r="N30" s="22">
        <v>14</v>
      </c>
      <c r="O30" s="96">
        <v>38</v>
      </c>
      <c r="P30" s="25">
        <f t="shared" si="1"/>
        <v>52</v>
      </c>
    </row>
    <row r="31" spans="1:16" s="12" customFormat="1" ht="15.75">
      <c r="A31" s="103" t="s">
        <v>380</v>
      </c>
      <c r="B31" s="104" t="s">
        <v>203</v>
      </c>
      <c r="C31" s="94">
        <v>5</v>
      </c>
      <c r="D31" s="22"/>
      <c r="E31" s="22"/>
      <c r="F31" s="22">
        <v>3</v>
      </c>
      <c r="G31" s="22"/>
      <c r="H31" s="22">
        <v>5</v>
      </c>
      <c r="I31" s="22"/>
      <c r="J31" s="22">
        <v>8</v>
      </c>
      <c r="K31" s="22"/>
      <c r="L31" s="22">
        <v>8</v>
      </c>
      <c r="M31" s="22"/>
      <c r="N31" s="22">
        <v>14</v>
      </c>
      <c r="O31" s="96">
        <v>42</v>
      </c>
      <c r="P31" s="25">
        <f t="shared" si="1"/>
        <v>43</v>
      </c>
    </row>
    <row r="32" spans="1:16" s="12" customFormat="1" ht="15.75">
      <c r="A32" s="103" t="s">
        <v>397</v>
      </c>
      <c r="B32" s="104" t="s">
        <v>220</v>
      </c>
      <c r="C32" s="94">
        <v>5</v>
      </c>
      <c r="D32" s="22">
        <v>5</v>
      </c>
      <c r="E32" s="22">
        <v>3</v>
      </c>
      <c r="F32" s="22"/>
      <c r="G32" s="22"/>
      <c r="H32" s="22"/>
      <c r="I32" s="22"/>
      <c r="J32" s="22"/>
      <c r="K32" s="22">
        <v>10</v>
      </c>
      <c r="L32" s="22">
        <v>10</v>
      </c>
      <c r="M32" s="22"/>
      <c r="N32" s="22">
        <v>14</v>
      </c>
      <c r="O32" s="96">
        <v>42</v>
      </c>
      <c r="P32" s="25">
        <f t="shared" si="1"/>
        <v>47</v>
      </c>
    </row>
    <row r="33" spans="1:16" s="12" customFormat="1" ht="15.75">
      <c r="A33" s="103" t="s">
        <v>399</v>
      </c>
      <c r="B33" s="104" t="s">
        <v>222</v>
      </c>
      <c r="C33" s="94">
        <v>1</v>
      </c>
      <c r="D33" s="22"/>
      <c r="E33" s="22"/>
      <c r="F33" s="22"/>
      <c r="G33" s="22"/>
      <c r="H33" s="22"/>
      <c r="I33" s="22"/>
      <c r="J33" s="22">
        <v>5</v>
      </c>
      <c r="K33" s="22"/>
      <c r="L33" s="22">
        <v>3</v>
      </c>
      <c r="M33" s="22">
        <v>3</v>
      </c>
      <c r="N33" s="22">
        <v>14</v>
      </c>
      <c r="O33" s="96">
        <v>38</v>
      </c>
      <c r="P33" s="25">
        <f t="shared" si="1"/>
        <v>26</v>
      </c>
    </row>
    <row r="34" spans="1:16" s="12" customFormat="1" ht="15.75">
      <c r="A34" s="103" t="s">
        <v>400</v>
      </c>
      <c r="B34" s="104" t="s">
        <v>469</v>
      </c>
      <c r="C34" s="9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96">
        <v>42</v>
      </c>
      <c r="P34" s="25">
        <f t="shared" si="1"/>
        <v>0</v>
      </c>
    </row>
    <row r="35" spans="1:16" s="12" customFormat="1" ht="15.75">
      <c r="A35" s="103" t="s">
        <v>405</v>
      </c>
      <c r="B35" s="104" t="s">
        <v>228</v>
      </c>
      <c r="C35" s="94">
        <v>4</v>
      </c>
      <c r="D35" s="22">
        <v>5</v>
      </c>
      <c r="E35" s="22"/>
      <c r="F35" s="22"/>
      <c r="G35" s="22"/>
      <c r="H35" s="22"/>
      <c r="I35" s="22"/>
      <c r="J35" s="22">
        <v>10</v>
      </c>
      <c r="K35" s="22">
        <v>6</v>
      </c>
      <c r="L35" s="22">
        <v>10</v>
      </c>
      <c r="M35" s="22"/>
      <c r="N35" s="22">
        <v>14</v>
      </c>
      <c r="O35" s="96">
        <v>38</v>
      </c>
      <c r="P35" s="25">
        <f t="shared" si="1"/>
        <v>49</v>
      </c>
    </row>
    <row r="36" spans="1:16" s="12" customFormat="1" ht="15.75">
      <c r="A36" s="103" t="s">
        <v>416</v>
      </c>
      <c r="B36" s="104" t="s">
        <v>239</v>
      </c>
      <c r="C36" s="94">
        <v>5</v>
      </c>
      <c r="D36" s="22">
        <v>5</v>
      </c>
      <c r="E36" s="22">
        <v>5</v>
      </c>
      <c r="F36" s="22"/>
      <c r="G36" s="22"/>
      <c r="H36" s="22">
        <v>5</v>
      </c>
      <c r="I36" s="22">
        <v>4</v>
      </c>
      <c r="J36" s="22">
        <v>10</v>
      </c>
      <c r="K36" s="22">
        <v>9</v>
      </c>
      <c r="L36" s="22">
        <v>7</v>
      </c>
      <c r="M36" s="22"/>
      <c r="N36" s="22">
        <v>14</v>
      </c>
      <c r="O36" s="96">
        <v>38</v>
      </c>
      <c r="P36" s="25">
        <f t="shared" si="1"/>
        <v>64</v>
      </c>
    </row>
    <row r="37" spans="1:16" s="12" customFormat="1" ht="15.75">
      <c r="A37" s="103" t="s">
        <v>417</v>
      </c>
      <c r="B37" s="104" t="s">
        <v>240</v>
      </c>
      <c r="C37" s="94">
        <v>5</v>
      </c>
      <c r="D37" s="22"/>
      <c r="E37" s="22">
        <v>4</v>
      </c>
      <c r="F37" s="22"/>
      <c r="G37" s="22">
        <v>5</v>
      </c>
      <c r="H37" s="22">
        <v>5</v>
      </c>
      <c r="I37" s="22">
        <v>4</v>
      </c>
      <c r="J37" s="22"/>
      <c r="K37" s="22">
        <v>6</v>
      </c>
      <c r="L37" s="22">
        <v>9</v>
      </c>
      <c r="M37" s="22">
        <v>7</v>
      </c>
      <c r="N37" s="22">
        <v>14</v>
      </c>
      <c r="O37" s="96">
        <v>45</v>
      </c>
      <c r="P37" s="25">
        <f t="shared" si="1"/>
        <v>59</v>
      </c>
    </row>
    <row r="38" spans="1:16" s="12" customFormat="1" ht="15.75">
      <c r="A38" s="103" t="s">
        <v>420</v>
      </c>
      <c r="B38" s="104" t="s">
        <v>243</v>
      </c>
      <c r="C38" s="94">
        <v>4</v>
      </c>
      <c r="D38" s="22">
        <v>5</v>
      </c>
      <c r="E38" s="22"/>
      <c r="F38" s="22"/>
      <c r="G38" s="22"/>
      <c r="H38" s="22">
        <v>5</v>
      </c>
      <c r="I38" s="22">
        <v>2</v>
      </c>
      <c r="J38" s="22">
        <v>10</v>
      </c>
      <c r="K38" s="22">
        <v>8</v>
      </c>
      <c r="L38" s="22">
        <v>9</v>
      </c>
      <c r="M38" s="22"/>
      <c r="N38" s="22">
        <v>14</v>
      </c>
      <c r="O38" s="96">
        <v>37</v>
      </c>
      <c r="P38" s="25">
        <f t="shared" si="1"/>
        <v>57</v>
      </c>
    </row>
    <row r="39" spans="1:16" s="12" customFormat="1" ht="15.75">
      <c r="A39" s="187" t="s">
        <v>49</v>
      </c>
      <c r="B39" s="188"/>
      <c r="C39" s="105">
        <f t="shared" ref="C39:N39" si="2">COUNTA(C15:C38)</f>
        <v>22</v>
      </c>
      <c r="D39" s="54">
        <f t="shared" si="2"/>
        <v>15</v>
      </c>
      <c r="E39" s="54">
        <f t="shared" si="2"/>
        <v>12</v>
      </c>
      <c r="F39" s="54">
        <f t="shared" si="2"/>
        <v>8</v>
      </c>
      <c r="G39" s="54">
        <f t="shared" si="2"/>
        <v>5</v>
      </c>
      <c r="H39" s="54">
        <f t="shared" si="2"/>
        <v>12</v>
      </c>
      <c r="I39" s="54">
        <f t="shared" si="2"/>
        <v>9</v>
      </c>
      <c r="J39" s="54">
        <f t="shared" si="2"/>
        <v>17</v>
      </c>
      <c r="K39" s="54">
        <f t="shared" si="2"/>
        <v>7</v>
      </c>
      <c r="L39" s="54">
        <f t="shared" si="2"/>
        <v>21</v>
      </c>
      <c r="M39" s="54">
        <f t="shared" si="2"/>
        <v>4</v>
      </c>
      <c r="N39" s="54">
        <f t="shared" si="2"/>
        <v>23</v>
      </c>
      <c r="O39" s="26">
        <f>COUNT(O15:O38)</f>
        <v>24</v>
      </c>
      <c r="P39" s="62"/>
    </row>
    <row r="40" spans="1:16" s="12" customFormat="1" ht="15.75">
      <c r="A40" s="166" t="s">
        <v>4</v>
      </c>
      <c r="B40" s="167"/>
      <c r="C40" s="59">
        <f t="shared" ref="C40:O40" si="3">COUNTIF(C15:C38,"&gt;"&amp;C14)</f>
        <v>20</v>
      </c>
      <c r="D40" s="52">
        <f t="shared" si="3"/>
        <v>13</v>
      </c>
      <c r="E40" s="52">
        <f t="shared" si="3"/>
        <v>10</v>
      </c>
      <c r="F40" s="52">
        <f t="shared" si="3"/>
        <v>7</v>
      </c>
      <c r="G40" s="52">
        <f t="shared" si="3"/>
        <v>4</v>
      </c>
      <c r="H40" s="52">
        <f t="shared" si="3"/>
        <v>9</v>
      </c>
      <c r="I40" s="52">
        <f t="shared" si="3"/>
        <v>8</v>
      </c>
      <c r="J40" s="52">
        <f t="shared" si="3"/>
        <v>14</v>
      </c>
      <c r="K40" s="52">
        <f t="shared" si="3"/>
        <v>5</v>
      </c>
      <c r="L40" s="52">
        <f t="shared" si="3"/>
        <v>18</v>
      </c>
      <c r="M40" s="52">
        <f t="shared" si="3"/>
        <v>2</v>
      </c>
      <c r="N40" s="52">
        <f t="shared" si="3"/>
        <v>23</v>
      </c>
      <c r="O40" s="26">
        <f t="shared" si="3"/>
        <v>24</v>
      </c>
      <c r="P40" s="62"/>
    </row>
    <row r="41" spans="1:16" s="12" customFormat="1" ht="15.75">
      <c r="A41" s="166" t="s">
        <v>54</v>
      </c>
      <c r="B41" s="167"/>
      <c r="C41" s="59">
        <f t="shared" ref="C41:N41" si="4">ROUND(C40*100/C39,0)</f>
        <v>91</v>
      </c>
      <c r="D41" s="59">
        <f t="shared" si="4"/>
        <v>87</v>
      </c>
      <c r="E41" s="52">
        <f t="shared" si="4"/>
        <v>83</v>
      </c>
      <c r="F41" s="52">
        <f t="shared" si="4"/>
        <v>88</v>
      </c>
      <c r="G41" s="52">
        <f t="shared" si="4"/>
        <v>80</v>
      </c>
      <c r="H41" s="52">
        <f t="shared" si="4"/>
        <v>75</v>
      </c>
      <c r="I41" s="52">
        <f t="shared" si="4"/>
        <v>89</v>
      </c>
      <c r="J41" s="52">
        <f t="shared" si="4"/>
        <v>82</v>
      </c>
      <c r="K41" s="52">
        <f t="shared" si="4"/>
        <v>71</v>
      </c>
      <c r="L41" s="52">
        <f t="shared" si="4"/>
        <v>86</v>
      </c>
      <c r="M41" s="52">
        <f t="shared" si="4"/>
        <v>50</v>
      </c>
      <c r="N41" s="52">
        <f t="shared" si="4"/>
        <v>100</v>
      </c>
      <c r="O41" s="26">
        <f>ROUND(O40*100/O39,0)</f>
        <v>100</v>
      </c>
      <c r="P41" s="62"/>
    </row>
    <row r="42" spans="1:16" s="12" customFormat="1">
      <c r="A42" s="170" t="s">
        <v>14</v>
      </c>
      <c r="B42" s="171"/>
      <c r="C42" s="59" t="str">
        <f>IF(C41&gt;=80,"3",IF(C41&gt;=70,"2",IF(C41&gt;=60,"1","-")))</f>
        <v>3</v>
      </c>
      <c r="D42" s="52" t="str">
        <f t="shared" ref="D42:O42" si="5">IF(D41&gt;=80,"3",IF(D41&gt;=70,"2",IF(D41&gt;=60,"1","-")))</f>
        <v>3</v>
      </c>
      <c r="E42" s="52" t="str">
        <f t="shared" si="5"/>
        <v>3</v>
      </c>
      <c r="F42" s="52" t="str">
        <f t="shared" si="5"/>
        <v>3</v>
      </c>
      <c r="G42" s="52" t="str">
        <f t="shared" si="5"/>
        <v>3</v>
      </c>
      <c r="H42" s="52" t="str">
        <f t="shared" si="5"/>
        <v>2</v>
      </c>
      <c r="I42" s="52" t="str">
        <f t="shared" si="5"/>
        <v>3</v>
      </c>
      <c r="J42" s="52" t="str">
        <f t="shared" si="5"/>
        <v>3</v>
      </c>
      <c r="K42" s="52" t="str">
        <f t="shared" si="5"/>
        <v>2</v>
      </c>
      <c r="L42" s="52" t="str">
        <f t="shared" si="5"/>
        <v>3</v>
      </c>
      <c r="M42" s="52" t="str">
        <f t="shared" si="5"/>
        <v>-</v>
      </c>
      <c r="N42" s="52" t="str">
        <f t="shared" si="5"/>
        <v>3</v>
      </c>
      <c r="O42" s="26" t="str">
        <f t="shared" si="5"/>
        <v>3</v>
      </c>
      <c r="P42" s="62"/>
    </row>
    <row r="43" spans="1:16" s="12" customFormat="1">
      <c r="B43" s="8"/>
      <c r="C43" s="9"/>
      <c r="D43" s="9"/>
      <c r="E43" s="10"/>
      <c r="F43" s="11"/>
      <c r="G43" s="11"/>
      <c r="H43" s="11"/>
      <c r="I43" s="11"/>
      <c r="J43" s="11"/>
      <c r="K43" s="11"/>
      <c r="L43" s="11"/>
      <c r="M43" s="11"/>
      <c r="N43" s="11"/>
      <c r="P43" s="9"/>
    </row>
    <row r="44" spans="1:16" s="12" customFormat="1" ht="18.75">
      <c r="B44" s="8"/>
      <c r="C44" s="9"/>
      <c r="D44" s="9"/>
      <c r="E44" s="10"/>
      <c r="F44" s="62"/>
      <c r="G44" s="61"/>
      <c r="H44" s="63" t="s">
        <v>15</v>
      </c>
      <c r="I44" s="63"/>
      <c r="J44" s="13" t="s">
        <v>18</v>
      </c>
      <c r="K44" s="13"/>
      <c r="L44" s="14"/>
      <c r="M44" s="14"/>
      <c r="N44" s="15"/>
      <c r="P44" s="9"/>
    </row>
    <row r="45" spans="1:16" s="12" customFormat="1" ht="20.25">
      <c r="B45" s="8"/>
      <c r="C45" s="16"/>
      <c r="D45" s="17"/>
      <c r="E45" s="11"/>
      <c r="F45" s="60" t="s">
        <v>16</v>
      </c>
      <c r="G45" s="61"/>
      <c r="H45" s="18" t="s">
        <v>35</v>
      </c>
      <c r="I45" s="18" t="s">
        <v>14</v>
      </c>
      <c r="J45" s="18" t="s">
        <v>35</v>
      </c>
      <c r="K45" s="18" t="s">
        <v>14</v>
      </c>
      <c r="L45" s="19"/>
      <c r="M45" s="19"/>
      <c r="N45" s="16"/>
      <c r="P45" s="9"/>
    </row>
    <row r="46" spans="1:16" s="12" customFormat="1" ht="20.25">
      <c r="B46" s="8"/>
      <c r="C46" s="16"/>
      <c r="D46" s="16"/>
      <c r="E46" s="11"/>
      <c r="F46" s="60" t="s">
        <v>31</v>
      </c>
      <c r="G46" s="61"/>
      <c r="H46" s="21">
        <f>AVERAGE(M41)</f>
        <v>50</v>
      </c>
      <c r="I46" s="52" t="str">
        <f>IF(H46&gt;=80,"3",IF(H46&gt;=70,"2",IF(H46&gt;=60,"1",IF(H46&lt;59,"-"))))</f>
        <v>-</v>
      </c>
      <c r="J46" s="52">
        <f>(H46*0.3)+($O$41*0.7)</f>
        <v>85</v>
      </c>
      <c r="K46" s="52" t="str">
        <f>IF(J46&gt;=80,"3",IF(J46&gt;=70,"2",IF(J46&gt;=60,"1",IF(J46&lt;59,"-"))))</f>
        <v>3</v>
      </c>
      <c r="L46" s="20"/>
      <c r="M46" s="20"/>
      <c r="N46" s="16"/>
      <c r="P46" s="9"/>
    </row>
    <row r="47" spans="1:16" s="12" customFormat="1" ht="20.25">
      <c r="B47" s="8"/>
      <c r="C47" s="9"/>
      <c r="D47" s="9"/>
      <c r="E47" s="10"/>
      <c r="F47" s="60" t="s">
        <v>32</v>
      </c>
      <c r="G47" s="61"/>
      <c r="H47" s="21">
        <f>AVERAGE(D41,J41,K41)</f>
        <v>80</v>
      </c>
      <c r="I47" s="52" t="str">
        <f t="shared" ref="I47:I50" si="6">IF(H47&gt;=80,"3",IF(H47&gt;=70,"2",IF(H47&gt;=60,"1",IF(H47&lt;59,"-"))))</f>
        <v>3</v>
      </c>
      <c r="J47" s="52">
        <f t="shared" ref="J47:J50" si="7">(H47*0.3)+($O$41*0.7)</f>
        <v>94</v>
      </c>
      <c r="K47" s="52" t="str">
        <f>IF(J47&gt;=80,"3",IF(J47&gt;=70,"2",IF(J47&gt;=60,"1",IF(J47&lt;59,"-"))))</f>
        <v>3</v>
      </c>
      <c r="L47" s="20"/>
      <c r="M47" s="20"/>
      <c r="N47" s="16"/>
      <c r="P47" s="9"/>
    </row>
    <row r="48" spans="1:16" s="12" customFormat="1" ht="20.25">
      <c r="B48" s="8"/>
      <c r="C48" s="9"/>
      <c r="D48" s="9"/>
      <c r="E48" s="10"/>
      <c r="F48" s="60" t="s">
        <v>33</v>
      </c>
      <c r="G48" s="61"/>
      <c r="H48" s="21">
        <f>AVERAGE(F41,I41)</f>
        <v>88.5</v>
      </c>
      <c r="I48" s="52" t="str">
        <f t="shared" si="6"/>
        <v>3</v>
      </c>
      <c r="J48" s="52">
        <f t="shared" si="7"/>
        <v>96.55</v>
      </c>
      <c r="K48" s="52" t="str">
        <f>IF(J48&gt;=80,"3",IF(J48&gt;=70,"2",IF(J48&gt;=60,"1",IF(J48&lt;59,"-"))))</f>
        <v>3</v>
      </c>
      <c r="L48" s="20"/>
      <c r="M48" s="20"/>
      <c r="N48" s="16"/>
      <c r="P48" s="9"/>
    </row>
    <row r="49" spans="1:16" s="12" customFormat="1" ht="20.25">
      <c r="B49" s="8"/>
      <c r="C49" s="9"/>
      <c r="D49" s="9"/>
      <c r="E49" s="10"/>
      <c r="F49" s="60" t="s">
        <v>34</v>
      </c>
      <c r="G49" s="61"/>
      <c r="H49" s="21">
        <f>AVERAGE(H41)</f>
        <v>75</v>
      </c>
      <c r="I49" s="52" t="str">
        <f t="shared" si="6"/>
        <v>2</v>
      </c>
      <c r="J49" s="52">
        <f t="shared" si="7"/>
        <v>92.5</v>
      </c>
      <c r="K49" s="52" t="str">
        <f>IF(J49&gt;=80,"3",IF(J49&gt;=70,"2",IF(J49&gt;=60,"1",IF(J49&lt;59,"-"))))</f>
        <v>3</v>
      </c>
      <c r="L49" s="20"/>
      <c r="M49" s="20"/>
      <c r="N49" s="16"/>
      <c r="P49" s="9"/>
    </row>
    <row r="50" spans="1:16" s="12" customFormat="1" ht="20.25">
      <c r="B50" s="8"/>
      <c r="C50" s="9"/>
      <c r="D50" s="9"/>
      <c r="E50" s="10"/>
      <c r="F50" s="60" t="s">
        <v>62</v>
      </c>
      <c r="G50" s="61"/>
      <c r="H50" s="21">
        <f>AVERAGE(C41,E41,G41,L41,N41)</f>
        <v>88</v>
      </c>
      <c r="I50" s="52" t="str">
        <f t="shared" si="6"/>
        <v>3</v>
      </c>
      <c r="J50" s="52">
        <f t="shared" si="7"/>
        <v>96.4</v>
      </c>
      <c r="K50" s="52" t="str">
        <f>IF(J50&gt;=80,"3",IF(J50&gt;=70,"2",IF(J50&gt;=60,"1",IF(J50&lt;59,"-"))))</f>
        <v>3</v>
      </c>
      <c r="L50" s="20"/>
      <c r="M50" s="20"/>
      <c r="N50" s="16"/>
      <c r="P50" s="9"/>
    </row>
    <row r="51" spans="1:16" s="12" customForma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P51" s="9"/>
    </row>
    <row r="52" spans="1:16">
      <c r="A52" s="39"/>
    </row>
    <row r="53" spans="1:16">
      <c r="A53" s="39"/>
    </row>
    <row r="54" spans="1:16">
      <c r="A54" s="39"/>
    </row>
    <row r="55" spans="1:16">
      <c r="A55" s="39"/>
    </row>
    <row r="56" spans="1:16">
      <c r="A56" s="39"/>
    </row>
    <row r="57" spans="1:16">
      <c r="A57" s="39"/>
    </row>
    <row r="58" spans="1:16">
      <c r="A58" s="39"/>
    </row>
  </sheetData>
  <mergeCells count="22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42:B42"/>
    <mergeCell ref="A6:B6"/>
    <mergeCell ref="C6:G6"/>
    <mergeCell ref="H6:L6"/>
    <mergeCell ref="M6:P6"/>
    <mergeCell ref="C10:I10"/>
    <mergeCell ref="J10:M10"/>
    <mergeCell ref="C9:N9"/>
    <mergeCell ref="A12:B12"/>
    <mergeCell ref="A13:B13"/>
    <mergeCell ref="A39:B39"/>
    <mergeCell ref="A40:B40"/>
    <mergeCell ref="A41:B4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J3" sqref="J3"/>
    </sheetView>
  </sheetViews>
  <sheetFormatPr defaultRowHeight="1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2" ht="28.5" customHeight="1">
      <c r="A1" s="205" t="s">
        <v>470</v>
      </c>
      <c r="B1" s="205"/>
      <c r="C1" s="205"/>
      <c r="D1" s="205"/>
      <c r="E1" s="205"/>
      <c r="F1" s="205"/>
      <c r="G1" s="205"/>
      <c r="H1" s="7"/>
      <c r="I1" s="7"/>
      <c r="J1" s="7"/>
      <c r="K1" s="7"/>
      <c r="L1" s="7"/>
    </row>
    <row r="3" spans="1:12">
      <c r="C3" s="106"/>
      <c r="D3" s="106" t="s">
        <v>15</v>
      </c>
      <c r="E3" s="106"/>
      <c r="F3" s="106" t="s">
        <v>18</v>
      </c>
      <c r="G3" s="106"/>
    </row>
    <row r="4" spans="1:12">
      <c r="C4" s="107" t="s">
        <v>16</v>
      </c>
      <c r="D4" s="106" t="s">
        <v>17</v>
      </c>
      <c r="E4" s="106" t="s">
        <v>14</v>
      </c>
      <c r="F4" s="106" t="s">
        <v>17</v>
      </c>
      <c r="G4" s="106" t="s">
        <v>14</v>
      </c>
    </row>
    <row r="5" spans="1:12">
      <c r="C5" s="107" t="s">
        <v>0</v>
      </c>
      <c r="D5" s="28">
        <f>'4.4.2'!H46</f>
        <v>50</v>
      </c>
      <c r="E5" s="28" t="str">
        <f>'4.4.2'!I46</f>
        <v>-</v>
      </c>
      <c r="F5" s="28">
        <f>'4.4.2'!J46</f>
        <v>85</v>
      </c>
      <c r="G5" s="28" t="str">
        <f>'4.4.2'!K46</f>
        <v>3</v>
      </c>
    </row>
    <row r="6" spans="1:12">
      <c r="C6" s="107" t="s">
        <v>1</v>
      </c>
      <c r="D6" s="28">
        <f>'4.4.2'!H47</f>
        <v>80</v>
      </c>
      <c r="E6" s="28" t="str">
        <f>'4.4.2'!I47</f>
        <v>3</v>
      </c>
      <c r="F6" s="28">
        <f>'4.4.2'!J47</f>
        <v>94</v>
      </c>
      <c r="G6" s="28" t="str">
        <f>'4.4.2'!K47</f>
        <v>3</v>
      </c>
    </row>
    <row r="7" spans="1:12">
      <c r="C7" s="107" t="s">
        <v>2</v>
      </c>
      <c r="D7" s="28">
        <f>'4.4.2'!H48</f>
        <v>88.5</v>
      </c>
      <c r="E7" s="28" t="str">
        <f>'4.4.2'!I48</f>
        <v>3</v>
      </c>
      <c r="F7" s="28">
        <f>'4.4.2'!J48</f>
        <v>96.55</v>
      </c>
      <c r="G7" s="28" t="str">
        <f>'4.4.2'!K48</f>
        <v>3</v>
      </c>
    </row>
    <row r="8" spans="1:12">
      <c r="C8" s="107" t="s">
        <v>3</v>
      </c>
      <c r="D8" s="28">
        <f>'4.4.2'!H49</f>
        <v>75</v>
      </c>
      <c r="E8" s="28" t="str">
        <f>'4.4.2'!I49</f>
        <v>2</v>
      </c>
      <c r="F8" s="28">
        <f>'4.4.2'!J49</f>
        <v>92.5</v>
      </c>
      <c r="G8" s="28" t="str">
        <f>'4.4.2'!K49</f>
        <v>3</v>
      </c>
    </row>
    <row r="9" spans="1:12">
      <c r="C9" s="107" t="s">
        <v>61</v>
      </c>
      <c r="D9" s="28">
        <f>'4.4.2'!H50</f>
        <v>88</v>
      </c>
      <c r="E9" s="28" t="str">
        <f>'4.4.2'!I50</f>
        <v>3</v>
      </c>
      <c r="F9" s="28">
        <f>'4.4.2'!J50</f>
        <v>96.4</v>
      </c>
      <c r="G9" s="28" t="str">
        <f>'4.4.2'!K50</f>
        <v>3</v>
      </c>
    </row>
    <row r="13" spans="1:12" ht="15.75" thickBot="1">
      <c r="B13" s="108"/>
      <c r="C13" s="93" t="s">
        <v>6</v>
      </c>
      <c r="D13" s="93" t="s">
        <v>7</v>
      </c>
      <c r="E13" s="93" t="s">
        <v>5</v>
      </c>
      <c r="F13" s="93" t="s">
        <v>12</v>
      </c>
      <c r="G13" s="93" t="s">
        <v>13</v>
      </c>
      <c r="H13" s="93" t="s">
        <v>50</v>
      </c>
      <c r="I13" s="93" t="s">
        <v>51</v>
      </c>
      <c r="J13" s="93" t="s">
        <v>52</v>
      </c>
      <c r="K13" s="93" t="s">
        <v>53</v>
      </c>
    </row>
    <row r="14" spans="1:12" ht="16.5" thickBot="1">
      <c r="B14" s="93" t="s">
        <v>8</v>
      </c>
      <c r="C14" s="48">
        <v>2</v>
      </c>
      <c r="D14" s="49">
        <v>3</v>
      </c>
      <c r="E14" s="49">
        <v>1</v>
      </c>
      <c r="F14" s="49">
        <v>1</v>
      </c>
      <c r="G14" s="49">
        <v>3</v>
      </c>
      <c r="H14" s="49">
        <v>1</v>
      </c>
      <c r="I14" s="49"/>
      <c r="J14" s="49"/>
      <c r="K14" s="49">
        <v>2</v>
      </c>
    </row>
    <row r="15" spans="1:12" ht="16.5" thickBot="1">
      <c r="B15" s="93" t="s">
        <v>9</v>
      </c>
      <c r="C15" s="50">
        <v>3</v>
      </c>
      <c r="D15" s="51">
        <v>3</v>
      </c>
      <c r="E15" s="51">
        <v>2</v>
      </c>
      <c r="F15" s="51">
        <v>1</v>
      </c>
      <c r="G15" s="51">
        <v>3</v>
      </c>
      <c r="H15" s="51">
        <v>1</v>
      </c>
      <c r="I15" s="51">
        <v>1</v>
      </c>
      <c r="J15" s="51">
        <v>1</v>
      </c>
      <c r="K15" s="51">
        <v>2</v>
      </c>
    </row>
    <row r="16" spans="1:12" ht="16.5" thickBot="1">
      <c r="B16" s="93" t="s">
        <v>10</v>
      </c>
      <c r="C16" s="50">
        <v>3</v>
      </c>
      <c r="D16" s="51">
        <v>3</v>
      </c>
      <c r="E16" s="51">
        <v>3</v>
      </c>
      <c r="F16" s="51">
        <v>2</v>
      </c>
      <c r="G16" s="51">
        <v>3</v>
      </c>
      <c r="H16" s="51">
        <v>1</v>
      </c>
      <c r="I16" s="51"/>
      <c r="J16" s="51">
        <v>1</v>
      </c>
      <c r="K16" s="51">
        <v>2</v>
      </c>
    </row>
    <row r="17" spans="1:11" ht="16.5" thickBot="1">
      <c r="B17" s="93" t="s">
        <v>11</v>
      </c>
      <c r="C17" s="50">
        <v>2</v>
      </c>
      <c r="D17" s="51">
        <v>1</v>
      </c>
      <c r="E17" s="51">
        <v>3</v>
      </c>
      <c r="F17" s="51">
        <v>2</v>
      </c>
      <c r="G17" s="51">
        <v>2</v>
      </c>
      <c r="H17" s="51">
        <v>1</v>
      </c>
      <c r="I17" s="51">
        <v>1</v>
      </c>
      <c r="J17" s="51"/>
      <c r="K17" s="51">
        <v>3</v>
      </c>
    </row>
    <row r="18" spans="1:11" ht="16.5" thickBot="1">
      <c r="B18" s="93" t="s">
        <v>60</v>
      </c>
      <c r="C18" s="50">
        <v>3</v>
      </c>
      <c r="D18" s="51">
        <v>2</v>
      </c>
      <c r="E18" s="51">
        <v>2</v>
      </c>
      <c r="F18" s="51">
        <v>2</v>
      </c>
      <c r="G18" s="51">
        <v>3</v>
      </c>
      <c r="H18" s="51">
        <v>2</v>
      </c>
      <c r="I18" s="51">
        <v>1</v>
      </c>
      <c r="J18" s="51">
        <v>1</v>
      </c>
      <c r="K18" s="51">
        <v>1</v>
      </c>
    </row>
    <row r="19" spans="1:11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1">
      <c r="B20" s="38"/>
      <c r="C20" s="38"/>
      <c r="D20" s="38"/>
      <c r="E20" s="38"/>
      <c r="F20" s="38"/>
      <c r="G20" s="38"/>
    </row>
    <row r="21" spans="1:11">
      <c r="B21" s="38"/>
      <c r="C21" s="38"/>
      <c r="D21" s="38"/>
      <c r="E21" s="38"/>
      <c r="F21" s="38"/>
      <c r="G21" s="38"/>
    </row>
    <row r="22" spans="1:11">
      <c r="A22" s="199" t="s">
        <v>29</v>
      </c>
      <c r="B22" s="199"/>
      <c r="C22" s="196" t="s">
        <v>6</v>
      </c>
      <c r="D22" s="196" t="s">
        <v>7</v>
      </c>
      <c r="E22" s="196" t="s">
        <v>5</v>
      </c>
      <c r="F22" s="196" t="s">
        <v>12</v>
      </c>
      <c r="G22" s="196" t="s">
        <v>13</v>
      </c>
      <c r="H22" s="196" t="s">
        <v>50</v>
      </c>
      <c r="I22" s="196" t="s">
        <v>51</v>
      </c>
      <c r="J22" s="196" t="s">
        <v>52</v>
      </c>
      <c r="K22" s="196" t="s">
        <v>53</v>
      </c>
    </row>
    <row r="23" spans="1:11">
      <c r="A23" s="198" t="s">
        <v>28</v>
      </c>
      <c r="B23" s="198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>
      <c r="A24" s="52" t="s">
        <v>8</v>
      </c>
      <c r="B24" s="23">
        <f>F5</f>
        <v>85</v>
      </c>
      <c r="C24" s="44">
        <f>C14*$B$24/3</f>
        <v>56.666666666666664</v>
      </c>
      <c r="D24" s="44">
        <f>D14*$B$24/3</f>
        <v>85</v>
      </c>
      <c r="E24" s="44">
        <f t="shared" ref="E24:K24" si="0">E14*$B$24/3</f>
        <v>28.333333333333332</v>
      </c>
      <c r="F24" s="44">
        <f t="shared" si="0"/>
        <v>28.333333333333332</v>
      </c>
      <c r="G24" s="44">
        <f t="shared" si="0"/>
        <v>85</v>
      </c>
      <c r="H24" s="44">
        <f t="shared" si="0"/>
        <v>28.333333333333332</v>
      </c>
      <c r="I24" s="44">
        <f t="shared" si="0"/>
        <v>0</v>
      </c>
      <c r="J24" s="44">
        <f t="shared" si="0"/>
        <v>0</v>
      </c>
      <c r="K24" s="44">
        <f t="shared" si="0"/>
        <v>56.666666666666664</v>
      </c>
    </row>
    <row r="25" spans="1:11">
      <c r="A25" s="52" t="s">
        <v>9</v>
      </c>
      <c r="B25" s="23">
        <f t="shared" ref="B25:B28" si="1">F6</f>
        <v>94</v>
      </c>
      <c r="C25" s="44">
        <f t="shared" ref="C25:K25" si="2">C15*$B$25/3</f>
        <v>94</v>
      </c>
      <c r="D25" s="44">
        <f t="shared" si="2"/>
        <v>94</v>
      </c>
      <c r="E25" s="44">
        <f t="shared" si="2"/>
        <v>62.666666666666664</v>
      </c>
      <c r="F25" s="44">
        <f t="shared" si="2"/>
        <v>31.333333333333332</v>
      </c>
      <c r="G25" s="44">
        <f t="shared" si="2"/>
        <v>94</v>
      </c>
      <c r="H25" s="44">
        <f t="shared" si="2"/>
        <v>31.333333333333332</v>
      </c>
      <c r="I25" s="44">
        <f t="shared" si="2"/>
        <v>31.333333333333332</v>
      </c>
      <c r="J25" s="44">
        <f t="shared" si="2"/>
        <v>31.333333333333332</v>
      </c>
      <c r="K25" s="44">
        <f t="shared" si="2"/>
        <v>62.666666666666664</v>
      </c>
    </row>
    <row r="26" spans="1:11">
      <c r="A26" s="52" t="s">
        <v>10</v>
      </c>
      <c r="B26" s="23">
        <f t="shared" si="1"/>
        <v>96.55</v>
      </c>
      <c r="C26" s="44">
        <f t="shared" ref="C26:K26" si="3">C16*$B$26/3</f>
        <v>96.55</v>
      </c>
      <c r="D26" s="44">
        <f t="shared" si="3"/>
        <v>96.55</v>
      </c>
      <c r="E26" s="44">
        <f t="shared" si="3"/>
        <v>96.55</v>
      </c>
      <c r="F26" s="44">
        <f t="shared" si="3"/>
        <v>64.36666666666666</v>
      </c>
      <c r="G26" s="44">
        <f t="shared" si="3"/>
        <v>96.55</v>
      </c>
      <c r="H26" s="44">
        <f t="shared" si="3"/>
        <v>32.18333333333333</v>
      </c>
      <c r="I26" s="44">
        <f t="shared" si="3"/>
        <v>0</v>
      </c>
      <c r="J26" s="44">
        <f t="shared" si="3"/>
        <v>32.18333333333333</v>
      </c>
      <c r="K26" s="44">
        <f t="shared" si="3"/>
        <v>64.36666666666666</v>
      </c>
    </row>
    <row r="27" spans="1:11">
      <c r="A27" s="52" t="s">
        <v>11</v>
      </c>
      <c r="B27" s="23">
        <f t="shared" si="1"/>
        <v>92.5</v>
      </c>
      <c r="C27" s="44">
        <f t="shared" ref="C27:K27" si="4">C17*$B$27/3</f>
        <v>61.666666666666664</v>
      </c>
      <c r="D27" s="44">
        <f t="shared" si="4"/>
        <v>30.833333333333332</v>
      </c>
      <c r="E27" s="44">
        <f t="shared" si="4"/>
        <v>92.5</v>
      </c>
      <c r="F27" s="44">
        <f t="shared" si="4"/>
        <v>61.666666666666664</v>
      </c>
      <c r="G27" s="44">
        <f t="shared" si="4"/>
        <v>61.666666666666664</v>
      </c>
      <c r="H27" s="44">
        <f t="shared" si="4"/>
        <v>30.833333333333332</v>
      </c>
      <c r="I27" s="44">
        <f t="shared" si="4"/>
        <v>30.833333333333332</v>
      </c>
      <c r="J27" s="44">
        <f t="shared" si="4"/>
        <v>0</v>
      </c>
      <c r="K27" s="44">
        <f t="shared" si="4"/>
        <v>92.5</v>
      </c>
    </row>
    <row r="28" spans="1:11">
      <c r="A28" s="52" t="s">
        <v>60</v>
      </c>
      <c r="B28" s="23">
        <f t="shared" si="1"/>
        <v>96.4</v>
      </c>
      <c r="C28" s="44">
        <f t="shared" ref="C28:K28" si="5">C18*$B$28/3</f>
        <v>96.40000000000002</v>
      </c>
      <c r="D28" s="44">
        <f t="shared" si="5"/>
        <v>64.266666666666666</v>
      </c>
      <c r="E28" s="44">
        <f t="shared" si="5"/>
        <v>64.266666666666666</v>
      </c>
      <c r="F28" s="44">
        <f t="shared" si="5"/>
        <v>64.266666666666666</v>
      </c>
      <c r="G28" s="44">
        <f t="shared" si="5"/>
        <v>96.40000000000002</v>
      </c>
      <c r="H28" s="44">
        <f t="shared" si="5"/>
        <v>64.266666666666666</v>
      </c>
      <c r="I28" s="44">
        <f t="shared" si="5"/>
        <v>32.133333333333333</v>
      </c>
      <c r="J28" s="44">
        <f t="shared" si="5"/>
        <v>32.133333333333333</v>
      </c>
      <c r="K28" s="44">
        <f t="shared" si="5"/>
        <v>32.133333333333333</v>
      </c>
    </row>
    <row r="29" spans="1:11">
      <c r="A29" s="52" t="s">
        <v>30</v>
      </c>
      <c r="B29" s="24"/>
      <c r="C29" s="52">
        <f t="shared" ref="C29:K29" si="6">AVERAGE(C24:C28)</f>
        <v>81.056666666666672</v>
      </c>
      <c r="D29" s="52">
        <f t="shared" si="6"/>
        <v>74.13</v>
      </c>
      <c r="E29" s="52">
        <f t="shared" si="6"/>
        <v>68.86333333333333</v>
      </c>
      <c r="F29" s="52">
        <f t="shared" si="6"/>
        <v>49.993333333333325</v>
      </c>
      <c r="G29" s="52">
        <f t="shared" si="6"/>
        <v>86.723333333333343</v>
      </c>
      <c r="H29" s="52">
        <f t="shared" si="6"/>
        <v>37.39</v>
      </c>
      <c r="I29" s="52">
        <f t="shared" si="6"/>
        <v>18.86</v>
      </c>
      <c r="J29" s="52">
        <f t="shared" si="6"/>
        <v>19.130000000000003</v>
      </c>
      <c r="K29" s="52">
        <f t="shared" si="6"/>
        <v>61.666666666666664</v>
      </c>
    </row>
    <row r="30" spans="1:11">
      <c r="B30" s="38"/>
      <c r="C30" s="38"/>
      <c r="D30" s="38"/>
      <c r="E30" s="38"/>
      <c r="F30" s="38"/>
      <c r="G30" s="38"/>
    </row>
    <row r="31" spans="1:11">
      <c r="D31" s="38"/>
      <c r="E31" s="4"/>
      <c r="F31" s="4"/>
      <c r="G31" s="4"/>
      <c r="H31" s="4"/>
      <c r="I31" s="4"/>
    </row>
    <row r="32" spans="1:11">
      <c r="D32" s="38"/>
      <c r="E32" s="38"/>
      <c r="F32" s="38"/>
      <c r="G32" s="38"/>
    </row>
  </sheetData>
  <mergeCells count="12">
    <mergeCell ref="A1:G1"/>
    <mergeCell ref="A22:B22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3:B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8"/>
  <sheetViews>
    <sheetView zoomScale="80" zoomScaleNormal="80" workbookViewId="0">
      <selection activeCell="A9" sqref="A9:P9"/>
    </sheetView>
  </sheetViews>
  <sheetFormatPr defaultRowHeight="15"/>
  <cols>
    <col min="1" max="1" width="25.42578125" style="1" customWidth="1"/>
    <col min="2" max="2" width="41.42578125" style="1" bestFit="1" customWidth="1"/>
    <col min="3" max="14" width="7" style="2" customWidth="1"/>
    <col min="15" max="15" width="15.7109375" style="39" bestFit="1" customWidth="1"/>
    <col min="16" max="16" width="24.42578125" style="2" bestFit="1" customWidth="1"/>
    <col min="17" max="16384" width="9.140625" style="39"/>
  </cols>
  <sheetData>
    <row r="1" spans="1:16" ht="18.75" customHeight="1">
      <c r="A1" s="182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5" customHeight="1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customHeight="1">
      <c r="A3" s="182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" customHeight="1">
      <c r="A4" s="195" t="s">
        <v>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" customHeight="1">
      <c r="A5" s="182" t="s">
        <v>44</v>
      </c>
      <c r="B5" s="182"/>
      <c r="C5" s="182" t="s">
        <v>45</v>
      </c>
      <c r="D5" s="182"/>
      <c r="E5" s="182"/>
      <c r="F5" s="182"/>
      <c r="G5" s="182"/>
      <c r="H5" s="132"/>
      <c r="I5" s="182" t="s">
        <v>48</v>
      </c>
      <c r="J5" s="182"/>
      <c r="K5" s="182"/>
      <c r="L5" s="182" t="s">
        <v>456</v>
      </c>
      <c r="M5" s="182"/>
      <c r="N5" s="182" t="s">
        <v>46</v>
      </c>
      <c r="O5" s="182"/>
      <c r="P5" s="132" t="s">
        <v>471</v>
      </c>
    </row>
    <row r="6" spans="1:16" ht="18.75">
      <c r="A6" s="182" t="s">
        <v>57</v>
      </c>
      <c r="B6" s="182"/>
      <c r="C6" s="182" t="s">
        <v>472</v>
      </c>
      <c r="D6" s="189"/>
      <c r="E6" s="189"/>
      <c r="F6" s="189"/>
      <c r="G6" s="189"/>
      <c r="H6" s="182" t="s">
        <v>47</v>
      </c>
      <c r="I6" s="182"/>
      <c r="J6" s="182"/>
      <c r="K6" s="182"/>
      <c r="L6" s="182"/>
      <c r="M6" s="202" t="s">
        <v>473</v>
      </c>
      <c r="N6" s="203"/>
      <c r="O6" s="203"/>
      <c r="P6" s="203"/>
    </row>
    <row r="7" spans="1:16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25"/>
      <c r="P7" s="134"/>
    </row>
    <row r="8" spans="1:16" ht="25.5" customHeight="1">
      <c r="A8" s="135"/>
      <c r="B8" s="133"/>
      <c r="C8" s="136"/>
      <c r="D8" s="136" t="s">
        <v>474</v>
      </c>
      <c r="E8" s="136"/>
      <c r="F8" s="136"/>
      <c r="G8" s="136"/>
      <c r="H8" s="136"/>
      <c r="I8" s="137"/>
      <c r="J8" s="137"/>
      <c r="K8" s="137"/>
      <c r="L8" s="137"/>
      <c r="M8" s="137"/>
      <c r="N8" s="137"/>
      <c r="O8" s="138"/>
      <c r="P8" s="137"/>
    </row>
    <row r="9" spans="1:16" ht="18.75">
      <c r="A9" s="65"/>
      <c r="B9" s="65"/>
      <c r="C9" s="160" t="s">
        <v>66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64"/>
      <c r="P9" s="70"/>
    </row>
    <row r="10" spans="1:16" ht="18.75">
      <c r="A10" s="139"/>
      <c r="B10" s="139"/>
      <c r="C10" s="140" t="s">
        <v>37</v>
      </c>
      <c r="D10" s="140"/>
      <c r="E10" s="140"/>
      <c r="F10" s="140"/>
      <c r="G10" s="140"/>
      <c r="H10" s="140"/>
      <c r="I10" s="140"/>
      <c r="J10" s="140" t="s">
        <v>38</v>
      </c>
      <c r="K10" s="140"/>
      <c r="L10" s="140"/>
      <c r="M10" s="140"/>
      <c r="N10" s="141" t="s">
        <v>39</v>
      </c>
      <c r="O10" s="138"/>
      <c r="P10" s="137"/>
    </row>
    <row r="11" spans="1:16" s="12" customFormat="1" ht="15.75">
      <c r="A11" s="57" t="s">
        <v>20</v>
      </c>
      <c r="B11" s="58"/>
      <c r="C11" s="52">
        <v>1</v>
      </c>
      <c r="D11" s="52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2">
        <v>11</v>
      </c>
      <c r="N11" s="52">
        <v>12</v>
      </c>
      <c r="O11" s="52" t="s">
        <v>40</v>
      </c>
      <c r="P11" s="52" t="s">
        <v>36</v>
      </c>
    </row>
    <row r="12" spans="1:16" s="12" customFormat="1" ht="15.75">
      <c r="A12" s="191" t="s">
        <v>430</v>
      </c>
      <c r="B12" s="192"/>
      <c r="C12" s="21" t="s">
        <v>0</v>
      </c>
      <c r="D12" s="21" t="s">
        <v>61</v>
      </c>
      <c r="E12" s="21" t="s">
        <v>1</v>
      </c>
      <c r="F12" s="21" t="s">
        <v>61</v>
      </c>
      <c r="G12" s="21" t="s">
        <v>2</v>
      </c>
      <c r="H12" s="21" t="s">
        <v>1</v>
      </c>
      <c r="I12" s="21" t="s">
        <v>3</v>
      </c>
      <c r="J12" s="21" t="s">
        <v>1</v>
      </c>
      <c r="K12" s="21" t="s">
        <v>1</v>
      </c>
      <c r="L12" s="21" t="s">
        <v>2</v>
      </c>
      <c r="M12" s="21" t="s">
        <v>1</v>
      </c>
      <c r="N12" s="21" t="s">
        <v>1</v>
      </c>
      <c r="O12" s="52" t="s">
        <v>19</v>
      </c>
      <c r="P12" s="52" t="s">
        <v>19</v>
      </c>
    </row>
    <row r="13" spans="1:16" s="12" customFormat="1" ht="15.75">
      <c r="A13" s="193" t="s">
        <v>22</v>
      </c>
      <c r="B13" s="194"/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2">
        <v>5</v>
      </c>
      <c r="I13" s="52">
        <v>5</v>
      </c>
      <c r="J13" s="52">
        <v>10</v>
      </c>
      <c r="K13" s="52">
        <v>10</v>
      </c>
      <c r="L13" s="52">
        <v>10</v>
      </c>
      <c r="M13" s="52">
        <v>10</v>
      </c>
      <c r="N13" s="52">
        <v>15</v>
      </c>
      <c r="O13" s="52">
        <v>70</v>
      </c>
      <c r="P13" s="52">
        <v>70</v>
      </c>
    </row>
    <row r="14" spans="1:16" s="12" customFormat="1" ht="22.5" customHeight="1">
      <c r="A14" s="101" t="s">
        <v>55</v>
      </c>
      <c r="B14" s="101" t="s">
        <v>56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102">
        <f>O13*0.357142</f>
        <v>24.999940000000002</v>
      </c>
      <c r="P14" s="54"/>
    </row>
    <row r="15" spans="1:16" s="12" customFormat="1" ht="15.75">
      <c r="A15" s="103" t="s">
        <v>255</v>
      </c>
      <c r="B15" s="104" t="s">
        <v>78</v>
      </c>
      <c r="C15" s="94"/>
      <c r="D15" s="22">
        <v>5</v>
      </c>
      <c r="E15" s="22">
        <v>5</v>
      </c>
      <c r="F15" s="22">
        <v>5</v>
      </c>
      <c r="G15" s="22">
        <v>3</v>
      </c>
      <c r="H15" s="22"/>
      <c r="I15" s="22">
        <v>4</v>
      </c>
      <c r="J15" s="22"/>
      <c r="K15" s="22">
        <v>8</v>
      </c>
      <c r="L15" s="22">
        <v>8</v>
      </c>
      <c r="M15" s="22">
        <v>8</v>
      </c>
      <c r="N15" s="22">
        <v>10</v>
      </c>
      <c r="O15" s="96">
        <v>44</v>
      </c>
      <c r="P15" s="25">
        <v>56</v>
      </c>
    </row>
    <row r="16" spans="1:16" s="12" customFormat="1" ht="15.75">
      <c r="A16" s="103" t="s">
        <v>257</v>
      </c>
      <c r="B16" s="104" t="s">
        <v>80</v>
      </c>
      <c r="C16" s="94"/>
      <c r="D16" s="22"/>
      <c r="E16" s="22">
        <v>4</v>
      </c>
      <c r="F16" s="22"/>
      <c r="G16" s="22">
        <v>3</v>
      </c>
      <c r="H16" s="22"/>
      <c r="I16" s="22">
        <v>3</v>
      </c>
      <c r="J16" s="22"/>
      <c r="K16" s="22">
        <v>7</v>
      </c>
      <c r="L16" s="22">
        <v>6</v>
      </c>
      <c r="M16" s="22">
        <v>8</v>
      </c>
      <c r="N16" s="22">
        <v>12</v>
      </c>
      <c r="O16" s="96">
        <v>38</v>
      </c>
      <c r="P16" s="25">
        <v>43</v>
      </c>
    </row>
    <row r="17" spans="1:16" s="12" customFormat="1" ht="15.75">
      <c r="A17" s="103" t="s">
        <v>266</v>
      </c>
      <c r="B17" s="104" t="s">
        <v>89</v>
      </c>
      <c r="C17" s="94">
        <v>3</v>
      </c>
      <c r="D17" s="22">
        <v>3</v>
      </c>
      <c r="E17" s="22"/>
      <c r="F17" s="22"/>
      <c r="G17" s="22"/>
      <c r="H17" s="22">
        <v>2</v>
      </c>
      <c r="I17" s="22"/>
      <c r="J17" s="22"/>
      <c r="K17" s="22">
        <v>9</v>
      </c>
      <c r="L17" s="22"/>
      <c r="M17" s="22"/>
      <c r="N17" s="22">
        <v>14</v>
      </c>
      <c r="O17" s="96">
        <v>48</v>
      </c>
      <c r="P17" s="25">
        <v>31</v>
      </c>
    </row>
    <row r="18" spans="1:16" s="12" customFormat="1" ht="15.75">
      <c r="A18" s="103" t="s">
        <v>461</v>
      </c>
      <c r="B18" s="104" t="s">
        <v>103</v>
      </c>
      <c r="C18" s="94">
        <v>3</v>
      </c>
      <c r="D18" s="22">
        <v>4</v>
      </c>
      <c r="E18" s="22"/>
      <c r="F18" s="22">
        <v>4</v>
      </c>
      <c r="G18" s="22"/>
      <c r="H18" s="22"/>
      <c r="I18" s="22">
        <v>3</v>
      </c>
      <c r="J18" s="22"/>
      <c r="K18" s="22">
        <v>7</v>
      </c>
      <c r="L18" s="22">
        <v>7</v>
      </c>
      <c r="M18" s="22"/>
      <c r="N18" s="22">
        <v>14</v>
      </c>
      <c r="O18" s="96">
        <v>45</v>
      </c>
      <c r="P18" s="25">
        <v>42</v>
      </c>
    </row>
    <row r="19" spans="1:16" s="12" customFormat="1" ht="15.75">
      <c r="A19" s="103" t="s">
        <v>462</v>
      </c>
      <c r="B19" s="104" t="s">
        <v>142</v>
      </c>
      <c r="C19" s="94"/>
      <c r="D19" s="22">
        <v>4</v>
      </c>
      <c r="E19" s="22">
        <v>4</v>
      </c>
      <c r="F19" s="22"/>
      <c r="G19" s="22"/>
      <c r="H19" s="22"/>
      <c r="I19" s="22"/>
      <c r="J19" s="22">
        <v>7</v>
      </c>
      <c r="K19" s="22"/>
      <c r="L19" s="22"/>
      <c r="M19" s="22"/>
      <c r="N19" s="22">
        <v>12</v>
      </c>
      <c r="O19" s="96">
        <v>48</v>
      </c>
      <c r="P19" s="25">
        <v>27</v>
      </c>
    </row>
    <row r="20" spans="1:16" s="12" customFormat="1" ht="15.75">
      <c r="A20" s="103" t="s">
        <v>463</v>
      </c>
      <c r="B20" s="104" t="s">
        <v>144</v>
      </c>
      <c r="C20" s="94"/>
      <c r="D20" s="22">
        <v>4</v>
      </c>
      <c r="E20" s="22">
        <v>3</v>
      </c>
      <c r="F20" s="22"/>
      <c r="G20" s="22">
        <v>2</v>
      </c>
      <c r="H20" s="22">
        <v>4</v>
      </c>
      <c r="I20" s="22"/>
      <c r="J20" s="22">
        <v>1</v>
      </c>
      <c r="K20" s="22">
        <v>1</v>
      </c>
      <c r="L20" s="22"/>
      <c r="M20" s="22"/>
      <c r="N20" s="22">
        <v>13</v>
      </c>
      <c r="O20" s="96">
        <v>45</v>
      </c>
      <c r="P20" s="25">
        <v>28</v>
      </c>
    </row>
    <row r="21" spans="1:16" s="12" customFormat="1" ht="15.75">
      <c r="A21" s="103" t="s">
        <v>332</v>
      </c>
      <c r="B21" s="104" t="s">
        <v>155</v>
      </c>
      <c r="C21" s="94">
        <v>5</v>
      </c>
      <c r="D21" s="22">
        <v>4</v>
      </c>
      <c r="E21" s="22">
        <v>2</v>
      </c>
      <c r="F21" s="22"/>
      <c r="G21" s="22">
        <v>4</v>
      </c>
      <c r="H21" s="22"/>
      <c r="I21" s="22"/>
      <c r="J21" s="22"/>
      <c r="K21" s="22"/>
      <c r="L21" s="22">
        <v>8</v>
      </c>
      <c r="M21" s="22">
        <v>3</v>
      </c>
      <c r="N21" s="22">
        <v>12</v>
      </c>
      <c r="O21" s="96">
        <v>45</v>
      </c>
      <c r="P21" s="25">
        <v>38</v>
      </c>
    </row>
    <row r="22" spans="1:16" s="12" customFormat="1" ht="15.75">
      <c r="A22" s="103" t="s">
        <v>333</v>
      </c>
      <c r="B22" s="104" t="s">
        <v>156</v>
      </c>
      <c r="C22" s="94"/>
      <c r="D22" s="22">
        <v>4</v>
      </c>
      <c r="E22" s="22">
        <v>3</v>
      </c>
      <c r="F22" s="22"/>
      <c r="G22" s="22"/>
      <c r="H22" s="22">
        <v>4</v>
      </c>
      <c r="I22" s="22"/>
      <c r="J22" s="22">
        <v>1</v>
      </c>
      <c r="K22" s="22"/>
      <c r="L22" s="22">
        <v>2</v>
      </c>
      <c r="M22" s="22"/>
      <c r="N22" s="22">
        <v>14</v>
      </c>
      <c r="O22" s="96">
        <v>46</v>
      </c>
      <c r="P22" s="25">
        <v>28</v>
      </c>
    </row>
    <row r="23" spans="1:16" s="12" customFormat="1" ht="15.75">
      <c r="A23" s="103" t="s">
        <v>341</v>
      </c>
      <c r="B23" s="104" t="s">
        <v>164</v>
      </c>
      <c r="C23" s="9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>
        <v>1</v>
      </c>
      <c r="O23" s="96">
        <v>48</v>
      </c>
      <c r="P23" s="25">
        <v>1</v>
      </c>
    </row>
    <row r="24" spans="1:16" s="12" customFormat="1" ht="15.75">
      <c r="A24" s="103" t="s">
        <v>342</v>
      </c>
      <c r="B24" s="104" t="s">
        <v>165</v>
      </c>
      <c r="C24" s="94">
        <v>4</v>
      </c>
      <c r="D24" s="22">
        <v>5</v>
      </c>
      <c r="E24" s="22">
        <v>5</v>
      </c>
      <c r="F24" s="22"/>
      <c r="G24" s="22"/>
      <c r="H24" s="22">
        <v>4</v>
      </c>
      <c r="I24" s="22">
        <v>4</v>
      </c>
      <c r="J24" s="22"/>
      <c r="K24" s="22">
        <v>6</v>
      </c>
      <c r="L24" s="22">
        <v>7</v>
      </c>
      <c r="M24" s="22">
        <v>2</v>
      </c>
      <c r="N24" s="22">
        <v>14</v>
      </c>
      <c r="O24" s="96">
        <v>47</v>
      </c>
      <c r="P24" s="25">
        <v>51</v>
      </c>
    </row>
    <row r="25" spans="1:16" s="12" customFormat="1" ht="15.75">
      <c r="A25" s="103" t="s">
        <v>346</v>
      </c>
      <c r="B25" s="104" t="s">
        <v>169</v>
      </c>
      <c r="C25" s="94"/>
      <c r="D25" s="22"/>
      <c r="E25" s="22">
        <v>3</v>
      </c>
      <c r="F25" s="22">
        <v>3</v>
      </c>
      <c r="G25" s="22"/>
      <c r="H25" s="22"/>
      <c r="I25" s="22"/>
      <c r="J25" s="22"/>
      <c r="K25" s="22">
        <v>7</v>
      </c>
      <c r="L25" s="22"/>
      <c r="M25" s="22">
        <v>5</v>
      </c>
      <c r="N25" s="22">
        <v>14</v>
      </c>
      <c r="O25" s="96">
        <v>43</v>
      </c>
      <c r="P25" s="25">
        <v>32</v>
      </c>
    </row>
    <row r="26" spans="1:16" s="12" customFormat="1" ht="15.75">
      <c r="A26" s="103" t="s">
        <v>351</v>
      </c>
      <c r="B26" s="104" t="s">
        <v>174</v>
      </c>
      <c r="C26" s="94">
        <v>4</v>
      </c>
      <c r="D26" s="22"/>
      <c r="E26" s="22">
        <v>5</v>
      </c>
      <c r="F26" s="22">
        <v>5</v>
      </c>
      <c r="G26" s="22">
        <v>5</v>
      </c>
      <c r="H26" s="22">
        <v>5</v>
      </c>
      <c r="I26" s="22"/>
      <c r="J26" s="22">
        <v>9</v>
      </c>
      <c r="K26" s="22">
        <v>8</v>
      </c>
      <c r="L26" s="22">
        <v>8</v>
      </c>
      <c r="M26" s="22"/>
      <c r="N26" s="22">
        <v>13</v>
      </c>
      <c r="O26" s="96">
        <v>45</v>
      </c>
      <c r="P26" s="25">
        <v>62</v>
      </c>
    </row>
    <row r="27" spans="1:16" s="12" customFormat="1" ht="15.75">
      <c r="A27" s="103" t="s">
        <v>352</v>
      </c>
      <c r="B27" s="104" t="s">
        <v>175</v>
      </c>
      <c r="C27" s="94">
        <v>5</v>
      </c>
      <c r="D27" s="22"/>
      <c r="E27" s="22">
        <v>4</v>
      </c>
      <c r="F27" s="22">
        <v>5</v>
      </c>
      <c r="G27" s="22"/>
      <c r="H27" s="22"/>
      <c r="I27" s="22"/>
      <c r="J27" s="22"/>
      <c r="K27" s="22">
        <v>9</v>
      </c>
      <c r="L27" s="22">
        <v>5</v>
      </c>
      <c r="M27" s="22"/>
      <c r="N27" s="22">
        <v>5</v>
      </c>
      <c r="O27" s="96">
        <v>46</v>
      </c>
      <c r="P27" s="25">
        <v>33</v>
      </c>
    </row>
    <row r="28" spans="1:16" s="12" customFormat="1" ht="15.75">
      <c r="A28" s="103" t="s">
        <v>360</v>
      </c>
      <c r="B28" s="104" t="s">
        <v>183</v>
      </c>
      <c r="C28" s="94"/>
      <c r="D28" s="22">
        <v>4</v>
      </c>
      <c r="E28" s="22"/>
      <c r="F28" s="22"/>
      <c r="G28" s="22"/>
      <c r="H28" s="22"/>
      <c r="I28" s="22">
        <v>3</v>
      </c>
      <c r="J28" s="22"/>
      <c r="K28" s="22">
        <v>3</v>
      </c>
      <c r="L28" s="22"/>
      <c r="M28" s="22"/>
      <c r="N28" s="22">
        <v>14</v>
      </c>
      <c r="O28" s="96">
        <v>43</v>
      </c>
      <c r="P28" s="25">
        <v>24</v>
      </c>
    </row>
    <row r="29" spans="1:16" s="12" customFormat="1" ht="15.75">
      <c r="A29" s="103" t="s">
        <v>362</v>
      </c>
      <c r="B29" s="104" t="s">
        <v>185</v>
      </c>
      <c r="C29" s="9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96">
        <v>43</v>
      </c>
      <c r="P29" s="25"/>
    </row>
    <row r="30" spans="1:16" s="12" customFormat="1" ht="15.75">
      <c r="A30" s="103" t="s">
        <v>375</v>
      </c>
      <c r="B30" s="104" t="s">
        <v>198</v>
      </c>
      <c r="C30" s="94"/>
      <c r="D30" s="22">
        <v>3</v>
      </c>
      <c r="E30" s="22">
        <v>3</v>
      </c>
      <c r="F30" s="22">
        <v>4</v>
      </c>
      <c r="G30" s="22"/>
      <c r="H30" s="22"/>
      <c r="I30" s="22"/>
      <c r="J30" s="22"/>
      <c r="K30" s="22">
        <v>4</v>
      </c>
      <c r="L30" s="22">
        <v>5</v>
      </c>
      <c r="M30" s="22"/>
      <c r="N30" s="22">
        <v>4</v>
      </c>
      <c r="O30" s="96">
        <v>43</v>
      </c>
      <c r="P30" s="25">
        <v>23</v>
      </c>
    </row>
    <row r="31" spans="1:16" s="12" customFormat="1" ht="15.75">
      <c r="A31" s="103" t="s">
        <v>380</v>
      </c>
      <c r="B31" s="104" t="s">
        <v>203</v>
      </c>
      <c r="C31" s="94"/>
      <c r="D31" s="22">
        <v>4</v>
      </c>
      <c r="E31" s="22">
        <v>4</v>
      </c>
      <c r="F31" s="22"/>
      <c r="G31" s="22"/>
      <c r="H31" s="22">
        <v>3</v>
      </c>
      <c r="I31" s="22"/>
      <c r="J31" s="22"/>
      <c r="K31" s="22"/>
      <c r="L31" s="22"/>
      <c r="M31" s="22"/>
      <c r="N31" s="22">
        <v>8</v>
      </c>
      <c r="O31" s="96">
        <v>40</v>
      </c>
      <c r="P31" s="25">
        <v>19</v>
      </c>
    </row>
    <row r="32" spans="1:16" s="12" customFormat="1" ht="15.75">
      <c r="A32" s="103" t="s">
        <v>397</v>
      </c>
      <c r="B32" s="104" t="s">
        <v>220</v>
      </c>
      <c r="C32" s="9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96">
        <v>46</v>
      </c>
      <c r="P32" s="25"/>
    </row>
    <row r="33" spans="1:16" s="12" customFormat="1" ht="15.75">
      <c r="A33" s="103" t="s">
        <v>399</v>
      </c>
      <c r="B33" s="104" t="s">
        <v>222</v>
      </c>
      <c r="C33" s="94"/>
      <c r="D33" s="22"/>
      <c r="E33" s="22"/>
      <c r="F33" s="22"/>
      <c r="G33" s="22"/>
      <c r="H33" s="22"/>
      <c r="I33" s="22"/>
      <c r="J33" s="22">
        <v>1</v>
      </c>
      <c r="K33" s="22"/>
      <c r="L33" s="22"/>
      <c r="M33" s="22"/>
      <c r="N33" s="22">
        <v>15</v>
      </c>
      <c r="O33" s="96">
        <v>38</v>
      </c>
      <c r="P33" s="25">
        <v>16</v>
      </c>
    </row>
    <row r="34" spans="1:16" s="12" customFormat="1" ht="15.75">
      <c r="A34" s="103" t="s">
        <v>400</v>
      </c>
      <c r="B34" s="104" t="s">
        <v>223</v>
      </c>
      <c r="C34" s="9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96">
        <v>45</v>
      </c>
      <c r="P34" s="25"/>
    </row>
    <row r="35" spans="1:16" s="12" customFormat="1" ht="15.75">
      <c r="A35" s="103" t="s">
        <v>405</v>
      </c>
      <c r="B35" s="104" t="s">
        <v>228</v>
      </c>
      <c r="C35" s="94">
        <v>3</v>
      </c>
      <c r="D35" s="22">
        <v>3</v>
      </c>
      <c r="E35" s="22"/>
      <c r="F35" s="22"/>
      <c r="G35" s="22"/>
      <c r="H35" s="22"/>
      <c r="I35" s="22">
        <v>1</v>
      </c>
      <c r="J35" s="22">
        <v>5</v>
      </c>
      <c r="K35" s="22"/>
      <c r="L35" s="22"/>
      <c r="M35" s="22"/>
      <c r="N35" s="22">
        <v>10</v>
      </c>
      <c r="O35" s="96">
        <v>41</v>
      </c>
      <c r="P35" s="25">
        <v>22</v>
      </c>
    </row>
    <row r="36" spans="1:16" s="12" customFormat="1" ht="15.75">
      <c r="A36" s="103" t="s">
        <v>416</v>
      </c>
      <c r="B36" s="104" t="s">
        <v>239</v>
      </c>
      <c r="C36" s="94">
        <v>3</v>
      </c>
      <c r="D36" s="22"/>
      <c r="E36" s="22">
        <v>4</v>
      </c>
      <c r="F36" s="22">
        <v>4</v>
      </c>
      <c r="G36" s="22"/>
      <c r="H36" s="22"/>
      <c r="I36" s="22"/>
      <c r="J36" s="22"/>
      <c r="K36" s="22">
        <v>8</v>
      </c>
      <c r="L36" s="22"/>
      <c r="M36" s="22">
        <v>6</v>
      </c>
      <c r="N36" s="22">
        <v>12</v>
      </c>
      <c r="O36" s="96">
        <v>46</v>
      </c>
      <c r="P36" s="25">
        <v>37</v>
      </c>
    </row>
    <row r="37" spans="1:16" s="12" customFormat="1" ht="15.75">
      <c r="A37" s="103" t="s">
        <v>417</v>
      </c>
      <c r="B37" s="104" t="s">
        <v>240</v>
      </c>
      <c r="C37" s="9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96">
        <v>46</v>
      </c>
      <c r="P37" s="25"/>
    </row>
    <row r="38" spans="1:16" s="12" customFormat="1" ht="15.75">
      <c r="A38" s="103" t="s">
        <v>420</v>
      </c>
      <c r="B38" s="104" t="s">
        <v>243</v>
      </c>
      <c r="C38" s="94">
        <v>4</v>
      </c>
      <c r="D38" s="22"/>
      <c r="E38" s="22">
        <v>4</v>
      </c>
      <c r="F38" s="22"/>
      <c r="G38" s="22"/>
      <c r="H38" s="22">
        <v>2</v>
      </c>
      <c r="I38" s="22">
        <v>2</v>
      </c>
      <c r="J38" s="22"/>
      <c r="K38" s="22"/>
      <c r="L38" s="22">
        <v>1</v>
      </c>
      <c r="M38" s="22"/>
      <c r="N38" s="22">
        <v>14</v>
      </c>
      <c r="O38" s="96">
        <v>46</v>
      </c>
      <c r="P38" s="25">
        <v>27</v>
      </c>
    </row>
    <row r="39" spans="1:16" s="12" customFormat="1" ht="15.75">
      <c r="A39" s="187" t="s">
        <v>49</v>
      </c>
      <c r="B39" s="188"/>
      <c r="C39" s="105">
        <f t="shared" ref="C39:N39" si="1">COUNTA(C15:C38)</f>
        <v>9</v>
      </c>
      <c r="D39" s="54">
        <f t="shared" si="1"/>
        <v>12</v>
      </c>
      <c r="E39" s="54">
        <f t="shared" si="1"/>
        <v>14</v>
      </c>
      <c r="F39" s="54">
        <f t="shared" si="1"/>
        <v>7</v>
      </c>
      <c r="G39" s="54">
        <f t="shared" si="1"/>
        <v>5</v>
      </c>
      <c r="H39" s="54">
        <f t="shared" si="1"/>
        <v>7</v>
      </c>
      <c r="I39" s="54">
        <f t="shared" si="1"/>
        <v>7</v>
      </c>
      <c r="J39" s="54">
        <f t="shared" si="1"/>
        <v>6</v>
      </c>
      <c r="K39" s="54">
        <f t="shared" si="1"/>
        <v>12</v>
      </c>
      <c r="L39" s="54">
        <f t="shared" si="1"/>
        <v>10</v>
      </c>
      <c r="M39" s="54">
        <f t="shared" si="1"/>
        <v>6</v>
      </c>
      <c r="N39" s="54">
        <f t="shared" si="1"/>
        <v>20</v>
      </c>
      <c r="O39" s="26">
        <f>COUNT(O15:O38)</f>
        <v>24</v>
      </c>
      <c r="P39" s="62"/>
    </row>
    <row r="40" spans="1:16" s="12" customFormat="1" ht="15.75">
      <c r="A40" s="166" t="s">
        <v>4</v>
      </c>
      <c r="B40" s="167"/>
      <c r="C40" s="59">
        <f t="shared" ref="C40:O40" si="2">COUNTIF(C15:C38,"&gt;"&amp;C14)</f>
        <v>5</v>
      </c>
      <c r="D40" s="52">
        <f t="shared" si="2"/>
        <v>9</v>
      </c>
      <c r="E40" s="52">
        <f t="shared" si="2"/>
        <v>9</v>
      </c>
      <c r="F40" s="52">
        <f t="shared" si="2"/>
        <v>6</v>
      </c>
      <c r="G40" s="52">
        <f t="shared" si="2"/>
        <v>2</v>
      </c>
      <c r="H40" s="52">
        <f t="shared" si="2"/>
        <v>4</v>
      </c>
      <c r="I40" s="52">
        <f t="shared" si="2"/>
        <v>2</v>
      </c>
      <c r="J40" s="52">
        <f t="shared" si="2"/>
        <v>2</v>
      </c>
      <c r="K40" s="52">
        <f t="shared" si="2"/>
        <v>8</v>
      </c>
      <c r="L40" s="52">
        <f t="shared" si="2"/>
        <v>5</v>
      </c>
      <c r="M40" s="52">
        <f t="shared" si="2"/>
        <v>2</v>
      </c>
      <c r="N40" s="52">
        <f t="shared" si="2"/>
        <v>16</v>
      </c>
      <c r="O40" s="26">
        <f t="shared" si="2"/>
        <v>24</v>
      </c>
      <c r="P40" s="62"/>
    </row>
    <row r="41" spans="1:16" s="12" customFormat="1" ht="15.75">
      <c r="A41" s="166" t="s">
        <v>54</v>
      </c>
      <c r="B41" s="167"/>
      <c r="C41" s="59">
        <f t="shared" ref="C41:N41" si="3">ROUND(C40*100/C39,0)</f>
        <v>56</v>
      </c>
      <c r="D41" s="59">
        <f t="shared" si="3"/>
        <v>75</v>
      </c>
      <c r="E41" s="52">
        <f t="shared" si="3"/>
        <v>64</v>
      </c>
      <c r="F41" s="52">
        <f t="shared" si="3"/>
        <v>86</v>
      </c>
      <c r="G41" s="52">
        <f t="shared" si="3"/>
        <v>40</v>
      </c>
      <c r="H41" s="52">
        <f t="shared" si="3"/>
        <v>57</v>
      </c>
      <c r="I41" s="52">
        <f t="shared" si="3"/>
        <v>29</v>
      </c>
      <c r="J41" s="52">
        <f t="shared" si="3"/>
        <v>33</v>
      </c>
      <c r="K41" s="52">
        <f t="shared" si="3"/>
        <v>67</v>
      </c>
      <c r="L41" s="52">
        <f t="shared" si="3"/>
        <v>50</v>
      </c>
      <c r="M41" s="52">
        <f t="shared" si="3"/>
        <v>33</v>
      </c>
      <c r="N41" s="52">
        <f t="shared" si="3"/>
        <v>80</v>
      </c>
      <c r="O41" s="26">
        <f>ROUND(O40*100/O39,0)</f>
        <v>100</v>
      </c>
      <c r="P41" s="62"/>
    </row>
    <row r="42" spans="1:16" s="12" customFormat="1">
      <c r="A42" s="170" t="s">
        <v>14</v>
      </c>
      <c r="B42" s="171"/>
      <c r="C42" s="59" t="str">
        <f>IF(C41&gt;=80,"3",IF(C41&gt;=70,"2",IF(C41&gt;=60,"1","-")))</f>
        <v>-</v>
      </c>
      <c r="D42" s="52" t="str">
        <f t="shared" ref="D42:O42" si="4">IF(D41&gt;=80,"3",IF(D41&gt;=70,"2",IF(D41&gt;=60,"1","-")))</f>
        <v>2</v>
      </c>
      <c r="E42" s="52" t="str">
        <f t="shared" si="4"/>
        <v>1</v>
      </c>
      <c r="F42" s="52" t="str">
        <f t="shared" si="4"/>
        <v>3</v>
      </c>
      <c r="G42" s="52" t="str">
        <f t="shared" si="4"/>
        <v>-</v>
      </c>
      <c r="H42" s="52" t="str">
        <f t="shared" si="4"/>
        <v>-</v>
      </c>
      <c r="I42" s="52" t="str">
        <f t="shared" si="4"/>
        <v>-</v>
      </c>
      <c r="J42" s="52" t="str">
        <f t="shared" si="4"/>
        <v>-</v>
      </c>
      <c r="K42" s="52" t="str">
        <f t="shared" si="4"/>
        <v>1</v>
      </c>
      <c r="L42" s="52" t="str">
        <f t="shared" si="4"/>
        <v>-</v>
      </c>
      <c r="M42" s="52" t="str">
        <f t="shared" si="4"/>
        <v>-</v>
      </c>
      <c r="N42" s="52" t="str">
        <f t="shared" si="4"/>
        <v>3</v>
      </c>
      <c r="O42" s="26" t="str">
        <f t="shared" si="4"/>
        <v>3</v>
      </c>
      <c r="P42" s="62"/>
    </row>
    <row r="43" spans="1:16" s="12" customFormat="1">
      <c r="B43" s="8"/>
      <c r="C43" s="9"/>
      <c r="D43" s="9"/>
      <c r="E43" s="10"/>
      <c r="F43" s="11"/>
      <c r="G43" s="11"/>
      <c r="H43" s="11"/>
      <c r="I43" s="11"/>
      <c r="J43" s="11"/>
      <c r="K43" s="11"/>
      <c r="L43" s="11"/>
      <c r="M43" s="11"/>
      <c r="N43" s="11"/>
      <c r="P43" s="9"/>
    </row>
    <row r="44" spans="1:16" s="12" customFormat="1" ht="18.75">
      <c r="B44" s="8"/>
      <c r="C44" s="9"/>
      <c r="D44" s="9"/>
      <c r="E44" s="10"/>
      <c r="F44" s="62"/>
      <c r="G44" s="61"/>
      <c r="H44" s="63" t="s">
        <v>15</v>
      </c>
      <c r="I44" s="63"/>
      <c r="J44" s="13" t="s">
        <v>18</v>
      </c>
      <c r="K44" s="13"/>
      <c r="L44" s="14"/>
      <c r="M44" s="14"/>
      <c r="N44" s="15"/>
      <c r="P44" s="9"/>
    </row>
    <row r="45" spans="1:16" s="12" customFormat="1" ht="20.25">
      <c r="B45" s="8"/>
      <c r="C45" s="16"/>
      <c r="D45" s="17"/>
      <c r="E45" s="11"/>
      <c r="F45" s="60" t="s">
        <v>16</v>
      </c>
      <c r="G45" s="61"/>
      <c r="H45" s="18" t="s">
        <v>35</v>
      </c>
      <c r="I45" s="18" t="s">
        <v>14</v>
      </c>
      <c r="J45" s="18" t="s">
        <v>35</v>
      </c>
      <c r="K45" s="18" t="s">
        <v>14</v>
      </c>
      <c r="L45" s="19"/>
      <c r="M45" s="19"/>
      <c r="N45" s="16"/>
      <c r="P45" s="9"/>
    </row>
    <row r="46" spans="1:16" s="12" customFormat="1" ht="20.25">
      <c r="B46" s="8"/>
      <c r="C46" s="16"/>
      <c r="D46" s="16"/>
      <c r="E46" s="11"/>
      <c r="F46" s="60" t="s">
        <v>31</v>
      </c>
      <c r="G46" s="61"/>
      <c r="H46" s="21">
        <f>AVERAGE(C41)</f>
        <v>56</v>
      </c>
      <c r="I46" s="52" t="str">
        <f>IF(H46&gt;=80,"3",IF(H46&gt;=70,"2",IF(H46&gt;=60,"1",IF(H46&lt;59,"-"))))</f>
        <v>-</v>
      </c>
      <c r="J46" s="52">
        <f>(H46*0.3)+($O$41*0.7)</f>
        <v>86.8</v>
      </c>
      <c r="K46" s="52" t="str">
        <f>IF(J46&gt;=80,"3",IF(J46&gt;=70,"2",IF(J46&gt;=60,"1",IF(J46&lt;59,"-"))))</f>
        <v>3</v>
      </c>
      <c r="L46" s="20"/>
      <c r="M46" s="20"/>
      <c r="N46" s="16"/>
      <c r="P46" s="9"/>
    </row>
    <row r="47" spans="1:16" s="12" customFormat="1" ht="20.25">
      <c r="B47" s="8"/>
      <c r="C47" s="9"/>
      <c r="D47" s="9"/>
      <c r="E47" s="10"/>
      <c r="F47" s="60" t="s">
        <v>32</v>
      </c>
      <c r="G47" s="61"/>
      <c r="H47" s="21">
        <f>AVERAGE(E41,H41,J41,K41,M41,N41,N41)</f>
        <v>59.142857142857146</v>
      </c>
      <c r="I47" s="52" t="str">
        <f>IF(H47&gt;=80,"3",IF(H47&gt;=70,"2",IF(H47&gt;=60,"1",IF(H47&gt;59,"-"))))</f>
        <v>-</v>
      </c>
      <c r="J47" s="52">
        <f t="shared" ref="J47:J50" si="5">(H47*0.3)+($O$41*0.7)</f>
        <v>87.742857142857147</v>
      </c>
      <c r="K47" s="52" t="str">
        <f>IF(J47&gt;=80,"3",IF(J47&gt;=70,"2",IF(J47&gt;=60,"1",IF(J47&lt;59,"-"))))</f>
        <v>3</v>
      </c>
      <c r="L47" s="20"/>
      <c r="M47" s="20"/>
      <c r="N47" s="16"/>
      <c r="P47" s="9"/>
    </row>
    <row r="48" spans="1:16" s="12" customFormat="1" ht="20.25">
      <c r="B48" s="8"/>
      <c r="C48" s="9"/>
      <c r="D48" s="9"/>
      <c r="E48" s="10"/>
      <c r="F48" s="60" t="s">
        <v>33</v>
      </c>
      <c r="G48" s="61"/>
      <c r="H48" s="21">
        <f>AVERAGE(G41,L41)</f>
        <v>45</v>
      </c>
      <c r="I48" s="52" t="str">
        <f t="shared" ref="I48:I50" si="6">IF(H48&gt;=80,"3",IF(H48&gt;=70,"2",IF(H48&gt;=60,"1",IF(H48&lt;59,"-"))))</f>
        <v>-</v>
      </c>
      <c r="J48" s="52">
        <f t="shared" si="5"/>
        <v>83.5</v>
      </c>
      <c r="K48" s="52" t="str">
        <f>IF(J48&gt;=80,"3",IF(J48&gt;=70,"2",IF(J48&gt;=60,"1",IF(J48&lt;59,"-"))))</f>
        <v>3</v>
      </c>
      <c r="L48" s="20"/>
      <c r="M48" s="20"/>
      <c r="N48" s="16"/>
      <c r="P48" s="9"/>
    </row>
    <row r="49" spans="1:16" s="12" customFormat="1" ht="20.25">
      <c r="B49" s="8"/>
      <c r="C49" s="9"/>
      <c r="D49" s="9"/>
      <c r="E49" s="10"/>
      <c r="F49" s="60" t="s">
        <v>34</v>
      </c>
      <c r="G49" s="61"/>
      <c r="H49" s="21">
        <f>AVERAGE(I41)</f>
        <v>29</v>
      </c>
      <c r="I49" s="52" t="str">
        <f t="shared" si="6"/>
        <v>-</v>
      </c>
      <c r="J49" s="52">
        <f t="shared" si="5"/>
        <v>78.7</v>
      </c>
      <c r="K49" s="52" t="str">
        <f>IF(J49&gt;=80,"3",IF(J49&gt;=70,"2",IF(J49&gt;=60,"1",IF(J49&lt;59,"-"))))</f>
        <v>2</v>
      </c>
      <c r="L49" s="20"/>
      <c r="M49" s="20"/>
      <c r="N49" s="16"/>
      <c r="P49" s="9"/>
    </row>
    <row r="50" spans="1:16" s="12" customFormat="1" ht="20.25">
      <c r="B50" s="8"/>
      <c r="C50" s="9"/>
      <c r="D50" s="9"/>
      <c r="E50" s="10"/>
      <c r="F50" s="60" t="s">
        <v>62</v>
      </c>
      <c r="G50" s="61"/>
      <c r="H50" s="21">
        <f>AVERAGE(F41,D41)</f>
        <v>80.5</v>
      </c>
      <c r="I50" s="52" t="str">
        <f t="shared" si="6"/>
        <v>3</v>
      </c>
      <c r="J50" s="52">
        <f t="shared" si="5"/>
        <v>94.15</v>
      </c>
      <c r="K50" s="52" t="str">
        <f>IF(J50&gt;=80,"3",IF(J50&gt;=70,"2",IF(J50&gt;=60,"1",IF(J50&lt;59,"-"))))</f>
        <v>3</v>
      </c>
      <c r="L50" s="20"/>
      <c r="M50" s="20"/>
      <c r="N50" s="16"/>
      <c r="P50" s="9"/>
    </row>
    <row r="51" spans="1:16" s="12" customForma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P51" s="9"/>
    </row>
    <row r="52" spans="1:16">
      <c r="A52" s="39"/>
    </row>
    <row r="53" spans="1:16">
      <c r="A53" s="39"/>
    </row>
    <row r="54" spans="1:16">
      <c r="A54" s="39"/>
    </row>
    <row r="55" spans="1:16">
      <c r="A55" s="39"/>
    </row>
    <row r="56" spans="1:16">
      <c r="A56" s="39"/>
    </row>
    <row r="57" spans="1:16">
      <c r="A57" s="39"/>
    </row>
    <row r="58" spans="1:16">
      <c r="A58" s="39"/>
    </row>
  </sheetData>
  <mergeCells count="20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6:B6"/>
    <mergeCell ref="C6:G6"/>
    <mergeCell ref="H6:L6"/>
    <mergeCell ref="M6:P6"/>
    <mergeCell ref="A12:B12"/>
    <mergeCell ref="A39:B39"/>
    <mergeCell ref="A40:B40"/>
    <mergeCell ref="A41:B41"/>
    <mergeCell ref="A42:B42"/>
    <mergeCell ref="C9:N9"/>
    <mergeCell ref="A13:B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C28" sqref="C28"/>
    </sheetView>
  </sheetViews>
  <sheetFormatPr defaultRowHeight="1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7" width="18.42578125" style="3" customWidth="1"/>
    <col min="8" max="16384" width="9.140625" style="3"/>
  </cols>
  <sheetData>
    <row r="1" spans="1:12" ht="28.5" customHeight="1">
      <c r="A1" s="36" t="str">
        <f>'4.1'!D8</f>
        <v>Sub: INTERNATIONAL BUSINESS DYNAMICS Sub Code: 4.1</v>
      </c>
      <c r="B1" s="36"/>
      <c r="C1" s="36"/>
      <c r="D1" s="36"/>
      <c r="E1" s="36"/>
      <c r="F1" s="36"/>
      <c r="G1" s="36"/>
      <c r="H1" s="36"/>
      <c r="I1" s="36"/>
      <c r="J1" s="36"/>
      <c r="K1" s="7"/>
      <c r="L1" s="7"/>
    </row>
    <row r="3" spans="1:12">
      <c r="C3" s="66"/>
      <c r="D3" s="66" t="s">
        <v>15</v>
      </c>
      <c r="E3" s="66"/>
      <c r="F3" s="66" t="s">
        <v>18</v>
      </c>
      <c r="G3" s="66"/>
    </row>
    <row r="4" spans="1:12">
      <c r="C4" s="67" t="s">
        <v>16</v>
      </c>
      <c r="D4" s="66" t="s">
        <v>17</v>
      </c>
      <c r="E4" s="66" t="s">
        <v>14</v>
      </c>
      <c r="F4" s="66" t="s">
        <v>17</v>
      </c>
      <c r="G4" s="66" t="s">
        <v>14</v>
      </c>
    </row>
    <row r="5" spans="1:12">
      <c r="C5" s="67" t="s">
        <v>0</v>
      </c>
      <c r="D5" s="28">
        <f>'4.1'!H199</f>
        <v>72</v>
      </c>
      <c r="E5" s="28" t="str">
        <f>'4.1'!I199</f>
        <v>2</v>
      </c>
      <c r="F5" s="28">
        <f>'4.1'!J199</f>
        <v>91.6</v>
      </c>
      <c r="G5" s="28" t="str">
        <f>'4.1'!K199</f>
        <v>3</v>
      </c>
    </row>
    <row r="6" spans="1:12">
      <c r="C6" s="67" t="s">
        <v>1</v>
      </c>
      <c r="D6" s="28">
        <f>'4.1'!H200</f>
        <v>70.333333333333329</v>
      </c>
      <c r="E6" s="28" t="str">
        <f>'4.1'!I200</f>
        <v>2</v>
      </c>
      <c r="F6" s="28">
        <f>'4.1'!J200</f>
        <v>91.1</v>
      </c>
      <c r="G6" s="28" t="str">
        <f>'4.1'!K200</f>
        <v>3</v>
      </c>
    </row>
    <row r="7" spans="1:12">
      <c r="C7" s="67" t="s">
        <v>2</v>
      </c>
      <c r="D7" s="28">
        <f>'4.1'!H201</f>
        <v>79.333333333333329</v>
      </c>
      <c r="E7" s="28" t="str">
        <f>'4.1'!I201</f>
        <v>2</v>
      </c>
      <c r="F7" s="28">
        <f>'4.1'!J201</f>
        <v>93.8</v>
      </c>
      <c r="G7" s="28" t="str">
        <f>'4.1'!K201</f>
        <v>3</v>
      </c>
    </row>
    <row r="8" spans="1:12">
      <c r="C8" s="67" t="s">
        <v>3</v>
      </c>
      <c r="D8" s="28">
        <f>'4.1'!H202</f>
        <v>80</v>
      </c>
      <c r="E8" s="28" t="str">
        <f>'4.1'!I202</f>
        <v>3</v>
      </c>
      <c r="F8" s="28">
        <f>'4.1'!J202</f>
        <v>94</v>
      </c>
      <c r="G8" s="28" t="str">
        <f>'4.1'!K202</f>
        <v>3</v>
      </c>
    </row>
    <row r="9" spans="1:12">
      <c r="C9" s="67" t="s">
        <v>61</v>
      </c>
      <c r="D9" s="28">
        <f>'4.1'!H203</f>
        <v>72</v>
      </c>
      <c r="E9" s="28" t="str">
        <f>'4.1'!I203</f>
        <v>2</v>
      </c>
      <c r="F9" s="28">
        <f>'4.1'!J203</f>
        <v>91.6</v>
      </c>
      <c r="G9" s="28" t="str">
        <f>'4.1'!K203</f>
        <v>3</v>
      </c>
    </row>
    <row r="13" spans="1:12" ht="15.75" thickBot="1">
      <c r="B13" s="68"/>
      <c r="C13" s="69" t="s">
        <v>6</v>
      </c>
      <c r="D13" s="69" t="s">
        <v>7</v>
      </c>
      <c r="E13" s="69" t="s">
        <v>5</v>
      </c>
      <c r="F13" s="69" t="s">
        <v>12</v>
      </c>
      <c r="G13" s="69" t="s">
        <v>13</v>
      </c>
      <c r="H13" s="69" t="s">
        <v>50</v>
      </c>
      <c r="I13" s="69" t="s">
        <v>51</v>
      </c>
      <c r="J13" s="69" t="s">
        <v>52</v>
      </c>
      <c r="K13" s="69" t="s">
        <v>53</v>
      </c>
    </row>
    <row r="14" spans="1:12" ht="16.5" thickBot="1">
      <c r="B14" s="69" t="s">
        <v>8</v>
      </c>
      <c r="C14" s="97">
        <v>3</v>
      </c>
      <c r="D14" s="98">
        <v>1</v>
      </c>
      <c r="E14" s="98">
        <v>1</v>
      </c>
      <c r="F14" s="98">
        <v>1</v>
      </c>
      <c r="G14" s="98">
        <v>3</v>
      </c>
      <c r="H14" s="98">
        <v>3</v>
      </c>
      <c r="I14" s="98">
        <v>1</v>
      </c>
      <c r="J14" s="98">
        <v>2</v>
      </c>
      <c r="K14" s="98">
        <v>1</v>
      </c>
    </row>
    <row r="15" spans="1:12" ht="16.5" thickBot="1">
      <c r="B15" s="69" t="s">
        <v>9</v>
      </c>
      <c r="C15" s="99">
        <v>2</v>
      </c>
      <c r="D15" s="100">
        <v>1</v>
      </c>
      <c r="E15" s="100">
        <v>3</v>
      </c>
      <c r="F15" s="100">
        <v>1</v>
      </c>
      <c r="G15" s="100">
        <v>3</v>
      </c>
      <c r="H15" s="100">
        <v>3</v>
      </c>
      <c r="I15" s="100">
        <v>1</v>
      </c>
      <c r="J15" s="100">
        <v>1</v>
      </c>
      <c r="K15" s="100">
        <v>2</v>
      </c>
    </row>
    <row r="16" spans="1:12" ht="16.5" thickBot="1">
      <c r="B16" s="69" t="s">
        <v>10</v>
      </c>
      <c r="C16" s="99">
        <v>1</v>
      </c>
      <c r="D16" s="100">
        <v>1</v>
      </c>
      <c r="E16" s="100">
        <v>1</v>
      </c>
      <c r="F16" s="100">
        <v>3</v>
      </c>
      <c r="G16" s="100">
        <v>3</v>
      </c>
      <c r="H16" s="100">
        <v>1</v>
      </c>
      <c r="I16" s="100">
        <v>1</v>
      </c>
      <c r="J16" s="100">
        <v>1</v>
      </c>
      <c r="K16" s="100">
        <v>1</v>
      </c>
    </row>
    <row r="17" spans="1:11" ht="16.5" thickBot="1">
      <c r="B17" s="69" t="s">
        <v>11</v>
      </c>
      <c r="C17" s="99">
        <v>1</v>
      </c>
      <c r="D17" s="100">
        <v>3</v>
      </c>
      <c r="E17" s="100">
        <v>3</v>
      </c>
      <c r="F17" s="100">
        <v>3</v>
      </c>
      <c r="G17" s="100">
        <v>1</v>
      </c>
      <c r="H17" s="100">
        <v>1</v>
      </c>
      <c r="I17" s="100">
        <v>3</v>
      </c>
      <c r="J17" s="100">
        <v>3</v>
      </c>
      <c r="K17" s="100">
        <v>1</v>
      </c>
    </row>
    <row r="18" spans="1:11" ht="16.5" thickBot="1">
      <c r="B18" s="69" t="s">
        <v>60</v>
      </c>
      <c r="C18" s="99">
        <v>2</v>
      </c>
      <c r="D18" s="100">
        <v>3</v>
      </c>
      <c r="E18" s="100">
        <v>3</v>
      </c>
      <c r="F18" s="100">
        <v>3</v>
      </c>
      <c r="G18" s="100">
        <v>1</v>
      </c>
      <c r="H18" s="100">
        <v>2</v>
      </c>
      <c r="I18" s="100">
        <v>3</v>
      </c>
      <c r="J18" s="100">
        <v>3</v>
      </c>
      <c r="K18" s="100">
        <v>3</v>
      </c>
    </row>
    <row r="19" spans="1:11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1">
      <c r="B20" s="38"/>
      <c r="C20" s="38"/>
      <c r="D20" s="38"/>
      <c r="E20" s="38"/>
      <c r="F20" s="38"/>
      <c r="G20" s="38"/>
    </row>
    <row r="21" spans="1:11">
      <c r="B21" s="38"/>
      <c r="C21" s="38"/>
      <c r="D21" s="38"/>
      <c r="E21" s="38"/>
      <c r="F21" s="38"/>
      <c r="G21" s="38"/>
    </row>
    <row r="22" spans="1:11">
      <c r="A22" s="179" t="s">
        <v>29</v>
      </c>
      <c r="B22" s="179"/>
      <c r="C22" s="176" t="s">
        <v>6</v>
      </c>
      <c r="D22" s="176" t="s">
        <v>7</v>
      </c>
      <c r="E22" s="176" t="s">
        <v>5</v>
      </c>
      <c r="F22" s="176" t="s">
        <v>12</v>
      </c>
      <c r="G22" s="176" t="s">
        <v>13</v>
      </c>
      <c r="H22" s="176" t="s">
        <v>50</v>
      </c>
      <c r="I22" s="176" t="s">
        <v>51</v>
      </c>
      <c r="J22" s="176" t="s">
        <v>52</v>
      </c>
      <c r="K22" s="176" t="s">
        <v>53</v>
      </c>
    </row>
    <row r="23" spans="1:11">
      <c r="A23" s="178" t="s">
        <v>28</v>
      </c>
      <c r="B23" s="178"/>
      <c r="C23" s="177"/>
      <c r="D23" s="177"/>
      <c r="E23" s="177"/>
      <c r="F23" s="177"/>
      <c r="G23" s="177"/>
      <c r="H23" s="177"/>
      <c r="I23" s="177"/>
      <c r="J23" s="177"/>
      <c r="K23" s="177"/>
    </row>
    <row r="24" spans="1:11">
      <c r="A24" s="69" t="s">
        <v>8</v>
      </c>
      <c r="B24" s="23">
        <f>F5</f>
        <v>91.6</v>
      </c>
      <c r="C24" s="43">
        <f t="shared" ref="C24:K24" si="0">C14*$B$24/3</f>
        <v>91.59999999999998</v>
      </c>
      <c r="D24" s="43">
        <f t="shared" si="0"/>
        <v>30.533333333333331</v>
      </c>
      <c r="E24" s="43">
        <f t="shared" si="0"/>
        <v>30.533333333333331</v>
      </c>
      <c r="F24" s="43">
        <f t="shared" si="0"/>
        <v>30.533333333333331</v>
      </c>
      <c r="G24" s="43">
        <f t="shared" si="0"/>
        <v>91.59999999999998</v>
      </c>
      <c r="H24" s="43">
        <f t="shared" si="0"/>
        <v>91.59999999999998</v>
      </c>
      <c r="I24" s="43">
        <f t="shared" si="0"/>
        <v>30.533333333333331</v>
      </c>
      <c r="J24" s="43">
        <f t="shared" si="0"/>
        <v>61.066666666666663</v>
      </c>
      <c r="K24" s="43">
        <f t="shared" si="0"/>
        <v>30.533333333333331</v>
      </c>
    </row>
    <row r="25" spans="1:11">
      <c r="A25" s="69" t="s">
        <v>9</v>
      </c>
      <c r="B25" s="23">
        <f>F6</f>
        <v>91.1</v>
      </c>
      <c r="C25" s="43">
        <f t="shared" ref="C25:K25" si="1">C15*$B$25/3</f>
        <v>60.733333333333327</v>
      </c>
      <c r="D25" s="43">
        <f t="shared" si="1"/>
        <v>30.366666666666664</v>
      </c>
      <c r="E25" s="43">
        <f t="shared" si="1"/>
        <v>91.09999999999998</v>
      </c>
      <c r="F25" s="43">
        <f t="shared" si="1"/>
        <v>30.366666666666664</v>
      </c>
      <c r="G25" s="43">
        <f t="shared" si="1"/>
        <v>91.09999999999998</v>
      </c>
      <c r="H25" s="43">
        <f t="shared" si="1"/>
        <v>91.09999999999998</v>
      </c>
      <c r="I25" s="43">
        <f t="shared" si="1"/>
        <v>30.366666666666664</v>
      </c>
      <c r="J25" s="43">
        <f t="shared" si="1"/>
        <v>30.366666666666664</v>
      </c>
      <c r="K25" s="43">
        <f t="shared" si="1"/>
        <v>60.733333333333327</v>
      </c>
    </row>
    <row r="26" spans="1:11">
      <c r="A26" s="69" t="s">
        <v>10</v>
      </c>
      <c r="B26" s="23">
        <f>F7</f>
        <v>93.8</v>
      </c>
      <c r="C26" s="43">
        <f t="shared" ref="C26:K26" si="2">C16*$B$26/3</f>
        <v>31.266666666666666</v>
      </c>
      <c r="D26" s="43">
        <f t="shared" si="2"/>
        <v>31.266666666666666</v>
      </c>
      <c r="E26" s="43">
        <f t="shared" si="2"/>
        <v>31.266666666666666</v>
      </c>
      <c r="F26" s="43">
        <f t="shared" si="2"/>
        <v>93.8</v>
      </c>
      <c r="G26" s="43">
        <f t="shared" si="2"/>
        <v>93.8</v>
      </c>
      <c r="H26" s="43">
        <f t="shared" si="2"/>
        <v>31.266666666666666</v>
      </c>
      <c r="I26" s="43">
        <f t="shared" si="2"/>
        <v>31.266666666666666</v>
      </c>
      <c r="J26" s="43">
        <f t="shared" si="2"/>
        <v>31.266666666666666</v>
      </c>
      <c r="K26" s="43">
        <f t="shared" si="2"/>
        <v>31.266666666666666</v>
      </c>
    </row>
    <row r="27" spans="1:11">
      <c r="A27" s="69" t="s">
        <v>11</v>
      </c>
      <c r="B27" s="23">
        <f>F8</f>
        <v>94</v>
      </c>
      <c r="C27" s="43">
        <f t="shared" ref="C27:K27" si="3">C17*$B$27/3</f>
        <v>31.333333333333332</v>
      </c>
      <c r="D27" s="43">
        <f t="shared" si="3"/>
        <v>94</v>
      </c>
      <c r="E27" s="43">
        <f t="shared" si="3"/>
        <v>94</v>
      </c>
      <c r="F27" s="43">
        <f t="shared" si="3"/>
        <v>94</v>
      </c>
      <c r="G27" s="43">
        <f t="shared" si="3"/>
        <v>31.333333333333332</v>
      </c>
      <c r="H27" s="43">
        <f t="shared" si="3"/>
        <v>31.333333333333332</v>
      </c>
      <c r="I27" s="43">
        <f t="shared" si="3"/>
        <v>94</v>
      </c>
      <c r="J27" s="43">
        <f t="shared" si="3"/>
        <v>94</v>
      </c>
      <c r="K27" s="43">
        <f t="shared" si="3"/>
        <v>31.333333333333332</v>
      </c>
    </row>
    <row r="28" spans="1:11">
      <c r="A28" s="69" t="s">
        <v>30</v>
      </c>
      <c r="B28" s="24"/>
      <c r="C28" s="42">
        <f t="shared" ref="C28:K28" si="4">AVERAGE(C24:C27)</f>
        <v>53.733333333333327</v>
      </c>
      <c r="D28" s="42">
        <f t="shared" si="4"/>
        <v>46.541666666666664</v>
      </c>
      <c r="E28" s="42">
        <f t="shared" si="4"/>
        <v>61.724999999999994</v>
      </c>
      <c r="F28" s="42">
        <f t="shared" si="4"/>
        <v>62.174999999999997</v>
      </c>
      <c r="G28" s="42">
        <f t="shared" si="4"/>
        <v>76.958333333333314</v>
      </c>
      <c r="H28" s="42">
        <f t="shared" si="4"/>
        <v>61.324999999999996</v>
      </c>
      <c r="I28" s="42">
        <f t="shared" si="4"/>
        <v>46.541666666666664</v>
      </c>
      <c r="J28" s="42">
        <f t="shared" si="4"/>
        <v>54.174999999999997</v>
      </c>
      <c r="K28" s="42">
        <f t="shared" si="4"/>
        <v>38.466666666666661</v>
      </c>
    </row>
    <row r="29" spans="1:11">
      <c r="B29" s="38"/>
      <c r="C29" s="38"/>
      <c r="D29" s="38"/>
      <c r="E29" s="38"/>
      <c r="F29" s="38"/>
      <c r="G29" s="38"/>
    </row>
    <row r="30" spans="1:11">
      <c r="D30" s="38"/>
      <c r="E30" s="4"/>
      <c r="F30" s="4"/>
      <c r="G30" s="4"/>
      <c r="H30" s="4"/>
      <c r="I30" s="4"/>
    </row>
    <row r="31" spans="1:11">
      <c r="D31" s="38"/>
      <c r="E31" s="38"/>
      <c r="F31" s="38"/>
      <c r="G31" s="38"/>
    </row>
  </sheetData>
  <mergeCells count="11">
    <mergeCell ref="H22:H23"/>
    <mergeCell ref="I22:I23"/>
    <mergeCell ref="J22:J23"/>
    <mergeCell ref="K22:K23"/>
    <mergeCell ref="A23:B23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G29" sqref="G29"/>
    </sheetView>
  </sheetViews>
  <sheetFormatPr defaultRowHeight="1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7" width="21.85546875" style="3" customWidth="1"/>
    <col min="8" max="16384" width="9.140625" style="3"/>
  </cols>
  <sheetData>
    <row r="1" spans="1:12" ht="28.5" customHeight="1">
      <c r="A1" s="209" t="s">
        <v>474</v>
      </c>
      <c r="B1" s="209"/>
      <c r="C1" s="209"/>
      <c r="D1" s="209"/>
      <c r="E1" s="209"/>
      <c r="F1" s="209"/>
      <c r="G1" s="209"/>
      <c r="H1" s="7"/>
      <c r="I1" s="7"/>
      <c r="J1" s="7"/>
      <c r="K1" s="7"/>
      <c r="L1" s="7"/>
    </row>
    <row r="3" spans="1:12">
      <c r="C3" s="106"/>
      <c r="D3" s="106" t="s">
        <v>15</v>
      </c>
      <c r="E3" s="106"/>
      <c r="F3" s="106" t="s">
        <v>18</v>
      </c>
      <c r="G3" s="106"/>
    </row>
    <row r="4" spans="1:12">
      <c r="C4" s="107" t="s">
        <v>16</v>
      </c>
      <c r="D4" s="106" t="s">
        <v>17</v>
      </c>
      <c r="E4" s="106" t="s">
        <v>14</v>
      </c>
      <c r="F4" s="106" t="s">
        <v>17</v>
      </c>
      <c r="G4" s="106" t="s">
        <v>14</v>
      </c>
    </row>
    <row r="5" spans="1:12">
      <c r="C5" s="107" t="s">
        <v>0</v>
      </c>
      <c r="D5" s="28">
        <f>'4.4.3'!H46</f>
        <v>56</v>
      </c>
      <c r="E5" s="28" t="str">
        <f>'4.4.3'!I46</f>
        <v>-</v>
      </c>
      <c r="F5" s="28">
        <f>'4.4.3'!J46</f>
        <v>86.8</v>
      </c>
      <c r="G5" s="28" t="str">
        <f>'4.4.3'!K46</f>
        <v>3</v>
      </c>
    </row>
    <row r="6" spans="1:12">
      <c r="C6" s="107" t="s">
        <v>1</v>
      </c>
      <c r="D6" s="28">
        <f>'4.4.3'!H47</f>
        <v>59.142857142857146</v>
      </c>
      <c r="E6" s="28" t="str">
        <f>'4.4.3'!I47</f>
        <v>-</v>
      </c>
      <c r="F6" s="28">
        <f>'4.4.3'!J47</f>
        <v>87.742857142857147</v>
      </c>
      <c r="G6" s="28" t="str">
        <f>'4.4.3'!K47</f>
        <v>3</v>
      </c>
    </row>
    <row r="7" spans="1:12">
      <c r="C7" s="107" t="s">
        <v>2</v>
      </c>
      <c r="D7" s="28">
        <f>'4.4.3'!H48</f>
        <v>45</v>
      </c>
      <c r="E7" s="28" t="str">
        <f>'4.4.3'!I48</f>
        <v>-</v>
      </c>
      <c r="F7" s="28">
        <f>'4.4.3'!J48</f>
        <v>83.5</v>
      </c>
      <c r="G7" s="28" t="str">
        <f>'4.4.3'!K48</f>
        <v>3</v>
      </c>
    </row>
    <row r="8" spans="1:12">
      <c r="C8" s="107" t="s">
        <v>3</v>
      </c>
      <c r="D8" s="28">
        <f>'4.4.3'!H49</f>
        <v>29</v>
      </c>
      <c r="E8" s="28" t="str">
        <f>'4.4.3'!I49</f>
        <v>-</v>
      </c>
      <c r="F8" s="28">
        <f>'4.4.3'!J49</f>
        <v>78.7</v>
      </c>
      <c r="G8" s="28" t="str">
        <f>'4.4.3'!K49</f>
        <v>2</v>
      </c>
    </row>
    <row r="9" spans="1:12">
      <c r="C9" s="107" t="s">
        <v>61</v>
      </c>
      <c r="D9" s="28">
        <f>'4.4.3'!H50</f>
        <v>80.5</v>
      </c>
      <c r="E9" s="28" t="str">
        <f>'4.4.3'!I50</f>
        <v>3</v>
      </c>
      <c r="F9" s="28">
        <f>'4.4.3'!J50</f>
        <v>94.15</v>
      </c>
      <c r="G9" s="28" t="str">
        <f>'4.4.3'!K50</f>
        <v>3</v>
      </c>
    </row>
    <row r="13" spans="1:12" ht="15.75" thickBot="1">
      <c r="B13" s="108"/>
      <c r="C13" s="93" t="s">
        <v>6</v>
      </c>
      <c r="D13" s="93" t="s">
        <v>7</v>
      </c>
      <c r="E13" s="93" t="s">
        <v>5</v>
      </c>
      <c r="F13" s="93" t="s">
        <v>12</v>
      </c>
      <c r="G13" s="93" t="s">
        <v>13</v>
      </c>
      <c r="H13" s="93" t="s">
        <v>50</v>
      </c>
      <c r="I13" s="93" t="s">
        <v>51</v>
      </c>
      <c r="J13" s="93" t="s">
        <v>52</v>
      </c>
      <c r="K13" s="93" t="s">
        <v>53</v>
      </c>
    </row>
    <row r="14" spans="1:12" ht="16.5" thickBot="1">
      <c r="B14" s="93" t="s">
        <v>8</v>
      </c>
      <c r="C14" s="48">
        <v>2</v>
      </c>
      <c r="D14" s="49">
        <v>2</v>
      </c>
      <c r="E14" s="49">
        <v>3</v>
      </c>
      <c r="F14" s="49">
        <v>2</v>
      </c>
      <c r="G14" s="49">
        <v>2</v>
      </c>
      <c r="H14" s="49">
        <v>3</v>
      </c>
      <c r="I14" s="49">
        <v>2</v>
      </c>
      <c r="J14" s="49">
        <v>1</v>
      </c>
      <c r="K14" s="49">
        <v>1</v>
      </c>
    </row>
    <row r="15" spans="1:12" ht="16.5" thickBot="1">
      <c r="B15" s="93" t="s">
        <v>9</v>
      </c>
      <c r="C15" s="50">
        <v>2</v>
      </c>
      <c r="D15" s="51">
        <v>3</v>
      </c>
      <c r="E15" s="51">
        <v>2</v>
      </c>
      <c r="F15" s="51">
        <v>3</v>
      </c>
      <c r="G15" s="51">
        <v>1</v>
      </c>
      <c r="H15" s="51">
        <v>2</v>
      </c>
      <c r="I15" s="51">
        <v>2</v>
      </c>
      <c r="J15" s="51">
        <v>1</v>
      </c>
      <c r="K15" s="51">
        <v>1</v>
      </c>
    </row>
    <row r="16" spans="1:12" ht="16.5" thickBot="1">
      <c r="B16" s="93" t="s">
        <v>10</v>
      </c>
      <c r="C16" s="50">
        <v>3</v>
      </c>
      <c r="D16" s="51">
        <v>3</v>
      </c>
      <c r="E16" s="51">
        <v>3</v>
      </c>
      <c r="F16" s="51">
        <v>2</v>
      </c>
      <c r="G16" s="51">
        <v>1</v>
      </c>
      <c r="H16" s="51">
        <v>2</v>
      </c>
      <c r="I16" s="51">
        <v>1</v>
      </c>
      <c r="J16" s="51">
        <v>2</v>
      </c>
      <c r="K16" s="51">
        <v>3</v>
      </c>
    </row>
    <row r="17" spans="1:11" ht="16.5" thickBot="1">
      <c r="B17" s="93" t="s">
        <v>11</v>
      </c>
      <c r="C17" s="50">
        <v>1</v>
      </c>
      <c r="D17" s="51">
        <v>1</v>
      </c>
      <c r="E17" s="51">
        <v>3</v>
      </c>
      <c r="F17" s="51">
        <v>2</v>
      </c>
      <c r="G17" s="51"/>
      <c r="H17" s="51">
        <v>2</v>
      </c>
      <c r="I17" s="51">
        <v>1</v>
      </c>
      <c r="J17" s="51">
        <v>2</v>
      </c>
      <c r="K17" s="51">
        <v>3</v>
      </c>
    </row>
    <row r="18" spans="1:11" ht="16.5" thickBot="1">
      <c r="B18" s="93" t="s">
        <v>60</v>
      </c>
      <c r="C18" s="50">
        <v>3</v>
      </c>
      <c r="D18" s="51">
        <v>3</v>
      </c>
      <c r="E18" s="51">
        <v>2</v>
      </c>
      <c r="F18" s="51">
        <v>2</v>
      </c>
      <c r="G18" s="51">
        <v>2</v>
      </c>
      <c r="H18" s="51">
        <v>3</v>
      </c>
      <c r="I18" s="51">
        <v>1</v>
      </c>
      <c r="J18" s="51">
        <v>2</v>
      </c>
      <c r="K18" s="51">
        <v>2</v>
      </c>
    </row>
    <row r="19" spans="1:11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1">
      <c r="B20" s="38"/>
      <c r="C20" s="38"/>
      <c r="D20" s="38"/>
      <c r="E20" s="38"/>
      <c r="F20" s="38"/>
      <c r="G20" s="38"/>
    </row>
    <row r="21" spans="1:11">
      <c r="B21" s="38"/>
      <c r="C21" s="38"/>
      <c r="D21" s="38"/>
      <c r="E21" s="38"/>
      <c r="F21" s="38"/>
      <c r="G21" s="38"/>
    </row>
    <row r="22" spans="1:11">
      <c r="A22" s="199" t="s">
        <v>29</v>
      </c>
      <c r="B22" s="199"/>
      <c r="C22" s="196" t="s">
        <v>6</v>
      </c>
      <c r="D22" s="196" t="s">
        <v>7</v>
      </c>
      <c r="E22" s="196" t="s">
        <v>5</v>
      </c>
      <c r="F22" s="196" t="s">
        <v>12</v>
      </c>
      <c r="G22" s="196" t="s">
        <v>13</v>
      </c>
      <c r="H22" s="196" t="s">
        <v>50</v>
      </c>
      <c r="I22" s="196" t="s">
        <v>51</v>
      </c>
      <c r="J22" s="196" t="s">
        <v>52</v>
      </c>
      <c r="K22" s="196" t="s">
        <v>53</v>
      </c>
    </row>
    <row r="23" spans="1:11">
      <c r="A23" s="198" t="s">
        <v>28</v>
      </c>
      <c r="B23" s="198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>
      <c r="A24" s="52" t="s">
        <v>8</v>
      </c>
      <c r="B24" s="23">
        <f>F5</f>
        <v>86.8</v>
      </c>
      <c r="C24" s="44">
        <f>C14*$B$24/3</f>
        <v>57.866666666666667</v>
      </c>
      <c r="D24" s="44">
        <f>D14*$B$24/3</f>
        <v>57.866666666666667</v>
      </c>
      <c r="E24" s="44">
        <f t="shared" ref="E24:K24" si="0">E14*$B$24/3</f>
        <v>86.8</v>
      </c>
      <c r="F24" s="44">
        <f t="shared" si="0"/>
        <v>57.866666666666667</v>
      </c>
      <c r="G24" s="44">
        <f t="shared" si="0"/>
        <v>57.866666666666667</v>
      </c>
      <c r="H24" s="44">
        <f t="shared" si="0"/>
        <v>86.8</v>
      </c>
      <c r="I24" s="44">
        <f t="shared" si="0"/>
        <v>57.866666666666667</v>
      </c>
      <c r="J24" s="44">
        <f t="shared" si="0"/>
        <v>28.933333333333334</v>
      </c>
      <c r="K24" s="44">
        <f t="shared" si="0"/>
        <v>28.933333333333334</v>
      </c>
    </row>
    <row r="25" spans="1:11">
      <c r="A25" s="52" t="s">
        <v>9</v>
      </c>
      <c r="B25" s="23">
        <f t="shared" ref="B25:B28" si="1">F6</f>
        <v>87.742857142857147</v>
      </c>
      <c r="C25" s="44">
        <f t="shared" ref="C25:K25" si="2">C15*$B$25/3</f>
        <v>58.495238095238101</v>
      </c>
      <c r="D25" s="44">
        <f t="shared" si="2"/>
        <v>87.742857142857147</v>
      </c>
      <c r="E25" s="44">
        <f t="shared" si="2"/>
        <v>58.495238095238101</v>
      </c>
      <c r="F25" s="44">
        <f t="shared" si="2"/>
        <v>87.742857142857147</v>
      </c>
      <c r="G25" s="44">
        <f t="shared" si="2"/>
        <v>29.24761904761905</v>
      </c>
      <c r="H25" s="44">
        <f t="shared" si="2"/>
        <v>58.495238095238101</v>
      </c>
      <c r="I25" s="44">
        <f t="shared" si="2"/>
        <v>58.495238095238101</v>
      </c>
      <c r="J25" s="44">
        <f t="shared" si="2"/>
        <v>29.24761904761905</v>
      </c>
      <c r="K25" s="44">
        <f t="shared" si="2"/>
        <v>29.24761904761905</v>
      </c>
    </row>
    <row r="26" spans="1:11">
      <c r="A26" s="52" t="s">
        <v>10</v>
      </c>
      <c r="B26" s="23">
        <f t="shared" si="1"/>
        <v>83.5</v>
      </c>
      <c r="C26" s="44">
        <f t="shared" ref="C26:K26" si="3">C16*$B$26/3</f>
        <v>83.5</v>
      </c>
      <c r="D26" s="44">
        <f t="shared" si="3"/>
        <v>83.5</v>
      </c>
      <c r="E26" s="44">
        <f t="shared" si="3"/>
        <v>83.5</v>
      </c>
      <c r="F26" s="44">
        <f t="shared" si="3"/>
        <v>55.666666666666664</v>
      </c>
      <c r="G26" s="44">
        <f t="shared" si="3"/>
        <v>27.833333333333332</v>
      </c>
      <c r="H26" s="44">
        <f t="shared" si="3"/>
        <v>55.666666666666664</v>
      </c>
      <c r="I26" s="44">
        <f t="shared" si="3"/>
        <v>27.833333333333332</v>
      </c>
      <c r="J26" s="44">
        <f t="shared" si="3"/>
        <v>55.666666666666664</v>
      </c>
      <c r="K26" s="44">
        <f t="shared" si="3"/>
        <v>83.5</v>
      </c>
    </row>
    <row r="27" spans="1:11">
      <c r="A27" s="52" t="s">
        <v>11</v>
      </c>
      <c r="B27" s="23">
        <f t="shared" si="1"/>
        <v>78.7</v>
      </c>
      <c r="C27" s="44">
        <f t="shared" ref="C27:K27" si="4">C17*$B$27/3</f>
        <v>26.233333333333334</v>
      </c>
      <c r="D27" s="44">
        <f t="shared" si="4"/>
        <v>26.233333333333334</v>
      </c>
      <c r="E27" s="44">
        <f t="shared" si="4"/>
        <v>78.7</v>
      </c>
      <c r="F27" s="44">
        <f t="shared" si="4"/>
        <v>52.466666666666669</v>
      </c>
      <c r="G27" s="44">
        <f t="shared" si="4"/>
        <v>0</v>
      </c>
      <c r="H27" s="44">
        <f t="shared" si="4"/>
        <v>52.466666666666669</v>
      </c>
      <c r="I27" s="44">
        <f t="shared" si="4"/>
        <v>26.233333333333334</v>
      </c>
      <c r="J27" s="44">
        <f t="shared" si="4"/>
        <v>52.466666666666669</v>
      </c>
      <c r="K27" s="44">
        <f t="shared" si="4"/>
        <v>78.7</v>
      </c>
    </row>
    <row r="28" spans="1:11">
      <c r="A28" s="52" t="s">
        <v>60</v>
      </c>
      <c r="B28" s="23">
        <f t="shared" si="1"/>
        <v>94.15</v>
      </c>
      <c r="C28" s="44">
        <f t="shared" ref="C28:K28" si="5">C18*$B$28/3</f>
        <v>94.15000000000002</v>
      </c>
      <c r="D28" s="44">
        <f t="shared" si="5"/>
        <v>94.15000000000002</v>
      </c>
      <c r="E28" s="44">
        <f t="shared" si="5"/>
        <v>62.766666666666673</v>
      </c>
      <c r="F28" s="44">
        <f t="shared" si="5"/>
        <v>62.766666666666673</v>
      </c>
      <c r="G28" s="44">
        <f t="shared" si="5"/>
        <v>62.766666666666673</v>
      </c>
      <c r="H28" s="44">
        <f t="shared" si="5"/>
        <v>94.15000000000002</v>
      </c>
      <c r="I28" s="44">
        <f t="shared" si="5"/>
        <v>31.383333333333336</v>
      </c>
      <c r="J28" s="44">
        <f t="shared" si="5"/>
        <v>62.766666666666673</v>
      </c>
      <c r="K28" s="44">
        <f t="shared" si="5"/>
        <v>62.766666666666673</v>
      </c>
    </row>
    <row r="29" spans="1:11">
      <c r="A29" s="52" t="s">
        <v>30</v>
      </c>
      <c r="B29" s="24"/>
      <c r="C29" s="52">
        <f t="shared" ref="C29:K29" si="6">AVERAGE(C24:C28)</f>
        <v>64.049047619047627</v>
      </c>
      <c r="D29" s="52">
        <f t="shared" si="6"/>
        <v>69.898571428571444</v>
      </c>
      <c r="E29" s="52">
        <f t="shared" si="6"/>
        <v>74.052380952380958</v>
      </c>
      <c r="F29" s="52">
        <f t="shared" si="6"/>
        <v>63.301904761904758</v>
      </c>
      <c r="G29" s="52">
        <f t="shared" si="6"/>
        <v>35.542857142857144</v>
      </c>
      <c r="H29" s="52">
        <f t="shared" si="6"/>
        <v>69.515714285714282</v>
      </c>
      <c r="I29" s="52">
        <f t="shared" si="6"/>
        <v>40.362380952380953</v>
      </c>
      <c r="J29" s="52">
        <f t="shared" si="6"/>
        <v>45.816190476190478</v>
      </c>
      <c r="K29" s="52">
        <f t="shared" si="6"/>
        <v>56.62952380952381</v>
      </c>
    </row>
    <row r="30" spans="1:11">
      <c r="B30" s="38"/>
      <c r="C30" s="38"/>
      <c r="D30" s="38"/>
      <c r="E30" s="38"/>
      <c r="F30" s="38"/>
      <c r="G30" s="38"/>
    </row>
    <row r="31" spans="1:11">
      <c r="D31" s="38"/>
      <c r="E31" s="4"/>
      <c r="F31" s="4"/>
      <c r="G31" s="4"/>
      <c r="H31" s="4"/>
      <c r="I31" s="4"/>
    </row>
    <row r="32" spans="1:11">
      <c r="D32" s="38"/>
      <c r="E32" s="38"/>
      <c r="F32" s="38"/>
      <c r="G32" s="38"/>
    </row>
  </sheetData>
  <mergeCells count="12">
    <mergeCell ref="A1:G1"/>
    <mergeCell ref="A22:B22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3:B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6"/>
  <sheetViews>
    <sheetView zoomScale="80" zoomScaleNormal="80" workbookViewId="0">
      <selection activeCell="A4" sqref="A4:J16"/>
    </sheetView>
  </sheetViews>
  <sheetFormatPr defaultRowHeight="15"/>
  <cols>
    <col min="1" max="1" width="83.42578125" bestFit="1" customWidth="1"/>
    <col min="2" max="10" width="10.5703125" bestFit="1" customWidth="1"/>
  </cols>
  <sheetData>
    <row r="1" spans="1:16" s="39" customFormat="1" ht="18.75">
      <c r="A1" s="212" t="s">
        <v>41</v>
      </c>
      <c r="B1" s="212"/>
      <c r="C1" s="212"/>
      <c r="D1" s="212"/>
      <c r="E1" s="212"/>
      <c r="F1" s="212"/>
      <c r="G1" s="212"/>
      <c r="H1" s="212"/>
      <c r="I1" s="212"/>
      <c r="J1" s="212"/>
      <c r="K1" s="92"/>
      <c r="L1" s="92"/>
      <c r="M1" s="92"/>
      <c r="N1" s="92"/>
      <c r="O1" s="92"/>
      <c r="P1" s="92"/>
    </row>
    <row r="2" spans="1:16" s="39" customFormat="1" ht="18.75">
      <c r="A2" s="212" t="s">
        <v>42</v>
      </c>
      <c r="B2" s="212"/>
      <c r="C2" s="212"/>
      <c r="D2" s="212"/>
      <c r="E2" s="212"/>
      <c r="F2" s="212"/>
      <c r="G2" s="212"/>
      <c r="H2" s="212"/>
      <c r="I2" s="212"/>
      <c r="J2" s="212"/>
      <c r="K2" s="92"/>
      <c r="L2" s="92"/>
      <c r="M2" s="92"/>
      <c r="N2" s="92"/>
      <c r="O2" s="92"/>
      <c r="P2" s="92"/>
    </row>
    <row r="3" spans="1:16" s="39" customFormat="1" ht="18.75">
      <c r="A3" s="212" t="s">
        <v>43</v>
      </c>
      <c r="B3" s="212"/>
      <c r="C3" s="212"/>
      <c r="D3" s="212"/>
      <c r="E3" s="212"/>
      <c r="F3" s="212"/>
      <c r="G3" s="212"/>
      <c r="H3" s="212"/>
      <c r="I3" s="212"/>
      <c r="J3" s="212"/>
      <c r="K3" s="92"/>
      <c r="L3" s="92"/>
      <c r="M3" s="92"/>
      <c r="N3" s="92"/>
      <c r="O3" s="92"/>
      <c r="P3" s="92"/>
    </row>
    <row r="4" spans="1:16" ht="28.5" customHeight="1">
      <c r="A4" s="211" t="s">
        <v>63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6" ht="15.75">
      <c r="A5" s="71"/>
      <c r="B5" s="210" t="s">
        <v>30</v>
      </c>
      <c r="C5" s="210"/>
      <c r="D5" s="210"/>
      <c r="E5" s="210"/>
      <c r="F5" s="210"/>
      <c r="G5" s="210"/>
      <c r="H5" s="210"/>
      <c r="I5" s="210"/>
      <c r="J5" s="210"/>
    </row>
    <row r="6" spans="1:16">
      <c r="A6" s="72" t="s">
        <v>65</v>
      </c>
      <c r="B6" s="72" t="s">
        <v>6</v>
      </c>
      <c r="C6" s="72" t="s">
        <v>7</v>
      </c>
      <c r="D6" s="72" t="s">
        <v>5</v>
      </c>
      <c r="E6" s="72" t="s">
        <v>12</v>
      </c>
      <c r="F6" s="72" t="s">
        <v>13</v>
      </c>
      <c r="G6" s="72" t="s">
        <v>50</v>
      </c>
      <c r="H6" s="72" t="s">
        <v>51</v>
      </c>
      <c r="I6" s="72" t="s">
        <v>52</v>
      </c>
      <c r="J6" s="72" t="s">
        <v>53</v>
      </c>
    </row>
    <row r="7" spans="1:16" s="56" customFormat="1" ht="32.25" customHeight="1">
      <c r="A7" s="78" t="str">
        <f>'4.1- Attainment'!A1</f>
        <v>Sub: INTERNATIONAL BUSINESS DYNAMICS Sub Code: 4.1</v>
      </c>
      <c r="B7" s="73">
        <f>'4.1- Attainment'!C28</f>
        <v>53.733333333333327</v>
      </c>
      <c r="C7" s="73">
        <f>'4.1- Attainment'!D28</f>
        <v>46.541666666666664</v>
      </c>
      <c r="D7" s="73">
        <f>'4.1- Attainment'!E28</f>
        <v>61.724999999999994</v>
      </c>
      <c r="E7" s="73">
        <f>'4.1- Attainment'!F28</f>
        <v>62.174999999999997</v>
      </c>
      <c r="F7" s="73">
        <f>'4.1- Attainment'!G28</f>
        <v>76.958333333333314</v>
      </c>
      <c r="G7" s="73">
        <f>'4.1- Attainment'!H28</f>
        <v>61.324999999999996</v>
      </c>
      <c r="H7" s="73">
        <f>'4.1- Attainment'!I28</f>
        <v>46.541666666666664</v>
      </c>
      <c r="I7" s="73">
        <f>'4.1- Attainment'!J28</f>
        <v>54.174999999999997</v>
      </c>
      <c r="J7" s="73">
        <f>'4.1- Attainment'!K28</f>
        <v>38.466666666666661</v>
      </c>
    </row>
    <row r="8" spans="1:16" s="56" customFormat="1" ht="32.25" customHeight="1">
      <c r="A8" s="79" t="str">
        <f>'Attainment-4.2.1'!A1</f>
        <v>Sub: INVESTMENT ANALYSIS AND MANAGEMENT Sub Code: 4.2.1</v>
      </c>
      <c r="B8" s="74">
        <f>'Attainment-4.2.1'!C29</f>
        <v>54.453333333333333</v>
      </c>
      <c r="C8" s="74">
        <f>'Attainment-4.2.1'!D29</f>
        <v>37.339999999999996</v>
      </c>
      <c r="D8" s="74">
        <f>'Attainment-4.2.1'!E29</f>
        <v>54.453333333333333</v>
      </c>
      <c r="E8" s="74">
        <f>'Attainment-4.2.1'!F29</f>
        <v>81.680000000000007</v>
      </c>
      <c r="F8" s="74">
        <f>'Attainment-4.2.1'!G29</f>
        <v>81.680000000000007</v>
      </c>
      <c r="G8" s="74">
        <f>'Attainment-4.2.1'!H29</f>
        <v>81.680000000000007</v>
      </c>
      <c r="H8" s="74">
        <f>'Attainment-4.2.1'!I29</f>
        <v>81.680000000000007</v>
      </c>
      <c r="I8" s="74">
        <f>'Attainment-4.2.1'!J29</f>
        <v>54.453333333333333</v>
      </c>
      <c r="J8" s="74">
        <f>'Attainment-4.2.1'!K29</f>
        <v>54.453333333333333</v>
      </c>
    </row>
    <row r="9" spans="1:16" s="56" customFormat="1" ht="32.25" customHeight="1">
      <c r="A9" s="80" t="str">
        <f>'4.2.2 - Attainment'!A1</f>
        <v>Sub:INTERNATIONAL FINANCIAL MANAGEMENT Sub Code: 4.2.2</v>
      </c>
      <c r="B9" s="75">
        <f>'4.2.2 - Attainment'!C29</f>
        <v>66.13333333333334</v>
      </c>
      <c r="C9" s="75">
        <f>'4.2.2 - Attainment'!D29</f>
        <v>25.36</v>
      </c>
      <c r="D9" s="75">
        <f>'4.2.2 - Attainment'!E29</f>
        <v>35.693333333333335</v>
      </c>
      <c r="E9" s="75">
        <f>'4.2.2 - Attainment'!F29</f>
        <v>61.053333333333327</v>
      </c>
      <c r="F9" s="75">
        <f>'4.2.2 - Attainment'!G29</f>
        <v>76.08</v>
      </c>
      <c r="G9" s="75">
        <f>'4.2.2 - Attainment'!H29</f>
        <v>65.746666666666655</v>
      </c>
      <c r="H9" s="75">
        <f>'4.2.2 - Attainment'!I29</f>
        <v>61.053333333333327</v>
      </c>
      <c r="I9" s="75">
        <f>'4.2.2 - Attainment'!J29</f>
        <v>65.746666666666655</v>
      </c>
      <c r="J9" s="75">
        <f>'4.2.2 - Attainment'!K29</f>
        <v>65.746666666666655</v>
      </c>
    </row>
    <row r="10" spans="1:16" s="56" customFormat="1" ht="32.25" customHeight="1">
      <c r="A10" s="81" t="str">
        <f>'4.2.3 - Attainment'!A1</f>
        <v>Sub:RISK MANAGEMENT AND DERIVATIVES Sub Code: 4.2.3</v>
      </c>
      <c r="B10" s="76">
        <f>'4.2.3 - Attainment'!C29</f>
        <v>70.510000000000005</v>
      </c>
      <c r="C10" s="76">
        <f>'4.2.3 - Attainment'!D29</f>
        <v>27.136666666666667</v>
      </c>
      <c r="D10" s="76">
        <f>'4.2.3 - Attainment'!E29</f>
        <v>37.646666666666661</v>
      </c>
      <c r="E10" s="76">
        <f>'4.2.3 - Attainment'!F29</f>
        <v>64.783333333333331</v>
      </c>
      <c r="F10" s="76">
        <f>'4.2.3 - Attainment'!G29</f>
        <v>81.41</v>
      </c>
      <c r="G10" s="76">
        <f>'4.2.3 - Attainment'!H29</f>
        <v>70.900000000000006</v>
      </c>
      <c r="H10" s="76">
        <f>'4.2.3 - Attainment'!I29</f>
        <v>64.783333333333331</v>
      </c>
      <c r="I10" s="76">
        <f>'4.2.3 - Attainment'!J29</f>
        <v>70.900000000000006</v>
      </c>
      <c r="J10" s="76">
        <f>'4.2.3 - Attainment'!K29</f>
        <v>70.900000000000006</v>
      </c>
    </row>
    <row r="11" spans="1:16" s="56" customFormat="1" ht="32.25" customHeight="1">
      <c r="A11" s="80" t="str">
        <f>'4.3.1 - Attainment'!A1</f>
        <v>Sub: STRATEGIC BRAND MANAGEMENT Sub Code: 4.3.1</v>
      </c>
      <c r="B11" s="75">
        <f>'4.3.1 - Attainment'!C29</f>
        <v>87.699999999999989</v>
      </c>
      <c r="C11" s="75">
        <f>'4.3.1 - Attainment'!D29</f>
        <v>75.933333333333337</v>
      </c>
      <c r="D11" s="75">
        <f>'4.3.1 - Attainment'!E29</f>
        <v>76.28</v>
      </c>
      <c r="E11" s="75">
        <f>'4.3.1 - Attainment'!F29</f>
        <v>63.623333333333335</v>
      </c>
      <c r="F11" s="75">
        <f>'4.3.1 - Attainment'!G29</f>
        <v>76.186666666666667</v>
      </c>
      <c r="G11" s="75">
        <f>'4.3.1 - Attainment'!H29</f>
        <v>70.289999999999992</v>
      </c>
      <c r="H11" s="75">
        <f>'4.3.1 - Attainment'!I29</f>
        <v>75.876666666666665</v>
      </c>
      <c r="I11" s="75">
        <f>'4.3.1 - Attainment'!J29</f>
        <v>75.39</v>
      </c>
      <c r="J11" s="75">
        <f>'4.3.1 - Attainment'!K29</f>
        <v>82.23333333333332</v>
      </c>
    </row>
    <row r="12" spans="1:16" s="56" customFormat="1" ht="32.25" customHeight="1">
      <c r="A12" s="78" t="str">
        <f>'4.3.2 - Attainment'!A1</f>
        <v>Sub: INTERNATIONAL MARKETING STRATEGY Sub Code: 4.3.2</v>
      </c>
      <c r="B12" s="73">
        <f>'4.3.2 - Attainment'!C29</f>
        <v>56.36666666666666</v>
      </c>
      <c r="C12" s="73">
        <f>'4.3.2 - Attainment'!D29</f>
        <v>62.643333333333331</v>
      </c>
      <c r="D12" s="73">
        <f>'4.3.2 - Attainment'!E29</f>
        <v>56.256666666666661</v>
      </c>
      <c r="E12" s="73">
        <f>'4.3.2 - Attainment'!F29</f>
        <v>62.743333333333325</v>
      </c>
      <c r="F12" s="73">
        <f>'4.3.2 - Attainment'!G29</f>
        <v>39.766666666666666</v>
      </c>
      <c r="G12" s="73">
        <f>'4.3.2 - Attainment'!H29</f>
        <v>45.68333333333333</v>
      </c>
      <c r="H12" s="73">
        <f>'4.3.2 - Attainment'!I29</f>
        <v>45.093333333333334</v>
      </c>
      <c r="I12" s="73">
        <f>'4.3.2 - Attainment'!J29</f>
        <v>68.05</v>
      </c>
      <c r="J12" s="73">
        <f>'4.3.2 - Attainment'!K29</f>
        <v>52.069999999999993</v>
      </c>
    </row>
    <row r="13" spans="1:16" s="56" customFormat="1" ht="32.25" customHeight="1">
      <c r="A13" s="82" t="str">
        <f>'4.3.3 - Attainment'!A1</f>
        <v>Sub: DIGITAL MARKETING Sub Code: 4.3.3</v>
      </c>
      <c r="B13" s="77">
        <f>'4.3.3 - Attainment'!C29</f>
        <v>49.016666666666666</v>
      </c>
      <c r="C13" s="77">
        <f>'4.3.3 - Attainment'!D29</f>
        <v>48.441666666666663</v>
      </c>
      <c r="D13" s="77">
        <f>'4.3.3 - Attainment'!E29</f>
        <v>59.825000000000003</v>
      </c>
      <c r="E13" s="77">
        <f>'4.3.3 - Attainment'!F29</f>
        <v>58.868333333333339</v>
      </c>
      <c r="F13" s="77">
        <f>'4.3.3 - Attainment'!G29</f>
        <v>59.698333333333338</v>
      </c>
      <c r="G13" s="77">
        <f>'4.3.3 - Attainment'!H29</f>
        <v>54.708333333333336</v>
      </c>
      <c r="H13" s="77">
        <f>'4.3.3 - Attainment'!I29</f>
        <v>48.441666666666663</v>
      </c>
      <c r="I13" s="77">
        <f>'4.3.3 - Attainment'!J29</f>
        <v>53.868333333333339</v>
      </c>
      <c r="J13" s="77">
        <f>'4.3.3 - Attainment'!K29</f>
        <v>43.6</v>
      </c>
    </row>
    <row r="14" spans="1:16" ht="32.25" customHeight="1">
      <c r="A14" s="80" t="str">
        <f>'4.4.1 - Attainemnt'!A1:G1</f>
        <v>Sub: STRATEGIC HRM Sub Code: 4.4.1</v>
      </c>
      <c r="B14" s="75">
        <f>'4.4.1 - Attainemnt'!C29</f>
        <v>60.161666666666669</v>
      </c>
      <c r="C14" s="75">
        <f>'4.4.1 - Attainemnt'!D29</f>
        <v>41.671666666666667</v>
      </c>
      <c r="D14" s="75">
        <f>'4.4.1 - Attainemnt'!E29</f>
        <v>42.736666666666665</v>
      </c>
      <c r="E14" s="75">
        <f>'4.4.1 - Attainemnt'!F29</f>
        <v>31.023333333333333</v>
      </c>
      <c r="F14" s="75">
        <f>'4.4.1 - Attainemnt'!G29</f>
        <v>48.23833333333333</v>
      </c>
      <c r="G14" s="75">
        <f>'4.4.1 - Attainemnt'!H29</f>
        <v>30.118333333333329</v>
      </c>
      <c r="H14" s="75">
        <f>'4.4.1 - Attainemnt'!I29</f>
        <v>53.964999999999996</v>
      </c>
      <c r="I14" s="75">
        <f>'4.4.1 - Attainemnt'!J29</f>
        <v>66.543333333333322</v>
      </c>
      <c r="J14" s="75">
        <f>'4.4.1 - Attainemnt'!K29</f>
        <v>60.286666666666655</v>
      </c>
    </row>
    <row r="15" spans="1:16" ht="31.5" customHeight="1">
      <c r="A15" s="158" t="str">
        <f>'4.4.2 - Attainment'!A1:G1</f>
        <v>Sub: INTERNATIONAL HRM Sub Code: 4.4.2</v>
      </c>
      <c r="B15" s="126">
        <f>'4.4.2 - Attainment'!C29</f>
        <v>81.056666666666672</v>
      </c>
      <c r="C15" s="126">
        <f>'4.4.2 - Attainment'!D29</f>
        <v>74.13</v>
      </c>
      <c r="D15" s="126">
        <f>'4.4.2 - Attainment'!E29</f>
        <v>68.86333333333333</v>
      </c>
      <c r="E15" s="126">
        <f>'4.4.2 - Attainment'!F29</f>
        <v>49.993333333333325</v>
      </c>
      <c r="F15" s="126">
        <f>'4.4.2 - Attainment'!G29</f>
        <v>86.723333333333343</v>
      </c>
      <c r="G15" s="126">
        <f>'4.4.2 - Attainment'!H29</f>
        <v>37.39</v>
      </c>
      <c r="H15" s="126">
        <f>'4.4.2 - Attainment'!I29</f>
        <v>18.86</v>
      </c>
      <c r="I15" s="126">
        <f>'4.4.2 - Attainment'!J29</f>
        <v>19.130000000000003</v>
      </c>
      <c r="J15" s="126">
        <f>'4.4.2 - Attainment'!K29</f>
        <v>61.666666666666664</v>
      </c>
    </row>
    <row r="16" spans="1:16" ht="27" customHeight="1">
      <c r="A16" s="159" t="str">
        <f>'4.4.3 - Attainment'!A1:G1</f>
        <v>Sub:TALENT AND KNOWLEDGEMAMAGEMENT Sub Code: 4.4.3</v>
      </c>
      <c r="B16" s="127">
        <f>'4.4.3 - Attainment'!C29</f>
        <v>64.049047619047627</v>
      </c>
      <c r="C16" s="127">
        <f>'4.4.3 - Attainment'!D29</f>
        <v>69.898571428571444</v>
      </c>
      <c r="D16" s="127">
        <f>'4.4.3 - Attainment'!E29</f>
        <v>74.052380952380958</v>
      </c>
      <c r="E16" s="127">
        <f>'4.4.3 - Attainment'!F29</f>
        <v>63.301904761904758</v>
      </c>
      <c r="F16" s="127">
        <f>'4.4.3 - Attainment'!G29</f>
        <v>35.542857142857144</v>
      </c>
      <c r="G16" s="127">
        <f>'4.4.3 - Attainment'!H29</f>
        <v>69.515714285714282</v>
      </c>
      <c r="H16" s="127">
        <f>'4.4.3 - Attainment'!I29</f>
        <v>40.362380952380953</v>
      </c>
      <c r="I16" s="127">
        <f>'4.4.3 - Attainment'!J29</f>
        <v>45.816190476190478</v>
      </c>
      <c r="J16" s="127">
        <f>'4.4.3 - Attainment'!K29</f>
        <v>56.62952380952381</v>
      </c>
    </row>
  </sheetData>
  <mergeCells count="5">
    <mergeCell ref="B5:J5"/>
    <mergeCell ref="A4:J4"/>
    <mergeCell ref="A1:J1"/>
    <mergeCell ref="A2:J2"/>
    <mergeCell ref="A3:J3"/>
  </mergeCell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67" workbookViewId="0">
      <selection activeCell="B90" sqref="B90"/>
    </sheetView>
  </sheetViews>
  <sheetFormatPr defaultRowHeight="15"/>
  <cols>
    <col min="1" max="1" width="73.7109375" style="1" bestFit="1" customWidth="1"/>
    <col min="2" max="2" width="9.140625" style="56" customWidth="1"/>
    <col min="3" max="3" width="10.5703125" style="56" bestFit="1" customWidth="1"/>
    <col min="4" max="4" width="9.140625" style="56"/>
    <col min="5" max="5" width="19.42578125" style="56" bestFit="1" customWidth="1"/>
    <col min="6" max="6" width="9.140625" style="56"/>
  </cols>
  <sheetData>
    <row r="1" spans="1:6" s="39" customFormat="1" ht="18.75">
      <c r="A1" s="212" t="s">
        <v>41</v>
      </c>
      <c r="B1" s="212"/>
      <c r="C1" s="212"/>
      <c r="D1" s="212"/>
      <c r="E1" s="212"/>
      <c r="F1" s="212"/>
    </row>
    <row r="2" spans="1:6" s="39" customFormat="1" ht="18.75">
      <c r="A2" s="212" t="s">
        <v>42</v>
      </c>
      <c r="B2" s="212"/>
      <c r="C2" s="212"/>
      <c r="D2" s="212"/>
      <c r="E2" s="212"/>
      <c r="F2" s="212"/>
    </row>
    <row r="3" spans="1:6" s="39" customFormat="1" ht="18.75">
      <c r="A3" s="212" t="s">
        <v>43</v>
      </c>
      <c r="B3" s="212"/>
      <c r="C3" s="212"/>
      <c r="D3" s="212"/>
      <c r="E3" s="212"/>
      <c r="F3" s="212"/>
    </row>
    <row r="4" spans="1:6" ht="27.75">
      <c r="A4" s="219" t="s">
        <v>64</v>
      </c>
      <c r="B4" s="220"/>
      <c r="C4" s="220"/>
      <c r="D4" s="220"/>
      <c r="E4" s="220"/>
      <c r="F4" s="221"/>
    </row>
    <row r="5" spans="1:6" ht="15.75">
      <c r="A5" s="84"/>
      <c r="B5" s="83"/>
      <c r="C5" s="83"/>
      <c r="D5" s="83"/>
      <c r="E5" s="83"/>
      <c r="F5" s="83"/>
    </row>
    <row r="6" spans="1:6" ht="15.75">
      <c r="A6" s="225" t="str">
        <f>'4.1- Attainment'!A1</f>
        <v>Sub: INTERNATIONAL BUSINESS DYNAMICS Sub Code: 4.1</v>
      </c>
      <c r="B6" s="154"/>
      <c r="C6" s="255" t="str">
        <f>'4.1- Attainment'!D3</f>
        <v>Internals</v>
      </c>
      <c r="D6" s="256"/>
      <c r="E6" s="255" t="str">
        <f>'4.1- Attainment'!F3</f>
        <v>Final CO Attainment</v>
      </c>
      <c r="F6" s="256"/>
    </row>
    <row r="7" spans="1:6" ht="15.75">
      <c r="A7" s="226"/>
      <c r="B7" s="154" t="str">
        <f>'4.1- Attainment'!C4</f>
        <v xml:space="preserve">CO </v>
      </c>
      <c r="C7" s="154" t="str">
        <f>'4.1- Attainment'!D4</f>
        <v>Percentage</v>
      </c>
      <c r="D7" s="154" t="str">
        <f>'4.1- Attainment'!E4</f>
        <v>Level</v>
      </c>
      <c r="E7" s="154" t="str">
        <f>'4.1- Attainment'!F4</f>
        <v>Percentage</v>
      </c>
      <c r="F7" s="154" t="str">
        <f>'4.1- Attainment'!G4</f>
        <v>Level</v>
      </c>
    </row>
    <row r="8" spans="1:6" ht="15.75">
      <c r="A8" s="226"/>
      <c r="B8" s="154" t="str">
        <f>'4.1- Attainment'!C5</f>
        <v>CO1</v>
      </c>
      <c r="C8" s="155">
        <f>'4.1- Attainment'!D5</f>
        <v>72</v>
      </c>
      <c r="D8" s="155" t="str">
        <f>'4.1- Attainment'!E5</f>
        <v>2</v>
      </c>
      <c r="E8" s="155">
        <f>'4.1- Attainment'!F5</f>
        <v>91.6</v>
      </c>
      <c r="F8" s="155" t="str">
        <f>'4.1- Attainment'!G5</f>
        <v>3</v>
      </c>
    </row>
    <row r="9" spans="1:6" ht="15.75">
      <c r="A9" s="226"/>
      <c r="B9" s="154" t="str">
        <f>'4.1- Attainment'!C6</f>
        <v>CO2</v>
      </c>
      <c r="C9" s="155">
        <f>'4.1- Attainment'!D6</f>
        <v>70.333333333333329</v>
      </c>
      <c r="D9" s="155" t="str">
        <f>'4.1- Attainment'!E6</f>
        <v>2</v>
      </c>
      <c r="E9" s="155">
        <f>'4.1- Attainment'!F6</f>
        <v>91.1</v>
      </c>
      <c r="F9" s="155" t="str">
        <f>'4.1- Attainment'!G6</f>
        <v>3</v>
      </c>
    </row>
    <row r="10" spans="1:6" ht="15.75">
      <c r="A10" s="226"/>
      <c r="B10" s="154" t="str">
        <f>'4.1- Attainment'!C7</f>
        <v>CO3</v>
      </c>
      <c r="C10" s="155">
        <f>'4.1- Attainment'!D7</f>
        <v>79.333333333333329</v>
      </c>
      <c r="D10" s="155" t="str">
        <f>'4.1- Attainment'!E7</f>
        <v>2</v>
      </c>
      <c r="E10" s="155">
        <f>'4.1- Attainment'!F7</f>
        <v>93.8</v>
      </c>
      <c r="F10" s="155" t="str">
        <f>'4.1- Attainment'!G7</f>
        <v>3</v>
      </c>
    </row>
    <row r="11" spans="1:6" ht="15.75">
      <c r="A11" s="226"/>
      <c r="B11" s="154" t="str">
        <f>'4.1- Attainment'!C8</f>
        <v>CO4</v>
      </c>
      <c r="C11" s="155">
        <f>'4.1- Attainment'!D8</f>
        <v>80</v>
      </c>
      <c r="D11" s="155" t="str">
        <f>'4.1- Attainment'!E8</f>
        <v>3</v>
      </c>
      <c r="E11" s="155">
        <f>'4.1- Attainment'!F8</f>
        <v>94</v>
      </c>
      <c r="F11" s="155" t="str">
        <f>'4.1- Attainment'!G8</f>
        <v>3</v>
      </c>
    </row>
    <row r="12" spans="1:6" ht="15.75">
      <c r="A12" s="226"/>
      <c r="B12" s="154" t="str">
        <f>'4.1- Attainment'!C9</f>
        <v>CO5</v>
      </c>
      <c r="C12" s="155">
        <f>'4.1- Attainment'!D9</f>
        <v>72</v>
      </c>
      <c r="D12" s="155" t="str">
        <f>'4.1- Attainment'!E9</f>
        <v>2</v>
      </c>
      <c r="E12" s="155">
        <f>'4.1- Attainment'!F9</f>
        <v>91.6</v>
      </c>
      <c r="F12" s="155" t="str">
        <f>'4.1- Attainment'!G9</f>
        <v>3</v>
      </c>
    </row>
    <row r="13" spans="1:6" ht="15.75">
      <c r="A13" s="84"/>
      <c r="B13" s="83"/>
      <c r="C13" s="83"/>
      <c r="D13" s="83"/>
      <c r="E13" s="83"/>
      <c r="F13" s="83"/>
    </row>
    <row r="14" spans="1:6" ht="15.75">
      <c r="A14" s="84"/>
      <c r="B14" s="83"/>
      <c r="C14" s="83"/>
      <c r="D14" s="83"/>
      <c r="E14" s="83"/>
      <c r="F14" s="83"/>
    </row>
    <row r="15" spans="1:6" ht="15.75">
      <c r="A15" s="227" t="str">
        <f>'Attainment-4.2.1'!A1</f>
        <v>Sub: INVESTMENT ANALYSIS AND MANAGEMENT Sub Code: 4.2.1</v>
      </c>
      <c r="B15" s="156"/>
      <c r="C15" s="253" t="str">
        <f>'Attainment-4.2.1'!D3</f>
        <v>Internals</v>
      </c>
      <c r="D15" s="254"/>
      <c r="E15" s="253" t="str">
        <f>'Attainment-4.2.1'!F3</f>
        <v>Final CO Attainment</v>
      </c>
      <c r="F15" s="254"/>
    </row>
    <row r="16" spans="1:6" ht="15.75">
      <c r="A16" s="228"/>
      <c r="B16" s="156" t="str">
        <f>'Attainment-4.2.1'!C4</f>
        <v xml:space="preserve">CO </v>
      </c>
      <c r="C16" s="156" t="str">
        <f>'Attainment-4.2.1'!D4</f>
        <v>Percentage</v>
      </c>
      <c r="D16" s="156" t="str">
        <f>'Attainment-4.2.1'!E4</f>
        <v>Level</v>
      </c>
      <c r="E16" s="156" t="str">
        <f>'Attainment-4.2.1'!F4</f>
        <v>Percentage</v>
      </c>
      <c r="F16" s="156" t="str">
        <f>'Attainment-4.2.1'!G4</f>
        <v>Level</v>
      </c>
    </row>
    <row r="17" spans="1:6" ht="15.75">
      <c r="A17" s="228"/>
      <c r="B17" s="156" t="str">
        <f>'Attainment-4.2.1'!C5</f>
        <v>CO1</v>
      </c>
      <c r="C17" s="257">
        <f>'Attainment-4.2.1'!D5</f>
        <v>50.333333333333336</v>
      </c>
      <c r="D17" s="257" t="str">
        <f>'Attainment-4.2.1'!E5</f>
        <v>-</v>
      </c>
      <c r="E17" s="257">
        <f>'Attainment-4.2.1'!F5</f>
        <v>85.1</v>
      </c>
      <c r="F17" s="257" t="str">
        <f>'Attainment-4.2.1'!G5</f>
        <v>3</v>
      </c>
    </row>
    <row r="18" spans="1:6" ht="15.75">
      <c r="A18" s="228"/>
      <c r="B18" s="156" t="str">
        <f>'Attainment-4.2.1'!C6</f>
        <v>CO2</v>
      </c>
      <c r="C18" s="257">
        <f>'Attainment-4.2.1'!D6</f>
        <v>46.333333333333336</v>
      </c>
      <c r="D18" s="257" t="str">
        <f>'Attainment-4.2.1'!E6</f>
        <v>-</v>
      </c>
      <c r="E18" s="257">
        <f>'Attainment-4.2.1'!F6</f>
        <v>83.9</v>
      </c>
      <c r="F18" s="257" t="str">
        <f>'Attainment-4.2.1'!G6</f>
        <v>3</v>
      </c>
    </row>
    <row r="19" spans="1:6" ht="15.75">
      <c r="A19" s="228"/>
      <c r="B19" s="156" t="str">
        <f>'Attainment-4.2.1'!C7</f>
        <v>CO3</v>
      </c>
      <c r="C19" s="257">
        <f>'Attainment-4.2.1'!D7</f>
        <v>25</v>
      </c>
      <c r="D19" s="257" t="str">
        <f>'Attainment-4.2.1'!E7</f>
        <v>-</v>
      </c>
      <c r="E19" s="257">
        <f>'Attainment-4.2.1'!F7</f>
        <v>77.5</v>
      </c>
      <c r="F19" s="257" t="str">
        <f>'Attainment-4.2.1'!G7</f>
        <v>2</v>
      </c>
    </row>
    <row r="20" spans="1:6" ht="15.75">
      <c r="A20" s="228"/>
      <c r="B20" s="156" t="str">
        <f>'Attainment-4.2.1'!C8</f>
        <v>CO4</v>
      </c>
      <c r="C20" s="257">
        <f>'Attainment-4.2.1'!D8</f>
        <v>19.5</v>
      </c>
      <c r="D20" s="257" t="str">
        <f>'Attainment-4.2.1'!E8</f>
        <v>-</v>
      </c>
      <c r="E20" s="257">
        <f>'Attainment-4.2.1'!F8</f>
        <v>75.849999999999994</v>
      </c>
      <c r="F20" s="257" t="str">
        <f>'Attainment-4.2.1'!G8</f>
        <v>2</v>
      </c>
    </row>
    <row r="21" spans="1:6" ht="15.75">
      <c r="A21" s="229"/>
      <c r="B21" s="156" t="str">
        <f>'Attainment-4.2.1'!C9</f>
        <v>CO5</v>
      </c>
      <c r="C21" s="257">
        <f>'Attainment-4.2.1'!D9</f>
        <v>53.5</v>
      </c>
      <c r="D21" s="257" t="str">
        <f>'Attainment-4.2.1'!E9</f>
        <v>-</v>
      </c>
      <c r="E21" s="257">
        <f>'Attainment-4.2.1'!F9</f>
        <v>86.05</v>
      </c>
      <c r="F21" s="257" t="str">
        <f>'Attainment-4.2.1'!G9</f>
        <v>3</v>
      </c>
    </row>
    <row r="22" spans="1:6" ht="15.75">
      <c r="A22" s="84"/>
      <c r="B22" s="83"/>
      <c r="C22" s="83"/>
      <c r="D22" s="83"/>
      <c r="E22" s="83"/>
      <c r="F22" s="83"/>
    </row>
    <row r="23" spans="1:6" ht="15.75">
      <c r="A23" s="230" t="str">
        <f>'4.2.2 - Attainment'!A1</f>
        <v>Sub:INTERNATIONAL FINANCIAL MANAGEMENT Sub Code: 4.2.2</v>
      </c>
      <c r="B23" s="157"/>
      <c r="C23" s="251" t="str">
        <f>'4.2.2 - Attainment'!D3</f>
        <v>Internals</v>
      </c>
      <c r="D23" s="252"/>
      <c r="E23" s="251" t="str">
        <f>'4.2.2 - Attainment'!F3</f>
        <v>Final CO Attainment</v>
      </c>
      <c r="F23" s="252"/>
    </row>
    <row r="24" spans="1:6" ht="15.75">
      <c r="A24" s="231"/>
      <c r="B24" s="157" t="str">
        <f>'4.2.2 - Attainment'!C4</f>
        <v xml:space="preserve">CO </v>
      </c>
      <c r="C24" s="157" t="str">
        <f>'4.2.2 - Attainment'!D4</f>
        <v>Percentage</v>
      </c>
      <c r="D24" s="157" t="str">
        <f>'4.2.2 - Attainment'!E4</f>
        <v>Level</v>
      </c>
      <c r="E24" s="157" t="str">
        <f>'4.2.2 - Attainment'!F4</f>
        <v>Percentage</v>
      </c>
      <c r="F24" s="157" t="str">
        <f>'4.2.2 - Attainment'!G4</f>
        <v>Level</v>
      </c>
    </row>
    <row r="25" spans="1:6" ht="15.75">
      <c r="A25" s="231"/>
      <c r="B25" s="157" t="str">
        <f>'4.2.2 - Attainment'!C5</f>
        <v>CO1</v>
      </c>
      <c r="C25" s="258">
        <f>'4.2.2 - Attainment'!D5</f>
        <v>39.666666666666664</v>
      </c>
      <c r="D25" s="258" t="str">
        <f>'4.2.2 - Attainment'!E5</f>
        <v>-</v>
      </c>
      <c r="E25" s="258">
        <f>'4.2.2 - Attainment'!F5</f>
        <v>81.199999999999989</v>
      </c>
      <c r="F25" s="258" t="str">
        <f>'4.2.2 - Attainment'!G5</f>
        <v>3</v>
      </c>
    </row>
    <row r="26" spans="1:6" ht="15.75">
      <c r="A26" s="231"/>
      <c r="B26" s="157" t="str">
        <f>'4.2.2 - Attainment'!C6</f>
        <v>CO2</v>
      </c>
      <c r="C26" s="258">
        <f>'4.2.2 - Attainment'!D6</f>
        <v>18.333333333333332</v>
      </c>
      <c r="D26" s="258" t="str">
        <f>'4.2.2 - Attainment'!E6</f>
        <v>-</v>
      </c>
      <c r="E26" s="258">
        <f>'4.2.2 - Attainment'!F6</f>
        <v>74.8</v>
      </c>
      <c r="F26" s="258" t="str">
        <f>'4.2.2 - Attainment'!G6</f>
        <v>2</v>
      </c>
    </row>
    <row r="27" spans="1:6" ht="15.75">
      <c r="A27" s="231"/>
      <c r="B27" s="157" t="str">
        <f>'4.2.2 - Attainment'!C7</f>
        <v>CO3</v>
      </c>
      <c r="C27" s="258">
        <f>'4.2.2 - Attainment'!D7</f>
        <v>15</v>
      </c>
      <c r="D27" s="258" t="str">
        <f>'4.2.2 - Attainment'!E7</f>
        <v>-</v>
      </c>
      <c r="E27" s="258">
        <f>'4.2.2 - Attainment'!F7</f>
        <v>73.8</v>
      </c>
      <c r="F27" s="258" t="str">
        <f>'4.2.2 - Attainment'!G7</f>
        <v>2</v>
      </c>
    </row>
    <row r="28" spans="1:6" ht="15.75">
      <c r="A28" s="231"/>
      <c r="B28" s="157" t="str">
        <f>'4.2.2 - Attainment'!C8</f>
        <v>CO4</v>
      </c>
      <c r="C28" s="258">
        <f>'4.2.2 - Attainment'!D8</f>
        <v>17</v>
      </c>
      <c r="D28" s="258" t="str">
        <f>'4.2.2 - Attainment'!E8</f>
        <v>-</v>
      </c>
      <c r="E28" s="258">
        <f>'4.2.2 - Attainment'!F8</f>
        <v>74.399999999999991</v>
      </c>
      <c r="F28" s="258" t="str">
        <f>'4.2.2 - Attainment'!G8</f>
        <v>2</v>
      </c>
    </row>
    <row r="29" spans="1:6" ht="15.75">
      <c r="A29" s="232"/>
      <c r="B29" s="157" t="str">
        <f>'4.2.2 - Attainment'!C9</f>
        <v>CO5</v>
      </c>
      <c r="C29" s="258">
        <f>'4.2.2 - Attainment'!D9</f>
        <v>23</v>
      </c>
      <c r="D29" s="258" t="str">
        <f>'4.2.2 - Attainment'!E9</f>
        <v>-</v>
      </c>
      <c r="E29" s="258">
        <f>'4.2.2 - Attainment'!F9</f>
        <v>76.2</v>
      </c>
      <c r="F29" s="258" t="str">
        <f>'4.2.2 - Attainment'!G9</f>
        <v>2</v>
      </c>
    </row>
    <row r="30" spans="1:6" ht="15.75">
      <c r="A30" s="84"/>
      <c r="B30" s="83"/>
      <c r="C30" s="83"/>
      <c r="D30" s="83"/>
      <c r="E30" s="83"/>
      <c r="F30" s="83"/>
    </row>
    <row r="31" spans="1:6" ht="15.75">
      <c r="A31" s="233" t="str">
        <f>'4.2.3 - Attainment'!A1</f>
        <v>Sub:RISK MANAGEMENT AND DERIVATIVES Sub Code: 4.2.3</v>
      </c>
      <c r="B31" s="86"/>
      <c r="C31" s="241" t="str">
        <f>'4.2.3 - Attainment'!D3</f>
        <v>Internals</v>
      </c>
      <c r="D31" s="242"/>
      <c r="E31" s="241" t="str">
        <f>'4.2.3 - Attainment'!F3</f>
        <v>Final CO Attainment</v>
      </c>
      <c r="F31" s="242"/>
    </row>
    <row r="32" spans="1:6" ht="15.75">
      <c r="A32" s="234"/>
      <c r="B32" s="86" t="str">
        <f>'4.2.3 - Attainment'!C4</f>
        <v xml:space="preserve">CO </v>
      </c>
      <c r="C32" s="86" t="str">
        <f>'4.2.3 - Attainment'!D4</f>
        <v>Percentage</v>
      </c>
      <c r="D32" s="86" t="str">
        <f>'4.2.3 - Attainment'!E4</f>
        <v>Level</v>
      </c>
      <c r="E32" s="86" t="str">
        <f>'4.2.3 - Attainment'!F4</f>
        <v>Percentage</v>
      </c>
      <c r="F32" s="86" t="str">
        <f>'4.2.3 - Attainment'!G4</f>
        <v>Level</v>
      </c>
    </row>
    <row r="33" spans="1:6" ht="15.75">
      <c r="A33" s="234"/>
      <c r="B33" s="86" t="str">
        <f>'4.2.3 - Attainment'!C5</f>
        <v>CO1</v>
      </c>
      <c r="C33" s="259">
        <f>'4.2.3 - Attainment'!D5</f>
        <v>19.333333333333332</v>
      </c>
      <c r="D33" s="259" t="str">
        <f>'4.2.3 - Attainment'!E5</f>
        <v>-</v>
      </c>
      <c r="E33" s="259">
        <f>'4.2.3 - Attainment'!F5</f>
        <v>75.8</v>
      </c>
      <c r="F33" s="259" t="str">
        <f>'4.2.3 - Attainment'!G5</f>
        <v>2</v>
      </c>
    </row>
    <row r="34" spans="1:6" ht="15.75">
      <c r="A34" s="234"/>
      <c r="B34" s="86" t="str">
        <f>'4.2.3 - Attainment'!C6</f>
        <v>CO2</v>
      </c>
      <c r="C34" s="259">
        <f>'4.2.3 - Attainment'!D6</f>
        <v>43.333333333333336</v>
      </c>
      <c r="D34" s="259" t="str">
        <f>'4.2.3 - Attainment'!E6</f>
        <v>-</v>
      </c>
      <c r="E34" s="259">
        <f>'4.2.3 - Attainment'!F6</f>
        <v>83</v>
      </c>
      <c r="F34" s="259" t="str">
        <f>'4.2.3 - Attainment'!G6</f>
        <v>3</v>
      </c>
    </row>
    <row r="35" spans="1:6" ht="15.75">
      <c r="A35" s="234"/>
      <c r="B35" s="86" t="str">
        <f>'4.2.3 - Attainment'!C7</f>
        <v>CO3</v>
      </c>
      <c r="C35" s="259">
        <f>'4.2.3 - Attainment'!D7</f>
        <v>39.5</v>
      </c>
      <c r="D35" s="259" t="str">
        <f>'4.2.3 - Attainment'!E7</f>
        <v>-</v>
      </c>
      <c r="E35" s="259">
        <f>'4.2.3 - Attainment'!F7</f>
        <v>81.849999999999994</v>
      </c>
      <c r="F35" s="259" t="str">
        <f>'4.2.3 - Attainment'!G7</f>
        <v>3</v>
      </c>
    </row>
    <row r="36" spans="1:6" ht="15.75">
      <c r="A36" s="234"/>
      <c r="B36" s="86" t="str">
        <f>'4.2.3 - Attainment'!C8</f>
        <v>CO4</v>
      </c>
      <c r="C36" s="259">
        <f>'4.2.3 - Attainment'!D8</f>
        <v>35</v>
      </c>
      <c r="D36" s="259" t="str">
        <f>'4.2.3 - Attainment'!E8</f>
        <v>-</v>
      </c>
      <c r="E36" s="259">
        <f>'4.2.3 - Attainment'!F8</f>
        <v>80.5</v>
      </c>
      <c r="F36" s="259" t="str">
        <f>'4.2.3 - Attainment'!G8</f>
        <v>3</v>
      </c>
    </row>
    <row r="37" spans="1:6" ht="15.75">
      <c r="A37" s="235"/>
      <c r="B37" s="86" t="str">
        <f>'4.2.3 - Attainment'!C9</f>
        <v>CO5</v>
      </c>
      <c r="C37" s="259">
        <f>'4.2.3 - Attainment'!D9</f>
        <v>53</v>
      </c>
      <c r="D37" s="259" t="str">
        <f>'4.2.3 - Attainment'!E9</f>
        <v>-</v>
      </c>
      <c r="E37" s="259">
        <f>'4.2.3 - Attainment'!F9</f>
        <v>85.9</v>
      </c>
      <c r="F37" s="259" t="str">
        <f>'4.2.3 - Attainment'!G9</f>
        <v>3</v>
      </c>
    </row>
    <row r="38" spans="1:6" ht="15.75">
      <c r="A38" s="84"/>
      <c r="B38" s="83"/>
      <c r="C38" s="83"/>
      <c r="D38" s="83"/>
      <c r="E38" s="83"/>
      <c r="F38" s="83"/>
    </row>
    <row r="39" spans="1:6" ht="15.75">
      <c r="A39" s="236" t="str">
        <f>'4.3.1 - Attainment'!A1</f>
        <v>Sub: STRATEGIC BRAND MANAGEMENT Sub Code: 4.3.1</v>
      </c>
      <c r="B39" s="87"/>
      <c r="C39" s="249" t="str">
        <f>'4.3.1 - Attainment'!D3</f>
        <v>Internals</v>
      </c>
      <c r="D39" s="250"/>
      <c r="E39" s="249" t="str">
        <f>'4.3.1 - Attainment'!F3</f>
        <v>Final CO Attainment</v>
      </c>
      <c r="F39" s="250"/>
    </row>
    <row r="40" spans="1:6" ht="15.75">
      <c r="A40" s="237"/>
      <c r="B40" s="87" t="str">
        <f>'4.3.1 - Attainment'!C4</f>
        <v xml:space="preserve">CO </v>
      </c>
      <c r="C40" s="87" t="str">
        <f>'4.3.1 - Attainment'!D4</f>
        <v>Percentage</v>
      </c>
      <c r="D40" s="87" t="str">
        <f>'4.3.1 - Attainment'!E4</f>
        <v>Level</v>
      </c>
      <c r="E40" s="87" t="str">
        <f>'4.3.1 - Attainment'!F4</f>
        <v>Percentage</v>
      </c>
      <c r="F40" s="87" t="str">
        <f>'4.3.1 - Attainment'!G4</f>
        <v>Level</v>
      </c>
    </row>
    <row r="41" spans="1:6" ht="15.75">
      <c r="A41" s="237"/>
      <c r="B41" s="87" t="str">
        <f>'4.3.1 - Attainment'!C5</f>
        <v>CO1</v>
      </c>
      <c r="C41" s="260">
        <f>'4.3.1 - Attainment'!D5</f>
        <v>64.333333333333329</v>
      </c>
      <c r="D41" s="260" t="str">
        <f>'4.3.1 - Attainment'!E5</f>
        <v>1</v>
      </c>
      <c r="E41" s="260">
        <f>'4.3.1 - Attainment'!F5</f>
        <v>89.3</v>
      </c>
      <c r="F41" s="260" t="str">
        <f>'4.3.1 - Attainment'!G5</f>
        <v>3</v>
      </c>
    </row>
    <row r="42" spans="1:6" ht="15.75">
      <c r="A42" s="237"/>
      <c r="B42" s="87" t="str">
        <f>'4.3.1 - Attainment'!C6</f>
        <v>CO2</v>
      </c>
      <c r="C42" s="260">
        <f>'4.3.1 - Attainment'!D6</f>
        <v>81.666666666666671</v>
      </c>
      <c r="D42" s="260" t="str">
        <f>'4.3.1 - Attainment'!E6</f>
        <v>3</v>
      </c>
      <c r="E42" s="260">
        <f>'4.3.1 - Attainment'!F6</f>
        <v>94.5</v>
      </c>
      <c r="F42" s="260" t="str">
        <f>'4.3.1 - Attainment'!G6</f>
        <v>3</v>
      </c>
    </row>
    <row r="43" spans="1:6" ht="15.75">
      <c r="A43" s="237"/>
      <c r="B43" s="87" t="str">
        <f>'4.3.1 - Attainment'!C7</f>
        <v>CO3</v>
      </c>
      <c r="C43" s="260">
        <f>'4.3.1 - Attainment'!D7</f>
        <v>24.5</v>
      </c>
      <c r="D43" s="260" t="str">
        <f>'4.3.1 - Attainment'!E7</f>
        <v>-</v>
      </c>
      <c r="E43" s="260">
        <f>'4.3.1 - Attainment'!F7</f>
        <v>77.349999999999994</v>
      </c>
      <c r="F43" s="260" t="str">
        <f>'4.3.1 - Attainment'!G7</f>
        <v>2</v>
      </c>
    </row>
    <row r="44" spans="1:6" ht="15.75">
      <c r="A44" s="237"/>
      <c r="B44" s="87" t="str">
        <f>'4.3.1 - Attainment'!C8</f>
        <v>CO4</v>
      </c>
      <c r="C44" s="260">
        <f>'4.3.1 - Attainment'!D8</f>
        <v>84.5</v>
      </c>
      <c r="D44" s="260" t="str">
        <f>'4.3.1 - Attainment'!E8</f>
        <v>3</v>
      </c>
      <c r="E44" s="260">
        <f>'4.3.1 - Attainment'!F8</f>
        <v>95.35</v>
      </c>
      <c r="F44" s="260" t="str">
        <f>'4.3.1 - Attainment'!G8</f>
        <v>3</v>
      </c>
    </row>
    <row r="45" spans="1:6" ht="15.75">
      <c r="A45" s="238"/>
      <c r="B45" s="87" t="str">
        <f>'4.3.1 - Attainment'!C9</f>
        <v>CO5</v>
      </c>
      <c r="C45" s="260">
        <f>'4.3.1 - Attainment'!D9</f>
        <v>40</v>
      </c>
      <c r="D45" s="260" t="str">
        <f>'4.3.1 - Attainment'!E9</f>
        <v>-</v>
      </c>
      <c r="E45" s="260">
        <f>'4.3.1 - Attainment'!F9</f>
        <v>82</v>
      </c>
      <c r="F45" s="260" t="str">
        <f>'4.3.1 - Attainment'!G9</f>
        <v>3</v>
      </c>
    </row>
    <row r="46" spans="1:6" ht="15.75">
      <c r="A46" s="84"/>
      <c r="B46" s="83"/>
      <c r="C46" s="83"/>
      <c r="D46" s="83"/>
      <c r="E46" s="83"/>
      <c r="F46" s="83"/>
    </row>
    <row r="47" spans="1:6" ht="15.75">
      <c r="A47" s="216" t="str">
        <f>'4.3.2 - Attainment'!A1</f>
        <v>Sub: INTERNATIONAL MARKETING STRATEGY Sub Code: 4.3.2</v>
      </c>
      <c r="B47" s="88"/>
      <c r="C47" s="247" t="str">
        <f>'4.3.2 - Attainment'!D3</f>
        <v>Internals</v>
      </c>
      <c r="D47" s="248"/>
      <c r="E47" s="247" t="str">
        <f>'4.3.2 - Attainment'!F3</f>
        <v>Final CO Attainment</v>
      </c>
      <c r="F47" s="248"/>
    </row>
    <row r="48" spans="1:6" ht="15.75">
      <c r="A48" s="217"/>
      <c r="B48" s="88" t="str">
        <f>'4.3.2 - Attainment'!C4</f>
        <v xml:space="preserve">CO </v>
      </c>
      <c r="C48" s="88" t="str">
        <f>'4.3.2 - Attainment'!D4</f>
        <v>Percentage</v>
      </c>
      <c r="D48" s="88" t="str">
        <f>'4.3.2 - Attainment'!E4</f>
        <v>Level</v>
      </c>
      <c r="E48" s="88" t="str">
        <f>'4.3.2 - Attainment'!F4</f>
        <v>Percentage</v>
      </c>
      <c r="F48" s="88" t="str">
        <f>'4.3.2 - Attainment'!G4</f>
        <v>Level</v>
      </c>
    </row>
    <row r="49" spans="1:6" ht="15.75">
      <c r="A49" s="217"/>
      <c r="B49" s="88" t="str">
        <f>'4.3.2 - Attainment'!C5</f>
        <v>CO1</v>
      </c>
      <c r="C49" s="261">
        <f>'4.3.2 - Attainment'!D5</f>
        <v>70</v>
      </c>
      <c r="D49" s="261" t="str">
        <f>'4.3.2 - Attainment'!E5</f>
        <v>2</v>
      </c>
      <c r="E49" s="261">
        <f>'4.3.2 - Attainment'!F5</f>
        <v>91</v>
      </c>
      <c r="F49" s="261" t="str">
        <f>'4.3.2 - Attainment'!G5</f>
        <v>3</v>
      </c>
    </row>
    <row r="50" spans="1:6" ht="15.75">
      <c r="A50" s="217"/>
      <c r="B50" s="88" t="str">
        <f>'4.3.2 - Attainment'!C6</f>
        <v>CO2</v>
      </c>
      <c r="C50" s="261">
        <f>'4.3.2 - Attainment'!D6</f>
        <v>59.5</v>
      </c>
      <c r="D50" s="261" t="str">
        <f>'4.3.2 - Attainment'!E6</f>
        <v>-</v>
      </c>
      <c r="E50" s="261">
        <f>'4.3.2 - Attainment'!F6</f>
        <v>87.85</v>
      </c>
      <c r="F50" s="261" t="str">
        <f>'4.3.2 - Attainment'!G6</f>
        <v>3</v>
      </c>
    </row>
    <row r="51" spans="1:6" ht="15.75">
      <c r="A51" s="217"/>
      <c r="B51" s="88" t="str">
        <f>'4.3.2 - Attainment'!C7</f>
        <v>CO3</v>
      </c>
      <c r="C51" s="261">
        <f>'4.3.2 - Attainment'!D7</f>
        <v>50</v>
      </c>
      <c r="D51" s="261" t="str">
        <f>'4.3.2 - Attainment'!E7</f>
        <v>-</v>
      </c>
      <c r="E51" s="261">
        <f>'4.3.2 - Attainment'!F7</f>
        <v>85</v>
      </c>
      <c r="F51" s="261" t="str">
        <f>'4.3.2 - Attainment'!G7</f>
        <v>3</v>
      </c>
    </row>
    <row r="52" spans="1:6" ht="15.75">
      <c r="A52" s="217"/>
      <c r="B52" s="88" t="str">
        <f>'4.3.2 - Attainment'!C8</f>
        <v>CO4</v>
      </c>
      <c r="C52" s="261">
        <f>'4.3.2 - Attainment'!D8</f>
        <v>31</v>
      </c>
      <c r="D52" s="261" t="str">
        <f>'4.3.2 - Attainment'!E8</f>
        <v>-</v>
      </c>
      <c r="E52" s="261">
        <f>'4.3.2 - Attainment'!F8</f>
        <v>79.3</v>
      </c>
      <c r="F52" s="261" t="str">
        <f>'4.3.2 - Attainment'!G8</f>
        <v>2</v>
      </c>
    </row>
    <row r="53" spans="1:6" ht="15.75">
      <c r="A53" s="218"/>
      <c r="B53" s="88" t="str">
        <f>'4.3.2 - Attainment'!C9</f>
        <v>CO5</v>
      </c>
      <c r="C53" s="261">
        <f>'4.3.2 - Attainment'!D9</f>
        <v>43.5</v>
      </c>
      <c r="D53" s="261" t="str">
        <f>'4.3.2 - Attainment'!E9</f>
        <v>-</v>
      </c>
      <c r="E53" s="261">
        <f>'4.3.2 - Attainment'!F9</f>
        <v>83.05</v>
      </c>
      <c r="F53" s="261" t="str">
        <f>'4.3.2 - Attainment'!G9</f>
        <v>3</v>
      </c>
    </row>
    <row r="54" spans="1:6" ht="15.75">
      <c r="A54" s="84"/>
      <c r="B54" s="83"/>
      <c r="C54" s="83"/>
      <c r="D54" s="83"/>
      <c r="E54" s="83"/>
      <c r="F54" s="83"/>
    </row>
    <row r="55" spans="1:6" ht="15.75">
      <c r="A55" s="222" t="str">
        <f>'4.3.3 - Attainment'!A1</f>
        <v>Sub: DIGITAL MARKETING Sub Code: 4.3.3</v>
      </c>
      <c r="B55" s="85"/>
      <c r="C55" s="245" t="str">
        <f>'4.3.3 - Attainment'!D3</f>
        <v>Internals</v>
      </c>
      <c r="D55" s="246"/>
      <c r="E55" s="245" t="str">
        <f>'4.3.3 - Attainment'!F3</f>
        <v>Final CO Attainment</v>
      </c>
      <c r="F55" s="246"/>
    </row>
    <row r="56" spans="1:6" ht="15.75">
      <c r="A56" s="223"/>
      <c r="B56" s="85" t="str">
        <f>'4.3.3 - Attainment'!C4</f>
        <v xml:space="preserve">CO </v>
      </c>
      <c r="C56" s="85" t="str">
        <f>'4.3.3 - Attainment'!D4</f>
        <v>Percentage</v>
      </c>
      <c r="D56" s="85" t="str">
        <f>'4.3.3 - Attainment'!E4</f>
        <v>Level</v>
      </c>
      <c r="E56" s="85" t="str">
        <f>'4.3.3 - Attainment'!F4</f>
        <v>Percentage</v>
      </c>
      <c r="F56" s="85" t="str">
        <f>'4.3.3 - Attainment'!G4</f>
        <v>Level</v>
      </c>
    </row>
    <row r="57" spans="1:6" ht="15.75">
      <c r="A57" s="223"/>
      <c r="B57" s="85" t="str">
        <f>'4.3.3 - Attainment'!C5</f>
        <v>CO1</v>
      </c>
      <c r="C57" s="262">
        <f>'4.3.3 - Attainment'!D5</f>
        <v>38</v>
      </c>
      <c r="D57" s="262" t="str">
        <f>'4.3.3 - Attainment'!E5</f>
        <v>-</v>
      </c>
      <c r="E57" s="262">
        <f>'4.3.3 - Attainment'!F5</f>
        <v>81.400000000000006</v>
      </c>
      <c r="F57" s="262" t="str">
        <f>'4.3.3 - Attainment'!G5</f>
        <v>3</v>
      </c>
    </row>
    <row r="58" spans="1:6" ht="15.75">
      <c r="A58" s="223"/>
      <c r="B58" s="85" t="str">
        <f>'4.3.3 - Attainment'!C6</f>
        <v>CO2</v>
      </c>
      <c r="C58" s="262">
        <f>'4.3.3 - Attainment'!D6</f>
        <v>51.25</v>
      </c>
      <c r="D58" s="262" t="str">
        <f>'4.3.3 - Attainment'!E6</f>
        <v>-</v>
      </c>
      <c r="E58" s="262">
        <f>'4.3.3 - Attainment'!F6</f>
        <v>85.375</v>
      </c>
      <c r="F58" s="262" t="str">
        <f>'4.3.3 - Attainment'!G6</f>
        <v>3</v>
      </c>
    </row>
    <row r="59" spans="1:6" ht="15.75">
      <c r="A59" s="223"/>
      <c r="B59" s="85" t="str">
        <f>'4.3.3 - Attainment'!C7</f>
        <v>CO3</v>
      </c>
      <c r="C59" s="262">
        <f>'4.3.3 - Attainment'!D7</f>
        <v>27.333333333333332</v>
      </c>
      <c r="D59" s="262" t="str">
        <f>'4.3.3 - Attainment'!E7</f>
        <v>-</v>
      </c>
      <c r="E59" s="262">
        <f>'4.3.3 - Attainment'!F7</f>
        <v>78.2</v>
      </c>
      <c r="F59" s="262" t="str">
        <f>'4.3.3 - Attainment'!G7</f>
        <v>2</v>
      </c>
    </row>
    <row r="60" spans="1:6" ht="15.75">
      <c r="A60" s="223"/>
      <c r="B60" s="85" t="str">
        <f>'4.3.3 - Attainment'!C8</f>
        <v>CO4</v>
      </c>
      <c r="C60" s="262">
        <f>'4.3.3 - Attainment'!D8</f>
        <v>30</v>
      </c>
      <c r="D60" s="262" t="str">
        <f>'4.3.3 - Attainment'!E8</f>
        <v>-</v>
      </c>
      <c r="E60" s="262">
        <f>'4.3.3 - Attainment'!F8</f>
        <v>79</v>
      </c>
      <c r="F60" s="262" t="str">
        <f>'4.3.3 - Attainment'!G8</f>
        <v>2</v>
      </c>
    </row>
    <row r="61" spans="1:6" ht="15.75">
      <c r="A61" s="224"/>
      <c r="B61" s="85" t="str">
        <f>'4.3.3 - Attainment'!C9</f>
        <v>CO5</v>
      </c>
      <c r="C61" s="262">
        <f>'4.3.3 - Attainment'!D9</f>
        <v>38.5</v>
      </c>
      <c r="D61" s="262" t="str">
        <f>'4.3.3 - Attainment'!E9</f>
        <v>-</v>
      </c>
      <c r="E61" s="262">
        <f>'4.3.3 - Attainment'!F9</f>
        <v>81.55</v>
      </c>
      <c r="F61" s="262" t="str">
        <f>'4.3.3 - Attainment'!G9</f>
        <v>3</v>
      </c>
    </row>
    <row r="62" spans="1:6" ht="15.75">
      <c r="A62" s="131"/>
      <c r="B62" s="128"/>
      <c r="C62" s="128"/>
      <c r="D62" s="128"/>
      <c r="E62" s="128"/>
      <c r="F62" s="128"/>
    </row>
    <row r="63" spans="1:6" ht="15.75">
      <c r="A63" s="131"/>
      <c r="B63" s="128"/>
      <c r="C63" s="128"/>
      <c r="D63" s="128"/>
      <c r="E63" s="128"/>
      <c r="F63" s="128"/>
    </row>
    <row r="64" spans="1:6" ht="15.75">
      <c r="A64" s="213" t="str">
        <f>'4.4.1 - Attainemnt'!A1:G1</f>
        <v>Sub: STRATEGIC HRM Sub Code: 4.4.1</v>
      </c>
      <c r="B64" s="129"/>
      <c r="C64" s="243" t="str">
        <f>'4.4.1 - Attainemnt'!D3</f>
        <v>Internals</v>
      </c>
      <c r="D64" s="244"/>
      <c r="E64" s="243" t="str">
        <f>'4.4.1 - Attainemnt'!F3</f>
        <v>Final CO Attainment</v>
      </c>
      <c r="F64" s="244"/>
    </row>
    <row r="65" spans="1:6" ht="15.75">
      <c r="A65" s="213"/>
      <c r="B65" s="129" t="str">
        <f>'4.4.1 - Attainemnt'!C4</f>
        <v xml:space="preserve">CO </v>
      </c>
      <c r="C65" s="129" t="str">
        <f>'4.4.1 - Attainemnt'!D4</f>
        <v>Percentage</v>
      </c>
      <c r="D65" s="129" t="str">
        <f>'4.4.1 - Attainemnt'!E4</f>
        <v>Level</v>
      </c>
      <c r="E65" s="129" t="str">
        <f>'4.4.1 - Attainemnt'!F4</f>
        <v>Percentage</v>
      </c>
      <c r="F65" s="129" t="str">
        <f>'4.4.1 - Attainemnt'!G4</f>
        <v>Level</v>
      </c>
    </row>
    <row r="66" spans="1:6" ht="15.75">
      <c r="A66" s="213"/>
      <c r="B66" s="129" t="str">
        <f>'4.4.1 - Attainemnt'!C5</f>
        <v>CO1</v>
      </c>
      <c r="C66" s="263">
        <f>'4.4.1 - Attainemnt'!D5</f>
        <v>66.25</v>
      </c>
      <c r="D66" s="263" t="str">
        <f>'4.4.1 - Attainemnt'!E5</f>
        <v>1</v>
      </c>
      <c r="E66" s="263">
        <f>'4.4.1 - Attainemnt'!F5</f>
        <v>89.875</v>
      </c>
      <c r="F66" s="263" t="str">
        <f>'4.4.1 - Attainemnt'!G5</f>
        <v>3</v>
      </c>
    </row>
    <row r="67" spans="1:6" ht="15.75">
      <c r="A67" s="213"/>
      <c r="B67" s="129" t="str">
        <f>'4.4.1 - Attainemnt'!C6</f>
        <v>CO2</v>
      </c>
      <c r="C67" s="263">
        <f>'4.4.1 - Attainemnt'!D6</f>
        <v>84</v>
      </c>
      <c r="D67" s="263" t="str">
        <f>'4.4.1 - Attainemnt'!E6</f>
        <v>3</v>
      </c>
      <c r="E67" s="263">
        <f>'4.4.1 - Attainemnt'!F6</f>
        <v>95.2</v>
      </c>
      <c r="F67" s="263" t="str">
        <f>'4.4.1 - Attainemnt'!G6</f>
        <v>3</v>
      </c>
    </row>
    <row r="68" spans="1:6" ht="15.75">
      <c r="A68" s="213"/>
      <c r="B68" s="129" t="str">
        <f>'4.4.1 - Attainemnt'!C7</f>
        <v>CO3</v>
      </c>
      <c r="C68" s="263">
        <f>'4.4.1 - Attainemnt'!D7</f>
        <v>62.5</v>
      </c>
      <c r="D68" s="263" t="str">
        <f>'4.4.1 - Attainemnt'!E7</f>
        <v>1</v>
      </c>
      <c r="E68" s="263">
        <f>'4.4.1 - Attainemnt'!F7</f>
        <v>88.75</v>
      </c>
      <c r="F68" s="263" t="str">
        <f>'4.4.1 - Attainemnt'!G7</f>
        <v>3</v>
      </c>
    </row>
    <row r="69" spans="1:6" ht="15.75">
      <c r="A69" s="213"/>
      <c r="B69" s="129" t="str">
        <f>'4.4.1 - Attainemnt'!C8</f>
        <v>CO4</v>
      </c>
      <c r="C69" s="263">
        <f>'4.4.1 - Attainemnt'!D8</f>
        <v>64.5</v>
      </c>
      <c r="D69" s="263" t="str">
        <f>'4.4.1 - Attainemnt'!E8</f>
        <v>1</v>
      </c>
      <c r="E69" s="263">
        <f>'4.4.1 - Attainemnt'!F8</f>
        <v>89.35</v>
      </c>
      <c r="F69" s="263" t="str">
        <f>'4.4.1 - Attainemnt'!G8</f>
        <v>3</v>
      </c>
    </row>
    <row r="70" spans="1:6" ht="15.75">
      <c r="A70" s="213"/>
      <c r="B70" s="129" t="str">
        <f>'4.4.1 - Attainemnt'!C9</f>
        <v>CO5</v>
      </c>
      <c r="C70" s="263">
        <f>'4.4.1 - Attainemnt'!D9</f>
        <v>62</v>
      </c>
      <c r="D70" s="263" t="str">
        <f>'4.4.1 - Attainemnt'!E9</f>
        <v>1</v>
      </c>
      <c r="E70" s="263">
        <f>'4.4.1 - Attainemnt'!F9</f>
        <v>88.6</v>
      </c>
      <c r="F70" s="263" t="str">
        <f>'4.4.1 - Attainemnt'!G9</f>
        <v>3</v>
      </c>
    </row>
    <row r="71" spans="1:6" ht="15.75">
      <c r="A71" s="131"/>
      <c r="B71" s="128"/>
      <c r="C71" s="128"/>
      <c r="D71" s="128"/>
      <c r="E71" s="128"/>
      <c r="F71" s="128"/>
    </row>
    <row r="72" spans="1:6" ht="15.75">
      <c r="A72" s="131"/>
      <c r="B72" s="128"/>
      <c r="C72" s="128"/>
      <c r="D72" s="128"/>
      <c r="E72" s="128"/>
      <c r="F72" s="128"/>
    </row>
    <row r="73" spans="1:6" ht="15.75">
      <c r="A73" s="214" t="str">
        <f>'4.4.2 - Attainment'!A1:G1</f>
        <v>Sub: INTERNATIONAL HRM Sub Code: 4.4.2</v>
      </c>
      <c r="B73" s="130"/>
      <c r="C73" s="239" t="str">
        <f>'4.4.2 - Attainment'!D3</f>
        <v>Internals</v>
      </c>
      <c r="D73" s="240"/>
      <c r="E73" s="239" t="str">
        <f>'4.4.2 - Attainment'!F3</f>
        <v>Final CO Attainment</v>
      </c>
      <c r="F73" s="240"/>
    </row>
    <row r="74" spans="1:6" ht="15.75">
      <c r="A74" s="214"/>
      <c r="B74" s="130" t="str">
        <f>'4.4.2 - Attainment'!C4</f>
        <v xml:space="preserve">CO </v>
      </c>
      <c r="C74" s="130" t="str">
        <f>'4.4.2 - Attainment'!D4</f>
        <v>Percentage</v>
      </c>
      <c r="D74" s="130" t="str">
        <f>'4.4.2 - Attainment'!E4</f>
        <v>Level</v>
      </c>
      <c r="E74" s="130" t="str">
        <f>'4.4.2 - Attainment'!F4</f>
        <v>Percentage</v>
      </c>
      <c r="F74" s="130" t="str">
        <f>'4.4.2 - Attainment'!G4</f>
        <v>Level</v>
      </c>
    </row>
    <row r="75" spans="1:6" ht="15.75">
      <c r="A75" s="214"/>
      <c r="B75" s="130" t="str">
        <f>'4.4.2 - Attainment'!C5</f>
        <v>CO1</v>
      </c>
      <c r="C75" s="264">
        <f>'4.4.2 - Attainment'!D5</f>
        <v>50</v>
      </c>
      <c r="D75" s="264" t="str">
        <f>'4.4.2 - Attainment'!E5</f>
        <v>-</v>
      </c>
      <c r="E75" s="264">
        <f>'4.4.2 - Attainment'!F5</f>
        <v>85</v>
      </c>
      <c r="F75" s="264" t="str">
        <f>'4.4.2 - Attainment'!G5</f>
        <v>3</v>
      </c>
    </row>
    <row r="76" spans="1:6" ht="15.75">
      <c r="A76" s="214"/>
      <c r="B76" s="130" t="str">
        <f>'4.4.2 - Attainment'!C6</f>
        <v>CO2</v>
      </c>
      <c r="C76" s="264">
        <f>'4.4.2 - Attainment'!D6</f>
        <v>80</v>
      </c>
      <c r="D76" s="264" t="str">
        <f>'4.4.2 - Attainment'!E6</f>
        <v>3</v>
      </c>
      <c r="E76" s="264">
        <f>'4.4.2 - Attainment'!F6</f>
        <v>94</v>
      </c>
      <c r="F76" s="264" t="str">
        <f>'4.4.2 - Attainment'!G6</f>
        <v>3</v>
      </c>
    </row>
    <row r="77" spans="1:6" ht="15.75">
      <c r="A77" s="214"/>
      <c r="B77" s="130" t="str">
        <f>'4.4.2 - Attainment'!C7</f>
        <v>CO3</v>
      </c>
      <c r="C77" s="264">
        <f>'4.4.2 - Attainment'!D7</f>
        <v>88.5</v>
      </c>
      <c r="D77" s="264" t="str">
        <f>'4.4.2 - Attainment'!E7</f>
        <v>3</v>
      </c>
      <c r="E77" s="264">
        <f>'4.4.2 - Attainment'!F7</f>
        <v>96.55</v>
      </c>
      <c r="F77" s="264" t="str">
        <f>'4.4.2 - Attainment'!G7</f>
        <v>3</v>
      </c>
    </row>
    <row r="78" spans="1:6" ht="15.75">
      <c r="A78" s="214"/>
      <c r="B78" s="130" t="str">
        <f>'4.4.2 - Attainment'!C8</f>
        <v>CO4</v>
      </c>
      <c r="C78" s="264">
        <f>'4.4.2 - Attainment'!D8</f>
        <v>75</v>
      </c>
      <c r="D78" s="264" t="str">
        <f>'4.4.2 - Attainment'!E8</f>
        <v>2</v>
      </c>
      <c r="E78" s="264">
        <f>'4.4.2 - Attainment'!F8</f>
        <v>92.5</v>
      </c>
      <c r="F78" s="264" t="str">
        <f>'4.4.2 - Attainment'!G8</f>
        <v>3</v>
      </c>
    </row>
    <row r="79" spans="1:6" ht="15.75">
      <c r="A79" s="214"/>
      <c r="B79" s="130" t="str">
        <f>'4.4.2 - Attainment'!C9</f>
        <v>CO5</v>
      </c>
      <c r="C79" s="264">
        <f>'4.4.2 - Attainment'!D9</f>
        <v>88</v>
      </c>
      <c r="D79" s="264" t="str">
        <f>'4.4.2 - Attainment'!E9</f>
        <v>3</v>
      </c>
      <c r="E79" s="264">
        <f>'4.4.2 - Attainment'!F9</f>
        <v>96.4</v>
      </c>
      <c r="F79" s="264" t="str">
        <f>'4.4.2 - Attainment'!G9</f>
        <v>3</v>
      </c>
    </row>
    <row r="80" spans="1:6" ht="15.75">
      <c r="A80" s="131"/>
      <c r="B80" s="128"/>
      <c r="C80" s="128"/>
      <c r="D80" s="128"/>
      <c r="E80" s="128"/>
      <c r="F80" s="128"/>
    </row>
    <row r="81" spans="1:6" ht="15.75">
      <c r="A81" s="131"/>
      <c r="B81" s="128"/>
      <c r="C81" s="128"/>
      <c r="D81" s="128"/>
      <c r="E81" s="128"/>
      <c r="F81" s="128"/>
    </row>
    <row r="82" spans="1:6" ht="15.75">
      <c r="A82" s="215" t="str">
        <f>'4.4.3 - Attainment'!A1:G1</f>
        <v>Sub:TALENT AND KNOWLEDGEMAMAGEMENT Sub Code: 4.4.3</v>
      </c>
      <c r="B82" s="86"/>
      <c r="C82" s="241" t="str">
        <f>'4.4.3 - Attainment'!D3</f>
        <v>Internals</v>
      </c>
      <c r="D82" s="242"/>
      <c r="E82" s="86" t="str">
        <f>'4.4.3 - Attainment'!F3</f>
        <v>Final CO Attainment</v>
      </c>
      <c r="F82" s="86"/>
    </row>
    <row r="83" spans="1:6" ht="15.75">
      <c r="A83" s="215"/>
      <c r="B83" s="86" t="str">
        <f>'4.4.3 - Attainment'!C4</f>
        <v xml:space="preserve">CO </v>
      </c>
      <c r="C83" s="86" t="str">
        <f>'4.4.3 - Attainment'!D4</f>
        <v>Percentage</v>
      </c>
      <c r="D83" s="86" t="str">
        <f>'4.4.3 - Attainment'!E4</f>
        <v>Level</v>
      </c>
      <c r="E83" s="86" t="str">
        <f>'4.4.3 - Attainment'!F4</f>
        <v>Percentage</v>
      </c>
      <c r="F83" s="86" t="str">
        <f>'4.4.3 - Attainment'!G4</f>
        <v>Level</v>
      </c>
    </row>
    <row r="84" spans="1:6" ht="15.75">
      <c r="A84" s="215"/>
      <c r="B84" s="86" t="str">
        <f>'4.4.3 - Attainment'!C5</f>
        <v>CO1</v>
      </c>
      <c r="C84" s="259">
        <f>'4.4.3 - Attainment'!D5</f>
        <v>56</v>
      </c>
      <c r="D84" s="259" t="str">
        <f>'4.4.3 - Attainment'!E5</f>
        <v>-</v>
      </c>
      <c r="E84" s="259">
        <f>'4.4.3 - Attainment'!F5</f>
        <v>86.8</v>
      </c>
      <c r="F84" s="259" t="str">
        <f>'4.4.3 - Attainment'!G5</f>
        <v>3</v>
      </c>
    </row>
    <row r="85" spans="1:6" ht="15.75">
      <c r="A85" s="215"/>
      <c r="B85" s="86" t="str">
        <f>'4.4.3 - Attainment'!C6</f>
        <v>CO2</v>
      </c>
      <c r="C85" s="259">
        <f>'4.4.3 - Attainment'!D6</f>
        <v>59.142857142857146</v>
      </c>
      <c r="D85" s="259" t="str">
        <f>'4.4.3 - Attainment'!E6</f>
        <v>-</v>
      </c>
      <c r="E85" s="259">
        <f>'4.4.3 - Attainment'!F6</f>
        <v>87.742857142857147</v>
      </c>
      <c r="F85" s="259" t="str">
        <f>'4.4.3 - Attainment'!G6</f>
        <v>3</v>
      </c>
    </row>
    <row r="86" spans="1:6" ht="15.75">
      <c r="A86" s="215"/>
      <c r="B86" s="86" t="str">
        <f>'4.4.3 - Attainment'!C7</f>
        <v>CO3</v>
      </c>
      <c r="C86" s="259">
        <f>'4.4.3 - Attainment'!D7</f>
        <v>45</v>
      </c>
      <c r="D86" s="259" t="str">
        <f>'4.4.3 - Attainment'!E7</f>
        <v>-</v>
      </c>
      <c r="E86" s="259">
        <f>'4.4.3 - Attainment'!F7</f>
        <v>83.5</v>
      </c>
      <c r="F86" s="259" t="str">
        <f>'4.4.3 - Attainment'!G7</f>
        <v>3</v>
      </c>
    </row>
    <row r="87" spans="1:6" ht="15.75">
      <c r="A87" s="215"/>
      <c r="B87" s="86" t="str">
        <f>'4.4.3 - Attainment'!C8</f>
        <v>CO4</v>
      </c>
      <c r="C87" s="259">
        <f>'4.4.3 - Attainment'!D8</f>
        <v>29</v>
      </c>
      <c r="D87" s="259" t="str">
        <f>'4.4.3 - Attainment'!E8</f>
        <v>-</v>
      </c>
      <c r="E87" s="259">
        <f>'4.4.3 - Attainment'!F8</f>
        <v>78.7</v>
      </c>
      <c r="F87" s="259" t="str">
        <f>'4.4.3 - Attainment'!G8</f>
        <v>2</v>
      </c>
    </row>
    <row r="88" spans="1:6" ht="15.75">
      <c r="A88" s="215"/>
      <c r="B88" s="86" t="str">
        <f>'4.4.3 - Attainment'!C9</f>
        <v>CO5</v>
      </c>
      <c r="C88" s="259">
        <f>'4.4.3 - Attainment'!D9</f>
        <v>80.5</v>
      </c>
      <c r="D88" s="259" t="str">
        <f>'4.4.3 - Attainment'!E9</f>
        <v>3</v>
      </c>
      <c r="E88" s="259">
        <f>'4.4.3 - Attainment'!F9</f>
        <v>94.15</v>
      </c>
      <c r="F88" s="259" t="str">
        <f>'4.4.3 - Attainment'!G9</f>
        <v>3</v>
      </c>
    </row>
  </sheetData>
  <mergeCells count="33">
    <mergeCell ref="E23:F23"/>
    <mergeCell ref="C23:D23"/>
    <mergeCell ref="E15:F15"/>
    <mergeCell ref="C15:D15"/>
    <mergeCell ref="E6:F6"/>
    <mergeCell ref="C6:D6"/>
    <mergeCell ref="C47:D47"/>
    <mergeCell ref="E47:F47"/>
    <mergeCell ref="E39:F39"/>
    <mergeCell ref="C39:D39"/>
    <mergeCell ref="C31:D31"/>
    <mergeCell ref="E31:F31"/>
    <mergeCell ref="C82:D82"/>
    <mergeCell ref="C64:D64"/>
    <mergeCell ref="E64:F64"/>
    <mergeCell ref="E55:F55"/>
    <mergeCell ref="C55:D55"/>
    <mergeCell ref="A64:A70"/>
    <mergeCell ref="A73:A79"/>
    <mergeCell ref="A82:A88"/>
    <mergeCell ref="A47:A53"/>
    <mergeCell ref="A1:F1"/>
    <mergeCell ref="A2:F2"/>
    <mergeCell ref="A3:F3"/>
    <mergeCell ref="A4:F4"/>
    <mergeCell ref="A55:A61"/>
    <mergeCell ref="A6:A12"/>
    <mergeCell ref="A15:A21"/>
    <mergeCell ref="A23:A29"/>
    <mergeCell ref="A31:A37"/>
    <mergeCell ref="A39:A45"/>
    <mergeCell ref="E73:F73"/>
    <mergeCell ref="C73:D7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zoomScale="80" zoomScaleNormal="80" workbookViewId="0">
      <selection activeCell="A9" sqref="A9:P9"/>
    </sheetView>
  </sheetViews>
  <sheetFormatPr defaultRowHeight="15"/>
  <cols>
    <col min="1" max="1" width="25.42578125" style="1" customWidth="1"/>
    <col min="2" max="2" width="41.42578125" style="1" bestFit="1" customWidth="1"/>
    <col min="3" max="6" width="7.140625" style="2" customWidth="1"/>
    <col min="7" max="7" width="8.5703125" style="2" customWidth="1"/>
    <col min="8" max="14" width="7.140625" style="2" customWidth="1"/>
    <col min="15" max="15" width="15.7109375" style="39" bestFit="1" customWidth="1"/>
    <col min="16" max="16" width="24.42578125" style="2" bestFit="1" customWidth="1"/>
    <col min="17" max="16384" width="9.140625" style="39"/>
  </cols>
  <sheetData>
    <row r="1" spans="1:16" ht="18.75" customHeight="1">
      <c r="A1" s="182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5" customHeight="1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customHeight="1">
      <c r="A3" s="182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" customHeight="1">
      <c r="A4" s="195" t="s">
        <v>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" customHeight="1">
      <c r="A5" s="182" t="s">
        <v>44</v>
      </c>
      <c r="B5" s="182"/>
      <c r="C5" s="182" t="s">
        <v>45</v>
      </c>
      <c r="D5" s="182"/>
      <c r="E5" s="182"/>
      <c r="F5" s="182"/>
      <c r="G5" s="182"/>
      <c r="H5" s="182"/>
      <c r="I5" s="182" t="s">
        <v>48</v>
      </c>
      <c r="J5" s="182"/>
      <c r="K5" s="182"/>
      <c r="L5" s="182" t="s">
        <v>425</v>
      </c>
      <c r="M5" s="182"/>
      <c r="N5" s="182" t="s">
        <v>46</v>
      </c>
      <c r="O5" s="182"/>
      <c r="P5" s="132" t="s">
        <v>426</v>
      </c>
    </row>
    <row r="6" spans="1:16" ht="18.75">
      <c r="A6" s="182" t="s">
        <v>57</v>
      </c>
      <c r="B6" s="182"/>
      <c r="C6" s="182" t="s">
        <v>427</v>
      </c>
      <c r="D6" s="189"/>
      <c r="E6" s="189"/>
      <c r="F6" s="189"/>
      <c r="G6" s="189"/>
      <c r="H6" s="182" t="s">
        <v>47</v>
      </c>
      <c r="I6" s="182"/>
      <c r="J6" s="182"/>
      <c r="K6" s="182"/>
      <c r="L6" s="182"/>
      <c r="M6" s="182" t="s">
        <v>428</v>
      </c>
      <c r="N6" s="190"/>
      <c r="O6" s="190"/>
      <c r="P6" s="190"/>
    </row>
    <row r="7" spans="1:16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25"/>
      <c r="P7" s="134"/>
    </row>
    <row r="8" spans="1:16" ht="25.5" customHeight="1">
      <c r="A8" s="135"/>
      <c r="B8" s="133"/>
      <c r="C8" s="136"/>
      <c r="D8" s="136" t="s">
        <v>429</v>
      </c>
      <c r="E8" s="136"/>
      <c r="F8" s="136"/>
      <c r="G8" s="136"/>
      <c r="H8" s="136"/>
      <c r="I8" s="137"/>
      <c r="J8" s="137"/>
      <c r="K8" s="137"/>
      <c r="L8" s="137"/>
      <c r="M8" s="137"/>
      <c r="N8" s="137"/>
      <c r="O8" s="138"/>
      <c r="P8" s="137"/>
    </row>
    <row r="9" spans="1:16" ht="18.75">
      <c r="A9" s="65"/>
      <c r="B9" s="65"/>
      <c r="C9" s="160" t="s">
        <v>66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64"/>
      <c r="P9" s="70"/>
    </row>
    <row r="10" spans="1:16" ht="18.75">
      <c r="A10" s="139"/>
      <c r="B10" s="139"/>
      <c r="C10" s="140" t="s">
        <v>37</v>
      </c>
      <c r="D10" s="140"/>
      <c r="E10" s="140"/>
      <c r="F10" s="140"/>
      <c r="G10" s="140"/>
      <c r="H10" s="140"/>
      <c r="I10" s="140"/>
      <c r="J10" s="140" t="s">
        <v>38</v>
      </c>
      <c r="K10" s="140"/>
      <c r="L10" s="140"/>
      <c r="M10" s="140"/>
      <c r="N10" s="141" t="s">
        <v>39</v>
      </c>
      <c r="O10" s="138"/>
      <c r="P10" s="137"/>
    </row>
    <row r="11" spans="1:16" s="12" customFormat="1" ht="15.75">
      <c r="A11" s="57" t="s">
        <v>20</v>
      </c>
      <c r="B11" s="58"/>
      <c r="C11" s="52">
        <v>1</v>
      </c>
      <c r="D11" s="52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2">
        <v>11</v>
      </c>
      <c r="N11" s="52">
        <v>12</v>
      </c>
      <c r="O11" s="52" t="s">
        <v>40</v>
      </c>
      <c r="P11" s="52" t="s">
        <v>36</v>
      </c>
    </row>
    <row r="12" spans="1:16" s="12" customFormat="1" ht="15.75">
      <c r="A12" s="191" t="s">
        <v>430</v>
      </c>
      <c r="B12" s="192"/>
      <c r="C12" s="21" t="s">
        <v>0</v>
      </c>
      <c r="D12" s="21" t="s">
        <v>1</v>
      </c>
      <c r="E12" s="21" t="s">
        <v>2</v>
      </c>
      <c r="F12" s="21" t="s">
        <v>3</v>
      </c>
      <c r="G12" s="21" t="s">
        <v>61</v>
      </c>
      <c r="H12" s="21" t="s">
        <v>0</v>
      </c>
      <c r="I12" s="21" t="s">
        <v>1</v>
      </c>
      <c r="J12" s="21" t="s">
        <v>2</v>
      </c>
      <c r="K12" s="21" t="s">
        <v>3</v>
      </c>
      <c r="L12" s="21" t="s">
        <v>61</v>
      </c>
      <c r="M12" s="21" t="s">
        <v>0</v>
      </c>
      <c r="N12" s="21" t="s">
        <v>1</v>
      </c>
      <c r="O12" s="52" t="s">
        <v>19</v>
      </c>
      <c r="P12" s="52" t="s">
        <v>19</v>
      </c>
    </row>
    <row r="13" spans="1:16" s="12" customFormat="1" ht="15.75">
      <c r="A13" s="193" t="s">
        <v>22</v>
      </c>
      <c r="B13" s="194"/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2">
        <v>5</v>
      </c>
      <c r="I13" s="52">
        <v>5</v>
      </c>
      <c r="J13" s="52">
        <v>10</v>
      </c>
      <c r="K13" s="52">
        <v>10</v>
      </c>
      <c r="L13" s="52">
        <v>10</v>
      </c>
      <c r="M13" s="52">
        <v>10</v>
      </c>
      <c r="N13" s="52">
        <v>15</v>
      </c>
      <c r="O13" s="52">
        <v>70</v>
      </c>
      <c r="P13" s="52">
        <v>70</v>
      </c>
    </row>
    <row r="14" spans="1:16" s="12" customFormat="1" ht="22.5" customHeight="1">
      <c r="A14" s="101" t="s">
        <v>55</v>
      </c>
      <c r="B14" s="101" t="s">
        <v>56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102">
        <f>O13*0.357142</f>
        <v>24.999940000000002</v>
      </c>
      <c r="P14" s="54"/>
    </row>
    <row r="15" spans="1:16" s="12" customFormat="1" ht="15.75">
      <c r="A15" s="103" t="s">
        <v>244</v>
      </c>
      <c r="B15" s="104" t="s">
        <v>67</v>
      </c>
      <c r="C15" s="9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52">
        <v>34</v>
      </c>
      <c r="P15" s="25">
        <f>SUM(C15:N15)</f>
        <v>0</v>
      </c>
    </row>
    <row r="16" spans="1:16" s="12" customFormat="1" ht="15.75">
      <c r="A16" s="103" t="s">
        <v>245</v>
      </c>
      <c r="B16" s="104" t="s">
        <v>68</v>
      </c>
      <c r="C16" s="94">
        <v>2</v>
      </c>
      <c r="D16" s="22">
        <v>4</v>
      </c>
      <c r="E16" s="22"/>
      <c r="F16" s="22"/>
      <c r="G16" s="22">
        <v>5</v>
      </c>
      <c r="H16" s="22">
        <v>5</v>
      </c>
      <c r="I16" s="22">
        <v>5</v>
      </c>
      <c r="J16" s="22"/>
      <c r="K16" s="22"/>
      <c r="L16" s="22">
        <v>10</v>
      </c>
      <c r="M16" s="22">
        <v>10</v>
      </c>
      <c r="N16" s="22">
        <v>15</v>
      </c>
      <c r="O16" s="152">
        <v>38</v>
      </c>
      <c r="P16" s="25">
        <f>SUM(C16:N16)</f>
        <v>56</v>
      </c>
    </row>
    <row r="17" spans="1:16" s="12" customFormat="1" ht="15.75">
      <c r="A17" s="103" t="s">
        <v>246</v>
      </c>
      <c r="B17" s="104" t="s">
        <v>69</v>
      </c>
      <c r="C17" s="94" t="s">
        <v>59</v>
      </c>
      <c r="D17" s="22"/>
      <c r="E17" s="22"/>
      <c r="F17" s="22"/>
      <c r="G17" s="22"/>
      <c r="H17" s="22"/>
      <c r="I17" s="22"/>
      <c r="J17" s="22"/>
      <c r="K17" s="22"/>
      <c r="L17" s="22"/>
      <c r="M17" s="22">
        <v>6</v>
      </c>
      <c r="N17" s="22"/>
      <c r="O17" s="152">
        <v>39</v>
      </c>
      <c r="P17" s="25">
        <f t="shared" ref="P17:P79" si="1">SUM(C17:N17)</f>
        <v>6</v>
      </c>
    </row>
    <row r="18" spans="1:16" s="12" customFormat="1" ht="15.75">
      <c r="A18" s="103" t="s">
        <v>247</v>
      </c>
      <c r="B18" s="104" t="s">
        <v>70</v>
      </c>
      <c r="C18" s="94"/>
      <c r="D18" s="22">
        <v>2.5</v>
      </c>
      <c r="E18" s="22"/>
      <c r="F18" s="22"/>
      <c r="G18" s="22">
        <v>2.5</v>
      </c>
      <c r="H18" s="22">
        <v>5</v>
      </c>
      <c r="I18" s="22">
        <v>5</v>
      </c>
      <c r="J18" s="22"/>
      <c r="K18" s="22">
        <v>3</v>
      </c>
      <c r="L18" s="22">
        <v>10</v>
      </c>
      <c r="M18" s="22">
        <v>6</v>
      </c>
      <c r="N18" s="22">
        <v>1</v>
      </c>
      <c r="O18" s="152">
        <v>44</v>
      </c>
      <c r="P18" s="25">
        <f t="shared" si="1"/>
        <v>35</v>
      </c>
    </row>
    <row r="19" spans="1:16" s="12" customFormat="1" ht="15.75">
      <c r="A19" s="103" t="s">
        <v>248</v>
      </c>
      <c r="B19" s="104" t="s">
        <v>71</v>
      </c>
      <c r="C19" s="94">
        <v>4</v>
      </c>
      <c r="D19" s="22"/>
      <c r="E19" s="22"/>
      <c r="F19" s="22"/>
      <c r="G19" s="22">
        <v>3</v>
      </c>
      <c r="H19" s="22">
        <v>5</v>
      </c>
      <c r="I19" s="22">
        <v>5</v>
      </c>
      <c r="J19" s="22"/>
      <c r="K19" s="22">
        <v>4</v>
      </c>
      <c r="L19" s="22">
        <v>10</v>
      </c>
      <c r="M19" s="22">
        <v>10</v>
      </c>
      <c r="N19" s="22"/>
      <c r="O19" s="152">
        <v>40</v>
      </c>
      <c r="P19" s="25">
        <f t="shared" si="1"/>
        <v>41</v>
      </c>
    </row>
    <row r="20" spans="1:16" s="12" customFormat="1" ht="15.75">
      <c r="A20" s="103" t="s">
        <v>250</v>
      </c>
      <c r="B20" s="104" t="s">
        <v>73</v>
      </c>
      <c r="C20" s="94"/>
      <c r="D20" s="22"/>
      <c r="E20" s="22"/>
      <c r="F20" s="22"/>
      <c r="G20" s="22">
        <v>3</v>
      </c>
      <c r="H20" s="22"/>
      <c r="I20" s="22"/>
      <c r="J20" s="22"/>
      <c r="K20" s="22"/>
      <c r="L20" s="22">
        <v>6</v>
      </c>
      <c r="M20" s="22">
        <v>7</v>
      </c>
      <c r="N20" s="22"/>
      <c r="O20" s="152">
        <v>38</v>
      </c>
      <c r="P20" s="25">
        <f t="shared" si="1"/>
        <v>16</v>
      </c>
    </row>
    <row r="21" spans="1:16" s="12" customFormat="1" ht="15.75">
      <c r="A21" s="103" t="s">
        <v>251</v>
      </c>
      <c r="B21" s="104" t="s">
        <v>74</v>
      </c>
      <c r="C21" s="94"/>
      <c r="D21" s="22"/>
      <c r="E21" s="22"/>
      <c r="F21" s="22"/>
      <c r="G21" s="22">
        <v>2</v>
      </c>
      <c r="H21" s="22"/>
      <c r="I21" s="22">
        <v>5</v>
      </c>
      <c r="J21" s="22"/>
      <c r="K21" s="22"/>
      <c r="L21" s="22">
        <v>6</v>
      </c>
      <c r="M21" s="22">
        <v>5</v>
      </c>
      <c r="N21" s="22"/>
      <c r="O21" s="152">
        <v>31</v>
      </c>
      <c r="P21" s="25">
        <f t="shared" si="1"/>
        <v>18</v>
      </c>
    </row>
    <row r="22" spans="1:16" s="12" customFormat="1" ht="15.75">
      <c r="A22" s="103" t="s">
        <v>253</v>
      </c>
      <c r="B22" s="104" t="s">
        <v>76</v>
      </c>
      <c r="C22" s="94">
        <v>2</v>
      </c>
      <c r="D22" s="22">
        <v>2</v>
      </c>
      <c r="E22" s="22"/>
      <c r="F22" s="22">
        <v>4</v>
      </c>
      <c r="G22" s="22">
        <v>2.5</v>
      </c>
      <c r="H22" s="22">
        <v>5</v>
      </c>
      <c r="I22" s="22"/>
      <c r="J22" s="22"/>
      <c r="K22" s="22">
        <v>7</v>
      </c>
      <c r="L22" s="22">
        <v>10</v>
      </c>
      <c r="M22" s="22">
        <v>7</v>
      </c>
      <c r="N22" s="22">
        <v>1</v>
      </c>
      <c r="O22" s="152">
        <v>42</v>
      </c>
      <c r="P22" s="25">
        <f t="shared" si="1"/>
        <v>40.5</v>
      </c>
    </row>
    <row r="23" spans="1:16" s="12" customFormat="1" ht="15.75">
      <c r="A23" s="103" t="s">
        <v>254</v>
      </c>
      <c r="B23" s="104" t="s">
        <v>77</v>
      </c>
      <c r="C23" s="94"/>
      <c r="D23" s="22">
        <v>4</v>
      </c>
      <c r="E23" s="22"/>
      <c r="F23" s="22">
        <v>2</v>
      </c>
      <c r="G23" s="22">
        <v>5</v>
      </c>
      <c r="H23" s="22">
        <v>3</v>
      </c>
      <c r="I23" s="22">
        <v>5</v>
      </c>
      <c r="J23" s="22"/>
      <c r="K23" s="22">
        <v>6</v>
      </c>
      <c r="L23" s="22">
        <v>10</v>
      </c>
      <c r="M23" s="22">
        <v>10</v>
      </c>
      <c r="N23" s="22">
        <v>12</v>
      </c>
      <c r="O23" s="152">
        <v>42</v>
      </c>
      <c r="P23" s="25">
        <f t="shared" si="1"/>
        <v>57</v>
      </c>
    </row>
    <row r="24" spans="1:16" s="12" customFormat="1" ht="15.75">
      <c r="A24" s="103" t="s">
        <v>256</v>
      </c>
      <c r="B24" s="104" t="s">
        <v>79</v>
      </c>
      <c r="C24" s="94"/>
      <c r="D24" s="22">
        <v>2.5</v>
      </c>
      <c r="E24" s="22"/>
      <c r="F24" s="22"/>
      <c r="G24" s="22">
        <v>2.5</v>
      </c>
      <c r="H24" s="22">
        <v>5</v>
      </c>
      <c r="I24" s="22">
        <v>5</v>
      </c>
      <c r="J24" s="22"/>
      <c r="K24" s="22"/>
      <c r="L24" s="22">
        <v>7</v>
      </c>
      <c r="M24" s="22">
        <v>10</v>
      </c>
      <c r="N24" s="22">
        <v>1</v>
      </c>
      <c r="O24" s="152">
        <v>47</v>
      </c>
      <c r="P24" s="25">
        <f t="shared" si="1"/>
        <v>33</v>
      </c>
    </row>
    <row r="25" spans="1:16" s="12" customFormat="1" ht="15.75">
      <c r="A25" s="103" t="s">
        <v>258</v>
      </c>
      <c r="B25" s="104" t="s">
        <v>81</v>
      </c>
      <c r="C25" s="94">
        <v>1</v>
      </c>
      <c r="D25" s="22"/>
      <c r="E25" s="22"/>
      <c r="F25" s="22"/>
      <c r="G25" s="22"/>
      <c r="H25" s="22">
        <v>1</v>
      </c>
      <c r="I25" s="22"/>
      <c r="J25" s="22"/>
      <c r="K25" s="22"/>
      <c r="L25" s="22"/>
      <c r="M25" s="22"/>
      <c r="N25" s="22"/>
      <c r="O25" s="152">
        <v>32</v>
      </c>
      <c r="P25" s="25">
        <f t="shared" si="1"/>
        <v>2</v>
      </c>
    </row>
    <row r="26" spans="1:16" s="12" customFormat="1" ht="15.75">
      <c r="A26" s="103" t="s">
        <v>259</v>
      </c>
      <c r="B26" s="104" t="s">
        <v>82</v>
      </c>
      <c r="C26" s="94"/>
      <c r="D26" s="22">
        <v>2</v>
      </c>
      <c r="E26" s="22"/>
      <c r="F26" s="22"/>
      <c r="G26" s="22"/>
      <c r="H26" s="22"/>
      <c r="I26" s="22"/>
      <c r="J26" s="22"/>
      <c r="K26" s="22">
        <v>6</v>
      </c>
      <c r="L26" s="22"/>
      <c r="M26" s="22">
        <v>4</v>
      </c>
      <c r="N26" s="22"/>
      <c r="O26" s="152">
        <v>29</v>
      </c>
      <c r="P26" s="25">
        <f t="shared" si="1"/>
        <v>12</v>
      </c>
    </row>
    <row r="27" spans="1:16" s="12" customFormat="1" ht="15.75">
      <c r="A27" s="103" t="s">
        <v>262</v>
      </c>
      <c r="B27" s="104" t="s">
        <v>431</v>
      </c>
      <c r="C27" s="94"/>
      <c r="D27" s="22"/>
      <c r="E27" s="22"/>
      <c r="F27" s="22"/>
      <c r="G27" s="22">
        <v>4</v>
      </c>
      <c r="H27" s="22">
        <v>5</v>
      </c>
      <c r="I27" s="22">
        <v>5</v>
      </c>
      <c r="J27" s="22"/>
      <c r="K27" s="22"/>
      <c r="L27" s="22">
        <v>10</v>
      </c>
      <c r="M27" s="22">
        <v>9</v>
      </c>
      <c r="N27" s="22">
        <v>14</v>
      </c>
      <c r="O27" s="152">
        <v>38</v>
      </c>
      <c r="P27" s="25">
        <f t="shared" si="1"/>
        <v>47</v>
      </c>
    </row>
    <row r="28" spans="1:16" s="12" customFormat="1" ht="15.75">
      <c r="A28" s="103" t="s">
        <v>269</v>
      </c>
      <c r="B28" s="104" t="s">
        <v>92</v>
      </c>
      <c r="C28" s="94"/>
      <c r="D28" s="22"/>
      <c r="E28" s="22"/>
      <c r="F28" s="22"/>
      <c r="G28" s="22"/>
      <c r="H28" s="22">
        <v>5</v>
      </c>
      <c r="I28" s="22"/>
      <c r="J28" s="22"/>
      <c r="K28" s="22"/>
      <c r="L28" s="22">
        <v>10</v>
      </c>
      <c r="M28" s="22">
        <v>8</v>
      </c>
      <c r="N28" s="22"/>
      <c r="O28" s="152">
        <v>43</v>
      </c>
      <c r="P28" s="25">
        <f t="shared" si="1"/>
        <v>23</v>
      </c>
    </row>
    <row r="29" spans="1:16" s="12" customFormat="1" ht="15.75">
      <c r="A29" s="103" t="s">
        <v>271</v>
      </c>
      <c r="B29" s="104" t="s">
        <v>94</v>
      </c>
      <c r="C29" s="94"/>
      <c r="D29" s="22">
        <v>3</v>
      </c>
      <c r="E29" s="22"/>
      <c r="F29" s="22"/>
      <c r="G29" s="22"/>
      <c r="H29" s="22">
        <v>5</v>
      </c>
      <c r="I29" s="22">
        <v>5</v>
      </c>
      <c r="J29" s="22"/>
      <c r="K29" s="22">
        <v>5</v>
      </c>
      <c r="L29" s="22">
        <v>10</v>
      </c>
      <c r="M29" s="22">
        <v>7</v>
      </c>
      <c r="N29" s="22">
        <v>15</v>
      </c>
      <c r="O29" s="152">
        <v>43</v>
      </c>
      <c r="P29" s="25">
        <f t="shared" si="1"/>
        <v>50</v>
      </c>
    </row>
    <row r="30" spans="1:16" s="12" customFormat="1" ht="15.75">
      <c r="A30" s="103" t="s">
        <v>272</v>
      </c>
      <c r="B30" s="104" t="s">
        <v>95</v>
      </c>
      <c r="C30" s="94"/>
      <c r="D30" s="22">
        <v>2</v>
      </c>
      <c r="E30" s="22">
        <v>2</v>
      </c>
      <c r="F30" s="22"/>
      <c r="G30" s="22">
        <v>4</v>
      </c>
      <c r="H30" s="22">
        <v>5</v>
      </c>
      <c r="I30" s="22"/>
      <c r="J30" s="22"/>
      <c r="K30" s="22">
        <v>6</v>
      </c>
      <c r="L30" s="22">
        <v>10</v>
      </c>
      <c r="M30" s="22">
        <v>7</v>
      </c>
      <c r="N30" s="22">
        <v>13</v>
      </c>
      <c r="O30" s="152">
        <v>46</v>
      </c>
      <c r="P30" s="25">
        <f t="shared" si="1"/>
        <v>49</v>
      </c>
    </row>
    <row r="31" spans="1:16" s="12" customFormat="1" ht="15.75">
      <c r="A31" s="103" t="s">
        <v>273</v>
      </c>
      <c r="B31" s="104" t="s">
        <v>96</v>
      </c>
      <c r="C31" s="94"/>
      <c r="D31" s="22">
        <v>2</v>
      </c>
      <c r="E31" s="22"/>
      <c r="F31" s="22"/>
      <c r="G31" s="22">
        <v>1</v>
      </c>
      <c r="H31" s="22">
        <v>5</v>
      </c>
      <c r="I31" s="22"/>
      <c r="J31" s="22"/>
      <c r="K31" s="22">
        <v>3</v>
      </c>
      <c r="L31" s="22">
        <v>10</v>
      </c>
      <c r="M31" s="22">
        <v>6</v>
      </c>
      <c r="N31" s="22"/>
      <c r="O31" s="152">
        <v>43</v>
      </c>
      <c r="P31" s="25">
        <f t="shared" si="1"/>
        <v>27</v>
      </c>
    </row>
    <row r="32" spans="1:16" s="12" customFormat="1" ht="15.75">
      <c r="A32" s="103" t="s">
        <v>281</v>
      </c>
      <c r="B32" s="104" t="s">
        <v>104</v>
      </c>
      <c r="C32" s="9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52">
        <v>39</v>
      </c>
      <c r="P32" s="25">
        <f t="shared" si="1"/>
        <v>0</v>
      </c>
    </row>
    <row r="33" spans="1:16" s="12" customFormat="1" ht="15.75">
      <c r="A33" s="103" t="s">
        <v>283</v>
      </c>
      <c r="B33" s="104" t="s">
        <v>106</v>
      </c>
      <c r="C33" s="94">
        <v>3</v>
      </c>
      <c r="D33" s="22">
        <v>2</v>
      </c>
      <c r="E33" s="22"/>
      <c r="F33" s="22"/>
      <c r="G33" s="22"/>
      <c r="H33" s="22">
        <v>3</v>
      </c>
      <c r="I33" s="22"/>
      <c r="J33" s="22"/>
      <c r="K33" s="22"/>
      <c r="L33" s="22">
        <v>7</v>
      </c>
      <c r="M33" s="22">
        <v>10</v>
      </c>
      <c r="N33" s="22"/>
      <c r="O33" s="152">
        <v>40</v>
      </c>
      <c r="P33" s="25">
        <f t="shared" si="1"/>
        <v>25</v>
      </c>
    </row>
    <row r="34" spans="1:16" s="12" customFormat="1" ht="15.75">
      <c r="A34" s="103" t="s">
        <v>284</v>
      </c>
      <c r="B34" s="104" t="s">
        <v>107</v>
      </c>
      <c r="C34" s="94">
        <v>3</v>
      </c>
      <c r="D34" s="22"/>
      <c r="E34" s="22"/>
      <c r="F34" s="22"/>
      <c r="G34" s="22">
        <v>2.5</v>
      </c>
      <c r="H34" s="22">
        <v>5</v>
      </c>
      <c r="I34" s="22">
        <v>2.5</v>
      </c>
      <c r="J34" s="22"/>
      <c r="K34" s="22">
        <v>6</v>
      </c>
      <c r="L34" s="22">
        <v>10</v>
      </c>
      <c r="M34" s="22">
        <v>10</v>
      </c>
      <c r="N34" s="22">
        <v>10</v>
      </c>
      <c r="O34" s="152">
        <v>45</v>
      </c>
      <c r="P34" s="25">
        <f t="shared" si="1"/>
        <v>49</v>
      </c>
    </row>
    <row r="35" spans="1:16" s="12" customFormat="1" ht="15.75">
      <c r="A35" s="103" t="s">
        <v>285</v>
      </c>
      <c r="B35" s="104" t="s">
        <v>108</v>
      </c>
      <c r="C35" s="94">
        <v>2</v>
      </c>
      <c r="D35" s="22">
        <v>2.5</v>
      </c>
      <c r="E35" s="22"/>
      <c r="F35" s="22"/>
      <c r="G35" s="22"/>
      <c r="H35" s="22">
        <v>5</v>
      </c>
      <c r="I35" s="22">
        <v>5</v>
      </c>
      <c r="J35" s="22">
        <v>2.5</v>
      </c>
      <c r="K35" s="22"/>
      <c r="L35" s="22">
        <v>10</v>
      </c>
      <c r="M35" s="22">
        <v>10</v>
      </c>
      <c r="N35" s="22">
        <v>14</v>
      </c>
      <c r="O35" s="152">
        <v>44</v>
      </c>
      <c r="P35" s="25">
        <f t="shared" si="1"/>
        <v>51</v>
      </c>
    </row>
    <row r="36" spans="1:16" s="12" customFormat="1" ht="15.75">
      <c r="A36" s="103" t="s">
        <v>286</v>
      </c>
      <c r="B36" s="104" t="s">
        <v>109</v>
      </c>
      <c r="C36" s="94"/>
      <c r="D36" s="22"/>
      <c r="E36" s="22"/>
      <c r="F36" s="22">
        <v>4</v>
      </c>
      <c r="G36" s="22">
        <v>2.5</v>
      </c>
      <c r="H36" s="22">
        <v>5</v>
      </c>
      <c r="I36" s="22"/>
      <c r="J36" s="22"/>
      <c r="K36" s="22">
        <v>6</v>
      </c>
      <c r="L36" s="22">
        <v>10</v>
      </c>
      <c r="M36" s="22">
        <v>10</v>
      </c>
      <c r="N36" s="22">
        <v>8</v>
      </c>
      <c r="O36" s="152">
        <v>42</v>
      </c>
      <c r="P36" s="25">
        <f t="shared" si="1"/>
        <v>45.5</v>
      </c>
    </row>
    <row r="37" spans="1:16" s="12" customFormat="1" ht="15.75">
      <c r="A37" s="103" t="s">
        <v>287</v>
      </c>
      <c r="B37" s="104" t="s">
        <v>110</v>
      </c>
      <c r="C37" s="94">
        <v>3</v>
      </c>
      <c r="D37" s="22">
        <v>1</v>
      </c>
      <c r="E37" s="22"/>
      <c r="F37" s="22"/>
      <c r="G37" s="22"/>
      <c r="H37" s="22">
        <v>5</v>
      </c>
      <c r="I37" s="22"/>
      <c r="J37" s="22"/>
      <c r="K37" s="22"/>
      <c r="L37" s="22">
        <v>10</v>
      </c>
      <c r="M37" s="22">
        <v>10</v>
      </c>
      <c r="N37" s="22">
        <v>2.5</v>
      </c>
      <c r="O37" s="152">
        <v>39</v>
      </c>
      <c r="P37" s="25">
        <f t="shared" si="1"/>
        <v>31.5</v>
      </c>
    </row>
    <row r="38" spans="1:16" s="12" customFormat="1" ht="15.75">
      <c r="A38" s="103" t="s">
        <v>289</v>
      </c>
      <c r="B38" s="104" t="s">
        <v>112</v>
      </c>
      <c r="C38" s="94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2">
        <v>30</v>
      </c>
      <c r="P38" s="25">
        <f t="shared" si="1"/>
        <v>0</v>
      </c>
    </row>
    <row r="39" spans="1:16" s="12" customFormat="1" ht="15.75">
      <c r="A39" s="103" t="s">
        <v>290</v>
      </c>
      <c r="B39" s="104" t="s">
        <v>113</v>
      </c>
      <c r="C39" s="94"/>
      <c r="D39" s="22">
        <v>4</v>
      </c>
      <c r="E39" s="22"/>
      <c r="F39" s="22">
        <v>3</v>
      </c>
      <c r="G39" s="22">
        <v>5</v>
      </c>
      <c r="H39" s="22">
        <v>5</v>
      </c>
      <c r="I39" s="22">
        <v>5</v>
      </c>
      <c r="J39" s="22"/>
      <c r="K39" s="22">
        <v>6</v>
      </c>
      <c r="L39" s="22">
        <v>10</v>
      </c>
      <c r="M39" s="22">
        <v>10</v>
      </c>
      <c r="N39" s="22">
        <v>2</v>
      </c>
      <c r="O39" s="152">
        <v>46</v>
      </c>
      <c r="P39" s="25">
        <f t="shared" si="1"/>
        <v>50</v>
      </c>
    </row>
    <row r="40" spans="1:16" s="12" customFormat="1" ht="15.75">
      <c r="A40" s="103" t="s">
        <v>291</v>
      </c>
      <c r="B40" s="104" t="s">
        <v>114</v>
      </c>
      <c r="C40" s="94">
        <v>5</v>
      </c>
      <c r="D40" s="22">
        <v>3</v>
      </c>
      <c r="E40" s="22"/>
      <c r="F40" s="22">
        <v>3</v>
      </c>
      <c r="G40" s="22">
        <v>5</v>
      </c>
      <c r="H40" s="22"/>
      <c r="I40" s="22">
        <v>5</v>
      </c>
      <c r="J40" s="22"/>
      <c r="K40" s="22">
        <v>7</v>
      </c>
      <c r="L40" s="22">
        <v>7</v>
      </c>
      <c r="M40" s="22">
        <v>8</v>
      </c>
      <c r="N40" s="22"/>
      <c r="O40" s="152">
        <v>42</v>
      </c>
      <c r="P40" s="25">
        <f t="shared" si="1"/>
        <v>43</v>
      </c>
    </row>
    <row r="41" spans="1:16" s="12" customFormat="1" ht="15.75">
      <c r="A41" s="103" t="s">
        <v>292</v>
      </c>
      <c r="B41" s="104" t="s">
        <v>115</v>
      </c>
      <c r="C41" s="94"/>
      <c r="D41" s="22">
        <v>2</v>
      </c>
      <c r="E41" s="22"/>
      <c r="F41" s="22">
        <v>3</v>
      </c>
      <c r="G41" s="22">
        <v>2.5</v>
      </c>
      <c r="H41" s="22"/>
      <c r="I41" s="22"/>
      <c r="J41" s="22"/>
      <c r="K41" s="22">
        <v>6</v>
      </c>
      <c r="L41" s="22">
        <v>7</v>
      </c>
      <c r="M41" s="22">
        <v>8</v>
      </c>
      <c r="N41" s="22">
        <v>6</v>
      </c>
      <c r="O41" s="152">
        <v>39</v>
      </c>
      <c r="P41" s="25">
        <f t="shared" si="1"/>
        <v>34.5</v>
      </c>
    </row>
    <row r="42" spans="1:16" s="12" customFormat="1" ht="15.75">
      <c r="A42" s="103" t="s">
        <v>293</v>
      </c>
      <c r="B42" s="104" t="s">
        <v>116</v>
      </c>
      <c r="C42" s="94"/>
      <c r="D42" s="22">
        <v>2</v>
      </c>
      <c r="E42" s="22"/>
      <c r="F42" s="22"/>
      <c r="G42" s="22">
        <v>5</v>
      </c>
      <c r="H42" s="22"/>
      <c r="I42" s="22">
        <v>5</v>
      </c>
      <c r="J42" s="22">
        <v>3</v>
      </c>
      <c r="K42" s="22"/>
      <c r="L42" s="22">
        <v>9</v>
      </c>
      <c r="M42" s="22">
        <v>7</v>
      </c>
      <c r="N42" s="22">
        <v>12</v>
      </c>
      <c r="O42" s="152">
        <v>45</v>
      </c>
      <c r="P42" s="25">
        <f t="shared" si="1"/>
        <v>43</v>
      </c>
    </row>
    <row r="43" spans="1:16" s="12" customFormat="1" ht="15.75">
      <c r="A43" s="103" t="s">
        <v>295</v>
      </c>
      <c r="B43" s="104" t="s">
        <v>118</v>
      </c>
      <c r="C43" s="9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52">
        <v>44</v>
      </c>
      <c r="P43" s="25">
        <f t="shared" si="1"/>
        <v>0</v>
      </c>
    </row>
    <row r="44" spans="1:16" s="12" customFormat="1" ht="15.75">
      <c r="A44" s="103" t="s">
        <v>296</v>
      </c>
      <c r="B44" s="104" t="s">
        <v>119</v>
      </c>
      <c r="C44" s="94"/>
      <c r="D44" s="22"/>
      <c r="E44" s="22"/>
      <c r="F44" s="22"/>
      <c r="G44" s="22"/>
      <c r="H44" s="22"/>
      <c r="I44" s="22"/>
      <c r="J44" s="22"/>
      <c r="K44" s="22"/>
      <c r="L44" s="22">
        <v>10</v>
      </c>
      <c r="M44" s="22">
        <v>10</v>
      </c>
      <c r="N44" s="22"/>
      <c r="O44" s="152">
        <v>35</v>
      </c>
      <c r="P44" s="25">
        <f t="shared" si="1"/>
        <v>20</v>
      </c>
    </row>
    <row r="45" spans="1:16" s="12" customFormat="1" ht="15.75">
      <c r="A45" s="103" t="s">
        <v>297</v>
      </c>
      <c r="B45" s="104" t="s">
        <v>120</v>
      </c>
      <c r="C45" s="94"/>
      <c r="D45" s="22"/>
      <c r="E45" s="22"/>
      <c r="F45" s="22"/>
      <c r="G45" s="22">
        <v>2</v>
      </c>
      <c r="H45" s="22">
        <v>5</v>
      </c>
      <c r="I45" s="22"/>
      <c r="J45" s="22"/>
      <c r="K45" s="22"/>
      <c r="L45" s="22">
        <v>10</v>
      </c>
      <c r="M45" s="22">
        <v>2.5</v>
      </c>
      <c r="N45" s="22">
        <v>2</v>
      </c>
      <c r="O45" s="152">
        <v>42</v>
      </c>
      <c r="P45" s="25">
        <f t="shared" si="1"/>
        <v>21.5</v>
      </c>
    </row>
    <row r="46" spans="1:16" s="12" customFormat="1" ht="15.75">
      <c r="A46" s="103" t="s">
        <v>298</v>
      </c>
      <c r="B46" s="104" t="s">
        <v>121</v>
      </c>
      <c r="C46" s="94">
        <v>2</v>
      </c>
      <c r="D46" s="22"/>
      <c r="E46" s="22"/>
      <c r="F46" s="22"/>
      <c r="G46" s="22">
        <v>2.5</v>
      </c>
      <c r="H46" s="22">
        <v>3</v>
      </c>
      <c r="I46" s="22"/>
      <c r="J46" s="22"/>
      <c r="K46" s="22"/>
      <c r="L46" s="22">
        <v>10</v>
      </c>
      <c r="M46" s="22">
        <v>3</v>
      </c>
      <c r="N46" s="22">
        <v>1</v>
      </c>
      <c r="O46" s="152">
        <v>41</v>
      </c>
      <c r="P46" s="25">
        <f t="shared" si="1"/>
        <v>21.5</v>
      </c>
    </row>
    <row r="47" spans="1:16" s="12" customFormat="1" ht="15.75">
      <c r="A47" s="103" t="s">
        <v>299</v>
      </c>
      <c r="B47" s="104" t="s">
        <v>122</v>
      </c>
      <c r="C47" s="94"/>
      <c r="D47" s="22">
        <v>2</v>
      </c>
      <c r="E47" s="22"/>
      <c r="F47" s="22"/>
      <c r="G47" s="22"/>
      <c r="H47" s="22"/>
      <c r="I47" s="22">
        <v>3</v>
      </c>
      <c r="J47" s="22"/>
      <c r="K47" s="22"/>
      <c r="L47" s="22">
        <v>6</v>
      </c>
      <c r="M47" s="22">
        <v>4</v>
      </c>
      <c r="N47" s="22"/>
      <c r="O47" s="152">
        <v>36</v>
      </c>
      <c r="P47" s="25">
        <f t="shared" si="1"/>
        <v>15</v>
      </c>
    </row>
    <row r="48" spans="1:16" s="12" customFormat="1" ht="15.75">
      <c r="A48" s="103" t="s">
        <v>300</v>
      </c>
      <c r="B48" s="104" t="s">
        <v>123</v>
      </c>
      <c r="C48" s="94"/>
      <c r="D48" s="22"/>
      <c r="E48" s="22"/>
      <c r="F48" s="22">
        <v>3</v>
      </c>
      <c r="G48" s="22">
        <v>5</v>
      </c>
      <c r="H48" s="22"/>
      <c r="I48" s="22">
        <v>5</v>
      </c>
      <c r="J48" s="22"/>
      <c r="K48" s="22">
        <v>5</v>
      </c>
      <c r="L48" s="22">
        <v>8</v>
      </c>
      <c r="M48" s="22">
        <v>5</v>
      </c>
      <c r="N48" s="22">
        <v>6</v>
      </c>
      <c r="O48" s="152">
        <v>39</v>
      </c>
      <c r="P48" s="25">
        <f t="shared" si="1"/>
        <v>37</v>
      </c>
    </row>
    <row r="49" spans="1:16" s="12" customFormat="1" ht="15.75">
      <c r="A49" s="103" t="s">
        <v>301</v>
      </c>
      <c r="B49" s="104" t="s">
        <v>124</v>
      </c>
      <c r="C49" s="94"/>
      <c r="D49" s="22">
        <v>2</v>
      </c>
      <c r="E49" s="22"/>
      <c r="F49" s="22"/>
      <c r="G49" s="22">
        <v>2.5</v>
      </c>
      <c r="H49" s="22">
        <v>5</v>
      </c>
      <c r="I49" s="22"/>
      <c r="J49" s="22"/>
      <c r="K49" s="22"/>
      <c r="L49" s="22">
        <v>8.5</v>
      </c>
      <c r="M49" s="22">
        <v>8</v>
      </c>
      <c r="N49" s="22">
        <v>5</v>
      </c>
      <c r="O49" s="152">
        <v>43</v>
      </c>
      <c r="P49" s="25">
        <f t="shared" si="1"/>
        <v>31</v>
      </c>
    </row>
    <row r="50" spans="1:16" s="12" customFormat="1" ht="15.75">
      <c r="A50" s="103" t="s">
        <v>302</v>
      </c>
      <c r="B50" s="104" t="s">
        <v>125</v>
      </c>
      <c r="C50" s="94"/>
      <c r="D50" s="22"/>
      <c r="E50" s="22"/>
      <c r="F50" s="22"/>
      <c r="G50" s="22">
        <v>3</v>
      </c>
      <c r="H50" s="22"/>
      <c r="I50" s="22"/>
      <c r="J50" s="22"/>
      <c r="K50" s="22">
        <v>6</v>
      </c>
      <c r="L50" s="22">
        <v>10</v>
      </c>
      <c r="M50" s="22">
        <v>5</v>
      </c>
      <c r="N50" s="22"/>
      <c r="O50" s="152">
        <v>34</v>
      </c>
      <c r="P50" s="25">
        <f t="shared" si="1"/>
        <v>24</v>
      </c>
    </row>
    <row r="51" spans="1:16" s="12" customFormat="1" ht="15.75">
      <c r="A51" s="103" t="s">
        <v>304</v>
      </c>
      <c r="B51" s="104" t="s">
        <v>127</v>
      </c>
      <c r="C51" s="94"/>
      <c r="D51" s="22">
        <v>2</v>
      </c>
      <c r="E51" s="22"/>
      <c r="F51" s="22"/>
      <c r="G51" s="22"/>
      <c r="H51" s="22"/>
      <c r="I51" s="22"/>
      <c r="J51" s="22"/>
      <c r="K51" s="22">
        <v>6</v>
      </c>
      <c r="L51" s="22">
        <v>8</v>
      </c>
      <c r="M51" s="22">
        <v>8</v>
      </c>
      <c r="N51" s="22">
        <v>7</v>
      </c>
      <c r="O51" s="152">
        <v>47</v>
      </c>
      <c r="P51" s="25">
        <f t="shared" si="1"/>
        <v>31</v>
      </c>
    </row>
    <row r="52" spans="1:16" s="12" customFormat="1" ht="15.75">
      <c r="A52" s="103" t="s">
        <v>305</v>
      </c>
      <c r="B52" s="104" t="s">
        <v>128</v>
      </c>
      <c r="C52" s="94">
        <v>4</v>
      </c>
      <c r="D52" s="22"/>
      <c r="E52" s="22"/>
      <c r="F52" s="22"/>
      <c r="G52" s="22">
        <v>3</v>
      </c>
      <c r="H52" s="22">
        <v>5</v>
      </c>
      <c r="I52" s="22"/>
      <c r="J52" s="22"/>
      <c r="K52" s="22">
        <v>6</v>
      </c>
      <c r="L52" s="22">
        <v>10</v>
      </c>
      <c r="M52" s="22">
        <v>8</v>
      </c>
      <c r="N52" s="22">
        <v>12</v>
      </c>
      <c r="O52" s="152">
        <v>40</v>
      </c>
      <c r="P52" s="25">
        <f t="shared" si="1"/>
        <v>48</v>
      </c>
    </row>
    <row r="53" spans="1:16" s="12" customFormat="1" ht="15.75">
      <c r="A53" s="103" t="s">
        <v>307</v>
      </c>
      <c r="B53" s="104" t="s">
        <v>130</v>
      </c>
      <c r="C53" s="94"/>
      <c r="D53" s="22"/>
      <c r="E53" s="22"/>
      <c r="F53" s="22"/>
      <c r="G53" s="22">
        <v>4.5</v>
      </c>
      <c r="H53" s="22">
        <v>5</v>
      </c>
      <c r="I53" s="22"/>
      <c r="J53" s="22"/>
      <c r="K53" s="22"/>
      <c r="L53" s="22">
        <v>10</v>
      </c>
      <c r="M53" s="22">
        <v>4</v>
      </c>
      <c r="N53" s="22">
        <v>1</v>
      </c>
      <c r="O53" s="152">
        <v>31</v>
      </c>
      <c r="P53" s="25">
        <f t="shared" si="1"/>
        <v>24.5</v>
      </c>
    </row>
    <row r="54" spans="1:16" s="12" customFormat="1" ht="15.75">
      <c r="A54" s="103" t="s">
        <v>308</v>
      </c>
      <c r="B54" s="104" t="s">
        <v>131</v>
      </c>
      <c r="C54" s="94"/>
      <c r="D54" s="22"/>
      <c r="E54" s="22"/>
      <c r="F54" s="22"/>
      <c r="G54" s="22"/>
      <c r="H54" s="22">
        <v>5</v>
      </c>
      <c r="I54" s="22"/>
      <c r="J54" s="22"/>
      <c r="K54" s="22"/>
      <c r="L54" s="22">
        <v>9</v>
      </c>
      <c r="M54" s="22">
        <v>4</v>
      </c>
      <c r="N54" s="22">
        <v>1</v>
      </c>
      <c r="O54" s="152">
        <v>30</v>
      </c>
      <c r="P54" s="25">
        <f t="shared" si="1"/>
        <v>19</v>
      </c>
    </row>
    <row r="55" spans="1:16" s="12" customFormat="1" ht="15.75">
      <c r="A55" s="103" t="s">
        <v>310</v>
      </c>
      <c r="B55" s="104" t="s">
        <v>133</v>
      </c>
      <c r="C55" s="94"/>
      <c r="D55" s="22">
        <v>2</v>
      </c>
      <c r="E55" s="22"/>
      <c r="F55" s="22"/>
      <c r="G55" s="22">
        <v>3</v>
      </c>
      <c r="H55" s="22">
        <v>4</v>
      </c>
      <c r="I55" s="22"/>
      <c r="J55" s="22"/>
      <c r="K55" s="22"/>
      <c r="L55" s="22">
        <v>10</v>
      </c>
      <c r="M55" s="22">
        <v>2</v>
      </c>
      <c r="N55" s="22">
        <v>12</v>
      </c>
      <c r="O55" s="152">
        <v>38</v>
      </c>
      <c r="P55" s="25">
        <f t="shared" si="1"/>
        <v>33</v>
      </c>
    </row>
    <row r="56" spans="1:16" s="12" customFormat="1" ht="15.75">
      <c r="A56" s="103" t="s">
        <v>311</v>
      </c>
      <c r="B56" s="104" t="s">
        <v>134</v>
      </c>
      <c r="C56" s="94"/>
      <c r="D56" s="22">
        <v>2</v>
      </c>
      <c r="E56" s="22"/>
      <c r="F56" s="22"/>
      <c r="G56" s="22"/>
      <c r="H56" s="22">
        <v>5</v>
      </c>
      <c r="I56" s="22"/>
      <c r="J56" s="22"/>
      <c r="K56" s="22"/>
      <c r="L56" s="22">
        <v>10</v>
      </c>
      <c r="M56" s="22">
        <v>8</v>
      </c>
      <c r="N56" s="22">
        <v>10</v>
      </c>
      <c r="O56" s="152">
        <v>36</v>
      </c>
      <c r="P56" s="25">
        <f t="shared" si="1"/>
        <v>35</v>
      </c>
    </row>
    <row r="57" spans="1:16" s="12" customFormat="1" ht="15.75">
      <c r="A57" s="103" t="s">
        <v>314</v>
      </c>
      <c r="B57" s="104" t="s">
        <v>137</v>
      </c>
      <c r="C57" s="94"/>
      <c r="D57" s="22"/>
      <c r="E57" s="22"/>
      <c r="F57" s="22"/>
      <c r="G57" s="22">
        <v>5</v>
      </c>
      <c r="H57" s="22">
        <v>2</v>
      </c>
      <c r="I57" s="22"/>
      <c r="J57" s="22"/>
      <c r="K57" s="22"/>
      <c r="L57" s="22">
        <v>6</v>
      </c>
      <c r="M57" s="22">
        <v>6</v>
      </c>
      <c r="N57" s="22"/>
      <c r="O57" s="152">
        <v>37</v>
      </c>
      <c r="P57" s="25">
        <f t="shared" si="1"/>
        <v>19</v>
      </c>
    </row>
    <row r="58" spans="1:16" s="12" customFormat="1" ht="15.75">
      <c r="A58" s="103" t="s">
        <v>316</v>
      </c>
      <c r="B58" s="104" t="s">
        <v>139</v>
      </c>
      <c r="C58" s="94"/>
      <c r="D58" s="22">
        <v>2</v>
      </c>
      <c r="E58" s="22">
        <v>3</v>
      </c>
      <c r="F58" s="22"/>
      <c r="G58" s="22"/>
      <c r="H58" s="22">
        <v>5</v>
      </c>
      <c r="I58" s="22">
        <v>5</v>
      </c>
      <c r="J58" s="22">
        <v>8</v>
      </c>
      <c r="K58" s="22">
        <v>6</v>
      </c>
      <c r="L58" s="22">
        <v>10</v>
      </c>
      <c r="M58" s="22">
        <v>10</v>
      </c>
      <c r="N58" s="22">
        <v>1</v>
      </c>
      <c r="O58" s="152">
        <v>43</v>
      </c>
      <c r="P58" s="25">
        <f t="shared" si="1"/>
        <v>50</v>
      </c>
    </row>
    <row r="59" spans="1:16" s="12" customFormat="1" ht="15.75">
      <c r="A59" s="103" t="s">
        <v>317</v>
      </c>
      <c r="B59" s="104" t="s">
        <v>140</v>
      </c>
      <c r="C59" s="94"/>
      <c r="D59" s="22"/>
      <c r="E59" s="22"/>
      <c r="F59" s="22"/>
      <c r="G59" s="22"/>
      <c r="H59" s="22">
        <v>2</v>
      </c>
      <c r="I59" s="22"/>
      <c r="J59" s="22"/>
      <c r="K59" s="22"/>
      <c r="L59" s="22">
        <v>5.5</v>
      </c>
      <c r="M59" s="22">
        <v>8</v>
      </c>
      <c r="N59" s="22">
        <v>15</v>
      </c>
      <c r="O59" s="152">
        <v>38</v>
      </c>
      <c r="P59" s="25">
        <f t="shared" si="1"/>
        <v>30.5</v>
      </c>
    </row>
    <row r="60" spans="1:16" s="12" customFormat="1" ht="15.75">
      <c r="A60" s="103" t="s">
        <v>320</v>
      </c>
      <c r="B60" s="104" t="s">
        <v>143</v>
      </c>
      <c r="C60" s="94"/>
      <c r="D60" s="22"/>
      <c r="E60" s="22"/>
      <c r="F60" s="22"/>
      <c r="G60" s="22"/>
      <c r="H60" s="22"/>
      <c r="I60" s="22"/>
      <c r="J60" s="22"/>
      <c r="K60" s="22"/>
      <c r="L60" s="22"/>
      <c r="M60" s="22">
        <v>4</v>
      </c>
      <c r="N60" s="22"/>
      <c r="O60" s="152">
        <v>36</v>
      </c>
      <c r="P60" s="25">
        <f t="shared" si="1"/>
        <v>4</v>
      </c>
    </row>
    <row r="61" spans="1:16" s="12" customFormat="1" ht="15.75">
      <c r="A61" s="103" t="s">
        <v>323</v>
      </c>
      <c r="B61" s="104" t="s">
        <v>146</v>
      </c>
      <c r="C61" s="94"/>
      <c r="D61" s="22">
        <v>1</v>
      </c>
      <c r="E61" s="22"/>
      <c r="F61" s="22"/>
      <c r="G61" s="22">
        <v>3</v>
      </c>
      <c r="H61" s="22"/>
      <c r="I61" s="22"/>
      <c r="J61" s="22"/>
      <c r="K61" s="22"/>
      <c r="L61" s="22">
        <v>5</v>
      </c>
      <c r="M61" s="22">
        <v>4</v>
      </c>
      <c r="N61" s="22">
        <v>1</v>
      </c>
      <c r="O61" s="152">
        <v>37</v>
      </c>
      <c r="P61" s="25">
        <f t="shared" si="1"/>
        <v>14</v>
      </c>
    </row>
    <row r="62" spans="1:16" s="12" customFormat="1" ht="15.75">
      <c r="A62" s="103" t="s">
        <v>324</v>
      </c>
      <c r="B62" s="104" t="s">
        <v>147</v>
      </c>
      <c r="C62" s="94"/>
      <c r="D62" s="22"/>
      <c r="E62" s="22"/>
      <c r="F62" s="22"/>
      <c r="G62" s="22"/>
      <c r="H62" s="22">
        <v>2</v>
      </c>
      <c r="I62" s="22"/>
      <c r="J62" s="22"/>
      <c r="K62" s="22"/>
      <c r="L62" s="22">
        <v>6</v>
      </c>
      <c r="M62" s="22">
        <v>7</v>
      </c>
      <c r="N62" s="22"/>
      <c r="O62" s="152">
        <v>43</v>
      </c>
      <c r="P62" s="25">
        <f t="shared" si="1"/>
        <v>15</v>
      </c>
    </row>
    <row r="63" spans="1:16" s="12" customFormat="1" ht="15.75">
      <c r="A63" s="103" t="s">
        <v>325</v>
      </c>
      <c r="B63" s="104" t="s">
        <v>148</v>
      </c>
      <c r="C63" s="94"/>
      <c r="D63" s="22"/>
      <c r="E63" s="22"/>
      <c r="F63" s="22"/>
      <c r="G63" s="22"/>
      <c r="H63" s="22">
        <v>2</v>
      </c>
      <c r="I63" s="22"/>
      <c r="J63" s="22"/>
      <c r="K63" s="22"/>
      <c r="L63" s="22">
        <v>5</v>
      </c>
      <c r="M63" s="22">
        <v>7</v>
      </c>
      <c r="N63" s="22">
        <v>8</v>
      </c>
      <c r="O63" s="152">
        <v>38</v>
      </c>
      <c r="P63" s="25">
        <f t="shared" si="1"/>
        <v>22</v>
      </c>
    </row>
    <row r="64" spans="1:16" s="12" customFormat="1" ht="15.75">
      <c r="A64" s="103" t="s">
        <v>326</v>
      </c>
      <c r="B64" s="104" t="s">
        <v>149</v>
      </c>
      <c r="C64" s="94"/>
      <c r="D64" s="22">
        <v>2</v>
      </c>
      <c r="E64" s="22"/>
      <c r="F64" s="22"/>
      <c r="G64" s="22"/>
      <c r="H64" s="22">
        <v>2</v>
      </c>
      <c r="I64" s="22"/>
      <c r="J64" s="22"/>
      <c r="K64" s="22"/>
      <c r="L64" s="22">
        <v>6</v>
      </c>
      <c r="M64" s="22">
        <v>7</v>
      </c>
      <c r="N64" s="22">
        <v>12</v>
      </c>
      <c r="O64" s="152">
        <v>31</v>
      </c>
      <c r="P64" s="25">
        <f t="shared" si="1"/>
        <v>29</v>
      </c>
    </row>
    <row r="65" spans="1:16" s="12" customFormat="1" ht="15.75">
      <c r="A65" s="103" t="s">
        <v>327</v>
      </c>
      <c r="B65" s="104" t="s">
        <v>150</v>
      </c>
      <c r="C65" s="94"/>
      <c r="D65" s="22">
        <v>2</v>
      </c>
      <c r="E65" s="22"/>
      <c r="F65" s="22"/>
      <c r="G65" s="22">
        <v>5</v>
      </c>
      <c r="H65" s="22">
        <v>5</v>
      </c>
      <c r="I65" s="22">
        <v>3</v>
      </c>
      <c r="J65" s="22"/>
      <c r="K65" s="22">
        <v>5</v>
      </c>
      <c r="L65" s="22">
        <v>10</v>
      </c>
      <c r="M65" s="22">
        <v>6</v>
      </c>
      <c r="N65" s="22">
        <v>1</v>
      </c>
      <c r="O65" s="152">
        <v>39</v>
      </c>
      <c r="P65" s="25">
        <f t="shared" si="1"/>
        <v>37</v>
      </c>
    </row>
    <row r="66" spans="1:16" s="12" customFormat="1" ht="15.75">
      <c r="A66" s="103" t="s">
        <v>328</v>
      </c>
      <c r="B66" s="104" t="s">
        <v>151</v>
      </c>
      <c r="C66" s="94"/>
      <c r="D66" s="22">
        <v>2</v>
      </c>
      <c r="E66" s="22"/>
      <c r="F66" s="22"/>
      <c r="G66" s="22">
        <v>4.5</v>
      </c>
      <c r="H66" s="22">
        <v>5</v>
      </c>
      <c r="I66" s="22"/>
      <c r="J66" s="22"/>
      <c r="K66" s="22"/>
      <c r="L66" s="22">
        <v>10</v>
      </c>
      <c r="M66" s="22">
        <v>10</v>
      </c>
      <c r="N66" s="22">
        <v>15</v>
      </c>
      <c r="O66" s="152">
        <v>43</v>
      </c>
      <c r="P66" s="25">
        <f t="shared" si="1"/>
        <v>46.5</v>
      </c>
    </row>
    <row r="67" spans="1:16" s="12" customFormat="1" ht="15.75">
      <c r="A67" s="103" t="s">
        <v>330</v>
      </c>
      <c r="B67" s="104" t="s">
        <v>153</v>
      </c>
      <c r="C67" s="94">
        <v>0.5</v>
      </c>
      <c r="D67" s="22">
        <v>2</v>
      </c>
      <c r="E67" s="22"/>
      <c r="F67" s="22"/>
      <c r="G67" s="22">
        <v>2.5</v>
      </c>
      <c r="H67" s="22">
        <v>5</v>
      </c>
      <c r="I67" s="22"/>
      <c r="J67" s="22"/>
      <c r="K67" s="22">
        <v>6</v>
      </c>
      <c r="L67" s="22">
        <v>10</v>
      </c>
      <c r="M67" s="22">
        <v>10</v>
      </c>
      <c r="N67" s="22">
        <v>15</v>
      </c>
      <c r="O67" s="152">
        <v>44</v>
      </c>
      <c r="P67" s="25">
        <f t="shared" si="1"/>
        <v>51</v>
      </c>
    </row>
    <row r="68" spans="1:16" s="12" customFormat="1" ht="15.75">
      <c r="A68" s="103" t="s">
        <v>331</v>
      </c>
      <c r="B68" s="104" t="s">
        <v>154</v>
      </c>
      <c r="C68" s="9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52"/>
      <c r="P68" s="25">
        <f t="shared" si="1"/>
        <v>0</v>
      </c>
    </row>
    <row r="69" spans="1:16" s="12" customFormat="1" ht="15.75">
      <c r="A69" s="103" t="s">
        <v>336</v>
      </c>
      <c r="B69" s="104" t="s">
        <v>159</v>
      </c>
      <c r="C69" s="94"/>
      <c r="D69" s="22"/>
      <c r="E69" s="22"/>
      <c r="F69" s="22"/>
      <c r="G69" s="22"/>
      <c r="H69" s="22">
        <v>5</v>
      </c>
      <c r="I69" s="22"/>
      <c r="J69" s="22"/>
      <c r="K69" s="22"/>
      <c r="L69" s="22">
        <v>6</v>
      </c>
      <c r="M69" s="22">
        <v>6</v>
      </c>
      <c r="N69" s="22"/>
      <c r="O69" s="152">
        <v>38</v>
      </c>
      <c r="P69" s="25">
        <f t="shared" si="1"/>
        <v>17</v>
      </c>
    </row>
    <row r="70" spans="1:16" s="12" customFormat="1" ht="15.75">
      <c r="A70" s="103" t="s">
        <v>337</v>
      </c>
      <c r="B70" s="104" t="s">
        <v>160</v>
      </c>
      <c r="C70" s="94"/>
      <c r="D70" s="22"/>
      <c r="E70" s="22"/>
      <c r="F70" s="22"/>
      <c r="G70" s="22"/>
      <c r="H70" s="22"/>
      <c r="I70" s="22"/>
      <c r="J70" s="22"/>
      <c r="K70" s="22"/>
      <c r="L70" s="22">
        <v>6</v>
      </c>
      <c r="M70" s="22"/>
      <c r="N70" s="22"/>
      <c r="O70" s="152">
        <v>35</v>
      </c>
      <c r="P70" s="25">
        <f t="shared" si="1"/>
        <v>6</v>
      </c>
    </row>
    <row r="71" spans="1:16" s="12" customFormat="1" ht="15.75">
      <c r="A71" s="103" t="s">
        <v>338</v>
      </c>
      <c r="B71" s="104" t="s">
        <v>161</v>
      </c>
      <c r="C71" s="94"/>
      <c r="D71" s="22">
        <v>2</v>
      </c>
      <c r="E71" s="22">
        <v>2</v>
      </c>
      <c r="F71" s="22"/>
      <c r="G71" s="22"/>
      <c r="H71" s="22">
        <v>2</v>
      </c>
      <c r="I71" s="22"/>
      <c r="J71" s="22"/>
      <c r="K71" s="22"/>
      <c r="L71" s="22">
        <v>10</v>
      </c>
      <c r="M71" s="22">
        <v>6</v>
      </c>
      <c r="N71" s="22">
        <v>2</v>
      </c>
      <c r="O71" s="152">
        <v>43</v>
      </c>
      <c r="P71" s="25">
        <f t="shared" si="1"/>
        <v>24</v>
      </c>
    </row>
    <row r="72" spans="1:16" s="12" customFormat="1" ht="15.75">
      <c r="A72" s="103" t="s">
        <v>340</v>
      </c>
      <c r="B72" s="104" t="s">
        <v>163</v>
      </c>
      <c r="C72" s="94"/>
      <c r="D72" s="22">
        <v>4</v>
      </c>
      <c r="E72" s="22">
        <v>4</v>
      </c>
      <c r="F72" s="22"/>
      <c r="G72" s="22">
        <v>5</v>
      </c>
      <c r="H72" s="22">
        <v>5</v>
      </c>
      <c r="I72" s="22">
        <v>5</v>
      </c>
      <c r="J72" s="22"/>
      <c r="K72" s="22">
        <v>7</v>
      </c>
      <c r="L72" s="22">
        <v>10</v>
      </c>
      <c r="M72" s="22">
        <v>10</v>
      </c>
      <c r="N72" s="22">
        <v>15</v>
      </c>
      <c r="O72" s="152">
        <v>45</v>
      </c>
      <c r="P72" s="25">
        <f t="shared" si="1"/>
        <v>65</v>
      </c>
    </row>
    <row r="73" spans="1:16" s="12" customFormat="1" ht="15.75">
      <c r="A73" s="103" t="s">
        <v>343</v>
      </c>
      <c r="B73" s="104" t="s">
        <v>166</v>
      </c>
      <c r="C73" s="94">
        <v>2</v>
      </c>
      <c r="D73" s="22">
        <v>4</v>
      </c>
      <c r="E73" s="22">
        <v>2</v>
      </c>
      <c r="F73" s="22"/>
      <c r="G73" s="22"/>
      <c r="H73" s="22">
        <v>3</v>
      </c>
      <c r="I73" s="22"/>
      <c r="J73" s="22"/>
      <c r="K73" s="22"/>
      <c r="L73" s="22">
        <v>5</v>
      </c>
      <c r="M73" s="22">
        <v>7</v>
      </c>
      <c r="N73" s="22"/>
      <c r="O73" s="152">
        <v>43</v>
      </c>
      <c r="P73" s="25">
        <f t="shared" si="1"/>
        <v>23</v>
      </c>
    </row>
    <row r="74" spans="1:16" s="12" customFormat="1" ht="15.75">
      <c r="A74" s="103" t="s">
        <v>345</v>
      </c>
      <c r="B74" s="104" t="s">
        <v>168</v>
      </c>
      <c r="C74" s="94">
        <v>3</v>
      </c>
      <c r="D74" s="22">
        <v>4</v>
      </c>
      <c r="E74" s="22"/>
      <c r="F74" s="22"/>
      <c r="G74" s="22">
        <v>5</v>
      </c>
      <c r="H74" s="22">
        <v>5</v>
      </c>
      <c r="I74" s="22">
        <v>5</v>
      </c>
      <c r="J74" s="22"/>
      <c r="K74" s="22">
        <v>8</v>
      </c>
      <c r="L74" s="22">
        <v>10</v>
      </c>
      <c r="M74" s="22">
        <v>8</v>
      </c>
      <c r="N74" s="22">
        <v>8</v>
      </c>
      <c r="O74" s="152">
        <v>49</v>
      </c>
      <c r="P74" s="25">
        <f t="shared" si="1"/>
        <v>56</v>
      </c>
    </row>
    <row r="75" spans="1:16" s="12" customFormat="1" ht="15.75">
      <c r="A75" s="103" t="s">
        <v>347</v>
      </c>
      <c r="B75" s="104" t="s">
        <v>170</v>
      </c>
      <c r="C75" s="94"/>
      <c r="D75" s="22"/>
      <c r="E75" s="22"/>
      <c r="F75" s="22"/>
      <c r="G75" s="22">
        <v>3</v>
      </c>
      <c r="H75" s="22">
        <v>5</v>
      </c>
      <c r="I75" s="22"/>
      <c r="J75" s="22"/>
      <c r="K75" s="22"/>
      <c r="L75" s="22">
        <v>6</v>
      </c>
      <c r="M75" s="22"/>
      <c r="N75" s="22"/>
      <c r="O75" s="152">
        <v>37</v>
      </c>
      <c r="P75" s="25">
        <f t="shared" si="1"/>
        <v>14</v>
      </c>
    </row>
    <row r="76" spans="1:16" s="12" customFormat="1" ht="15.75">
      <c r="A76" s="103" t="s">
        <v>348</v>
      </c>
      <c r="B76" s="104" t="s">
        <v>171</v>
      </c>
      <c r="C76" s="94"/>
      <c r="D76" s="22">
        <v>2</v>
      </c>
      <c r="E76" s="22"/>
      <c r="F76" s="22"/>
      <c r="G76" s="22"/>
      <c r="H76" s="22">
        <v>5</v>
      </c>
      <c r="I76" s="22"/>
      <c r="J76" s="22"/>
      <c r="K76" s="22"/>
      <c r="L76" s="22">
        <v>4</v>
      </c>
      <c r="M76" s="22">
        <v>5</v>
      </c>
      <c r="N76" s="22">
        <v>14</v>
      </c>
      <c r="O76" s="152">
        <v>38</v>
      </c>
      <c r="P76" s="25">
        <f t="shared" si="1"/>
        <v>30</v>
      </c>
    </row>
    <row r="77" spans="1:16" s="12" customFormat="1" ht="15.75">
      <c r="A77" s="103" t="s">
        <v>350</v>
      </c>
      <c r="B77" s="104" t="s">
        <v>173</v>
      </c>
      <c r="C77" s="94"/>
      <c r="D77" s="22">
        <v>2</v>
      </c>
      <c r="E77" s="22"/>
      <c r="F77" s="22"/>
      <c r="G77" s="22">
        <v>2.5</v>
      </c>
      <c r="H77" s="22">
        <v>5</v>
      </c>
      <c r="I77" s="22"/>
      <c r="J77" s="22"/>
      <c r="K77" s="22"/>
      <c r="L77" s="22">
        <v>5</v>
      </c>
      <c r="M77" s="22">
        <v>7</v>
      </c>
      <c r="N77" s="22">
        <v>1</v>
      </c>
      <c r="O77" s="152">
        <v>42</v>
      </c>
      <c r="P77" s="25">
        <f t="shared" si="1"/>
        <v>22.5</v>
      </c>
    </row>
    <row r="78" spans="1:16" s="12" customFormat="1" ht="15.75">
      <c r="A78" s="103" t="s">
        <v>353</v>
      </c>
      <c r="B78" s="104" t="s">
        <v>176</v>
      </c>
      <c r="C78" s="94"/>
      <c r="D78" s="22">
        <v>0.5</v>
      </c>
      <c r="E78" s="22"/>
      <c r="F78" s="22"/>
      <c r="G78" s="22"/>
      <c r="H78" s="22">
        <v>3.5</v>
      </c>
      <c r="I78" s="22"/>
      <c r="J78" s="22"/>
      <c r="K78" s="22">
        <v>6</v>
      </c>
      <c r="L78" s="22">
        <v>5</v>
      </c>
      <c r="M78" s="22">
        <v>4</v>
      </c>
      <c r="N78" s="22">
        <v>1</v>
      </c>
      <c r="O78" s="152">
        <v>38</v>
      </c>
      <c r="P78" s="25">
        <f t="shared" si="1"/>
        <v>20</v>
      </c>
    </row>
    <row r="79" spans="1:16" s="12" customFormat="1" ht="15.75">
      <c r="A79" s="103" t="s">
        <v>355</v>
      </c>
      <c r="B79" s="104" t="s">
        <v>178</v>
      </c>
      <c r="C79" s="94"/>
      <c r="D79" s="22"/>
      <c r="E79" s="22"/>
      <c r="F79" s="22"/>
      <c r="G79" s="22">
        <v>2.5</v>
      </c>
      <c r="H79" s="22">
        <v>5</v>
      </c>
      <c r="I79" s="22"/>
      <c r="J79" s="22"/>
      <c r="K79" s="22">
        <v>3</v>
      </c>
      <c r="L79" s="22">
        <v>4</v>
      </c>
      <c r="M79" s="22">
        <v>7</v>
      </c>
      <c r="N79" s="22"/>
      <c r="O79" s="152">
        <v>39</v>
      </c>
      <c r="P79" s="25">
        <f t="shared" si="1"/>
        <v>21.5</v>
      </c>
    </row>
    <row r="80" spans="1:16" s="12" customFormat="1" ht="15.75">
      <c r="A80" s="103" t="s">
        <v>357</v>
      </c>
      <c r="B80" s="104" t="s">
        <v>432</v>
      </c>
      <c r="C80" s="94"/>
      <c r="D80" s="22"/>
      <c r="E80" s="22"/>
      <c r="F80" s="22"/>
      <c r="G80" s="22"/>
      <c r="H80" s="22">
        <v>2</v>
      </c>
      <c r="I80" s="22"/>
      <c r="J80" s="22"/>
      <c r="K80" s="22"/>
      <c r="L80" s="22">
        <v>4</v>
      </c>
      <c r="M80" s="22">
        <v>4</v>
      </c>
      <c r="N80" s="22"/>
      <c r="O80" s="152">
        <v>42</v>
      </c>
      <c r="P80" s="25">
        <f t="shared" ref="P80:P111" si="2">SUM(C80:N80)</f>
        <v>10</v>
      </c>
    </row>
    <row r="81" spans="1:16" s="12" customFormat="1" ht="15.75">
      <c r="A81" s="103" t="s">
        <v>363</v>
      </c>
      <c r="B81" s="104" t="s">
        <v>186</v>
      </c>
      <c r="C81" s="94"/>
      <c r="D81" s="22">
        <v>2</v>
      </c>
      <c r="E81" s="22"/>
      <c r="F81" s="22"/>
      <c r="G81" s="22"/>
      <c r="H81" s="22"/>
      <c r="I81" s="22"/>
      <c r="J81" s="22"/>
      <c r="K81" s="22"/>
      <c r="L81" s="22">
        <v>5</v>
      </c>
      <c r="M81" s="22">
        <v>3</v>
      </c>
      <c r="N81" s="22"/>
      <c r="O81" s="152">
        <v>39</v>
      </c>
      <c r="P81" s="25">
        <f t="shared" si="2"/>
        <v>10</v>
      </c>
    </row>
    <row r="82" spans="1:16" s="12" customFormat="1" ht="15.75">
      <c r="A82" s="103" t="s">
        <v>364</v>
      </c>
      <c r="B82" s="104" t="s">
        <v>187</v>
      </c>
      <c r="C82" s="94"/>
      <c r="D82" s="22">
        <v>2</v>
      </c>
      <c r="E82" s="22"/>
      <c r="F82" s="22"/>
      <c r="G82" s="22"/>
      <c r="H82" s="22">
        <v>5</v>
      </c>
      <c r="I82" s="22"/>
      <c r="J82" s="22"/>
      <c r="K82" s="22">
        <v>5</v>
      </c>
      <c r="L82" s="22">
        <v>10</v>
      </c>
      <c r="M82" s="22">
        <v>6</v>
      </c>
      <c r="N82" s="22"/>
      <c r="O82" s="152">
        <v>41</v>
      </c>
      <c r="P82" s="25">
        <f t="shared" si="2"/>
        <v>28</v>
      </c>
    </row>
    <row r="83" spans="1:16" s="12" customFormat="1" ht="15.75">
      <c r="A83" s="103" t="s">
        <v>366</v>
      </c>
      <c r="B83" s="104" t="s">
        <v>189</v>
      </c>
      <c r="C83" s="94">
        <v>2</v>
      </c>
      <c r="D83" s="22"/>
      <c r="E83" s="22"/>
      <c r="F83" s="22"/>
      <c r="G83" s="22">
        <v>5</v>
      </c>
      <c r="H83" s="22">
        <v>5</v>
      </c>
      <c r="I83" s="22"/>
      <c r="J83" s="22"/>
      <c r="K83" s="22">
        <v>7</v>
      </c>
      <c r="L83" s="22">
        <v>9</v>
      </c>
      <c r="M83" s="22">
        <v>7</v>
      </c>
      <c r="N83" s="22">
        <v>1</v>
      </c>
      <c r="O83" s="152">
        <v>40</v>
      </c>
      <c r="P83" s="25">
        <f t="shared" si="2"/>
        <v>36</v>
      </c>
    </row>
    <row r="84" spans="1:16" s="12" customFormat="1" ht="15.75">
      <c r="A84" s="103" t="s">
        <v>369</v>
      </c>
      <c r="B84" s="104" t="s">
        <v>192</v>
      </c>
      <c r="C84" s="94">
        <v>3</v>
      </c>
      <c r="D84" s="22">
        <v>2.5</v>
      </c>
      <c r="E84" s="22"/>
      <c r="F84" s="22"/>
      <c r="G84" s="22">
        <v>3.5</v>
      </c>
      <c r="H84" s="22">
        <v>5</v>
      </c>
      <c r="I84" s="22"/>
      <c r="J84" s="22"/>
      <c r="K84" s="22"/>
      <c r="L84" s="22">
        <v>9</v>
      </c>
      <c r="M84" s="22">
        <v>6</v>
      </c>
      <c r="N84" s="22">
        <v>15</v>
      </c>
      <c r="O84" s="152">
        <v>41</v>
      </c>
      <c r="P84" s="25">
        <f t="shared" si="2"/>
        <v>44</v>
      </c>
    </row>
    <row r="85" spans="1:16" s="12" customFormat="1" ht="15.75">
      <c r="A85" s="103" t="s">
        <v>370</v>
      </c>
      <c r="B85" s="104" t="s">
        <v>193</v>
      </c>
      <c r="C85" s="94">
        <v>2</v>
      </c>
      <c r="D85" s="22">
        <v>2</v>
      </c>
      <c r="E85" s="22"/>
      <c r="F85" s="22"/>
      <c r="G85" s="22">
        <v>5</v>
      </c>
      <c r="H85" s="22">
        <v>5</v>
      </c>
      <c r="I85" s="22">
        <v>5</v>
      </c>
      <c r="J85" s="22"/>
      <c r="K85" s="22">
        <v>6</v>
      </c>
      <c r="L85" s="22">
        <v>10</v>
      </c>
      <c r="M85" s="22">
        <v>8</v>
      </c>
      <c r="N85" s="22">
        <v>15</v>
      </c>
      <c r="O85" s="152">
        <v>43</v>
      </c>
      <c r="P85" s="25">
        <f t="shared" si="2"/>
        <v>58</v>
      </c>
    </row>
    <row r="86" spans="1:16" s="12" customFormat="1" ht="15.75">
      <c r="A86" s="103" t="s">
        <v>371</v>
      </c>
      <c r="B86" s="104" t="s">
        <v>194</v>
      </c>
      <c r="C86" s="94"/>
      <c r="D86" s="22">
        <v>2</v>
      </c>
      <c r="E86" s="22"/>
      <c r="F86" s="22">
        <v>3</v>
      </c>
      <c r="G86" s="22">
        <v>4</v>
      </c>
      <c r="H86" s="22">
        <v>2</v>
      </c>
      <c r="I86" s="22"/>
      <c r="J86" s="22"/>
      <c r="K86" s="22">
        <v>6</v>
      </c>
      <c r="L86" s="22">
        <v>10</v>
      </c>
      <c r="M86" s="22">
        <v>8</v>
      </c>
      <c r="N86" s="22">
        <v>1</v>
      </c>
      <c r="O86" s="152">
        <v>44</v>
      </c>
      <c r="P86" s="25">
        <f t="shared" si="2"/>
        <v>36</v>
      </c>
    </row>
    <row r="87" spans="1:16" s="12" customFormat="1" ht="15.75">
      <c r="A87" s="103" t="s">
        <v>374</v>
      </c>
      <c r="B87" s="104" t="s">
        <v>197</v>
      </c>
      <c r="C87" s="94">
        <v>2</v>
      </c>
      <c r="D87" s="22">
        <v>4</v>
      </c>
      <c r="E87" s="22">
        <v>4</v>
      </c>
      <c r="F87" s="22"/>
      <c r="G87" s="22">
        <v>2.5</v>
      </c>
      <c r="H87" s="22">
        <v>5</v>
      </c>
      <c r="I87" s="22"/>
      <c r="J87" s="22"/>
      <c r="K87" s="22">
        <v>5</v>
      </c>
      <c r="L87" s="22">
        <v>10</v>
      </c>
      <c r="M87" s="22">
        <v>10</v>
      </c>
      <c r="N87" s="22">
        <v>1</v>
      </c>
      <c r="O87" s="152">
        <v>35</v>
      </c>
      <c r="P87" s="25">
        <f t="shared" si="2"/>
        <v>43.5</v>
      </c>
    </row>
    <row r="88" spans="1:16" s="12" customFormat="1" ht="15.75">
      <c r="A88" s="103" t="s">
        <v>377</v>
      </c>
      <c r="B88" s="104" t="s">
        <v>200</v>
      </c>
      <c r="C88" s="94">
        <v>3</v>
      </c>
      <c r="D88" s="22">
        <v>3</v>
      </c>
      <c r="E88" s="22"/>
      <c r="F88" s="22"/>
      <c r="G88" s="22">
        <v>2.5</v>
      </c>
      <c r="H88" s="22">
        <v>5</v>
      </c>
      <c r="I88" s="22"/>
      <c r="J88" s="22"/>
      <c r="K88" s="22">
        <v>6</v>
      </c>
      <c r="L88" s="22">
        <v>10</v>
      </c>
      <c r="M88" s="22">
        <v>8</v>
      </c>
      <c r="N88" s="22">
        <v>2</v>
      </c>
      <c r="O88" s="152">
        <v>43</v>
      </c>
      <c r="P88" s="25">
        <f t="shared" si="2"/>
        <v>39.5</v>
      </c>
    </row>
    <row r="89" spans="1:16" s="12" customFormat="1" ht="15.75">
      <c r="A89" s="103" t="s">
        <v>381</v>
      </c>
      <c r="B89" s="104" t="s">
        <v>204</v>
      </c>
      <c r="C89" s="94">
        <v>1</v>
      </c>
      <c r="D89" s="22">
        <v>2</v>
      </c>
      <c r="E89" s="22"/>
      <c r="F89" s="22"/>
      <c r="G89" s="22"/>
      <c r="H89" s="22">
        <v>5</v>
      </c>
      <c r="I89" s="22"/>
      <c r="J89" s="22"/>
      <c r="K89" s="22">
        <v>6</v>
      </c>
      <c r="L89" s="22">
        <v>10</v>
      </c>
      <c r="M89" s="22">
        <v>6</v>
      </c>
      <c r="N89" s="22"/>
      <c r="O89" s="152">
        <v>37</v>
      </c>
      <c r="P89" s="25">
        <f t="shared" si="2"/>
        <v>30</v>
      </c>
    </row>
    <row r="90" spans="1:16" s="12" customFormat="1" ht="15.75">
      <c r="A90" s="103" t="s">
        <v>382</v>
      </c>
      <c r="B90" s="104" t="s">
        <v>205</v>
      </c>
      <c r="C90" s="94">
        <v>1</v>
      </c>
      <c r="D90" s="22">
        <v>2</v>
      </c>
      <c r="E90" s="22"/>
      <c r="F90" s="22"/>
      <c r="G90" s="22"/>
      <c r="H90" s="22">
        <v>5</v>
      </c>
      <c r="I90" s="22"/>
      <c r="J90" s="22"/>
      <c r="K90" s="22"/>
      <c r="L90" s="22">
        <v>6</v>
      </c>
      <c r="M90" s="22">
        <v>4</v>
      </c>
      <c r="N90" s="22"/>
      <c r="O90" s="152">
        <v>34</v>
      </c>
      <c r="P90" s="25">
        <f t="shared" si="2"/>
        <v>18</v>
      </c>
    </row>
    <row r="91" spans="1:16" s="12" customFormat="1" ht="15.75">
      <c r="A91" s="103" t="s">
        <v>385</v>
      </c>
      <c r="B91" s="104" t="s">
        <v>208</v>
      </c>
      <c r="C91" s="94"/>
      <c r="D91" s="22"/>
      <c r="E91" s="22"/>
      <c r="F91" s="22"/>
      <c r="G91" s="22"/>
      <c r="H91" s="22">
        <v>5</v>
      </c>
      <c r="I91" s="22"/>
      <c r="J91" s="22"/>
      <c r="K91" s="22"/>
      <c r="L91" s="22">
        <v>6</v>
      </c>
      <c r="M91" s="22"/>
      <c r="N91" s="22"/>
      <c r="O91" s="152">
        <v>33</v>
      </c>
      <c r="P91" s="25">
        <f t="shared" si="2"/>
        <v>11</v>
      </c>
    </row>
    <row r="92" spans="1:16" s="12" customFormat="1" ht="15.75">
      <c r="A92" s="103" t="s">
        <v>386</v>
      </c>
      <c r="B92" s="104" t="s">
        <v>209</v>
      </c>
      <c r="C92" s="94"/>
      <c r="D92" s="22">
        <v>5</v>
      </c>
      <c r="E92" s="22"/>
      <c r="F92" s="22"/>
      <c r="G92" s="22">
        <v>2.5</v>
      </c>
      <c r="H92" s="22">
        <v>5</v>
      </c>
      <c r="I92" s="22"/>
      <c r="J92" s="22"/>
      <c r="K92" s="22">
        <v>7</v>
      </c>
      <c r="L92" s="22">
        <v>10</v>
      </c>
      <c r="M92" s="22">
        <v>7</v>
      </c>
      <c r="N92" s="22">
        <v>4</v>
      </c>
      <c r="O92" s="152">
        <v>32</v>
      </c>
      <c r="P92" s="25">
        <f t="shared" si="2"/>
        <v>40.5</v>
      </c>
    </row>
    <row r="93" spans="1:16" s="12" customFormat="1" ht="15.75">
      <c r="A93" s="103" t="s">
        <v>387</v>
      </c>
      <c r="B93" s="104" t="s">
        <v>210</v>
      </c>
      <c r="C93" s="94">
        <v>2</v>
      </c>
      <c r="D93" s="22">
        <v>2</v>
      </c>
      <c r="E93" s="22"/>
      <c r="F93" s="22"/>
      <c r="G93" s="22">
        <v>2.5</v>
      </c>
      <c r="H93" s="22">
        <v>5</v>
      </c>
      <c r="I93" s="22"/>
      <c r="J93" s="22"/>
      <c r="K93" s="22">
        <v>6</v>
      </c>
      <c r="L93" s="22">
        <v>8</v>
      </c>
      <c r="M93" s="22">
        <v>10</v>
      </c>
      <c r="N93" s="22">
        <v>2</v>
      </c>
      <c r="O93" s="152">
        <v>43</v>
      </c>
      <c r="P93" s="25">
        <f t="shared" si="2"/>
        <v>37.5</v>
      </c>
    </row>
    <row r="94" spans="1:16" s="12" customFormat="1" ht="15.75">
      <c r="A94" s="103" t="s">
        <v>389</v>
      </c>
      <c r="B94" s="104" t="s">
        <v>212</v>
      </c>
      <c r="C94" s="94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52"/>
      <c r="P94" s="25">
        <f t="shared" si="2"/>
        <v>0</v>
      </c>
    </row>
    <row r="95" spans="1:16" s="12" customFormat="1" ht="15.75">
      <c r="A95" s="103" t="s">
        <v>391</v>
      </c>
      <c r="B95" s="104" t="s">
        <v>214</v>
      </c>
      <c r="C95" s="94"/>
      <c r="D95" s="22">
        <v>1</v>
      </c>
      <c r="E95" s="22"/>
      <c r="F95" s="22"/>
      <c r="G95" s="22"/>
      <c r="H95" s="22">
        <v>2</v>
      </c>
      <c r="I95" s="22"/>
      <c r="J95" s="22"/>
      <c r="K95" s="22"/>
      <c r="L95" s="22"/>
      <c r="M95" s="22">
        <v>4</v>
      </c>
      <c r="N95" s="22"/>
      <c r="O95" s="152">
        <v>36</v>
      </c>
      <c r="P95" s="25">
        <f t="shared" si="2"/>
        <v>7</v>
      </c>
    </row>
    <row r="96" spans="1:16" s="12" customFormat="1" ht="15.75">
      <c r="A96" s="103" t="s">
        <v>392</v>
      </c>
      <c r="B96" s="104" t="s">
        <v>215</v>
      </c>
      <c r="C96" s="94"/>
      <c r="D96" s="22"/>
      <c r="E96" s="22"/>
      <c r="F96" s="22"/>
      <c r="G96" s="22">
        <v>2.5</v>
      </c>
      <c r="H96" s="22">
        <v>1</v>
      </c>
      <c r="I96" s="22"/>
      <c r="J96" s="22"/>
      <c r="K96" s="22"/>
      <c r="L96" s="22">
        <v>2.5</v>
      </c>
      <c r="M96" s="22">
        <v>2</v>
      </c>
      <c r="N96" s="22"/>
      <c r="O96" s="152">
        <v>46</v>
      </c>
      <c r="P96" s="25">
        <f t="shared" si="2"/>
        <v>8</v>
      </c>
    </row>
    <row r="97" spans="1:16" s="12" customFormat="1" ht="15.75">
      <c r="A97" s="103" t="s">
        <v>393</v>
      </c>
      <c r="B97" s="104" t="s">
        <v>216</v>
      </c>
      <c r="C97" s="94">
        <v>2</v>
      </c>
      <c r="D97" s="22"/>
      <c r="E97" s="22"/>
      <c r="F97" s="22"/>
      <c r="G97" s="22">
        <v>2.5</v>
      </c>
      <c r="H97" s="22"/>
      <c r="I97" s="22"/>
      <c r="J97" s="22">
        <v>1</v>
      </c>
      <c r="K97" s="22"/>
      <c r="L97" s="22">
        <v>5</v>
      </c>
      <c r="M97" s="22">
        <v>2</v>
      </c>
      <c r="N97" s="22"/>
      <c r="O97" s="152">
        <v>41</v>
      </c>
      <c r="P97" s="25">
        <f t="shared" si="2"/>
        <v>12.5</v>
      </c>
    </row>
    <row r="98" spans="1:16" s="12" customFormat="1" ht="15.75">
      <c r="A98" s="103" t="s">
        <v>401</v>
      </c>
      <c r="B98" s="104" t="s">
        <v>224</v>
      </c>
      <c r="C98" s="94">
        <v>2</v>
      </c>
      <c r="D98" s="22"/>
      <c r="E98" s="22"/>
      <c r="F98" s="22"/>
      <c r="G98" s="22">
        <v>2.5</v>
      </c>
      <c r="H98" s="22">
        <v>5</v>
      </c>
      <c r="I98" s="22">
        <v>5</v>
      </c>
      <c r="J98" s="22"/>
      <c r="K98" s="22"/>
      <c r="L98" s="22">
        <v>10</v>
      </c>
      <c r="M98" s="22">
        <v>10</v>
      </c>
      <c r="N98" s="22">
        <v>8</v>
      </c>
      <c r="O98" s="152">
        <v>42</v>
      </c>
      <c r="P98" s="25">
        <f t="shared" si="2"/>
        <v>42.5</v>
      </c>
    </row>
    <row r="99" spans="1:16" s="12" customFormat="1" ht="15.75">
      <c r="A99" s="103" t="s">
        <v>402</v>
      </c>
      <c r="B99" s="104" t="s">
        <v>225</v>
      </c>
      <c r="C99" s="94">
        <v>1</v>
      </c>
      <c r="D99" s="22">
        <v>2</v>
      </c>
      <c r="E99" s="22"/>
      <c r="F99" s="22"/>
      <c r="G99" s="22"/>
      <c r="H99" s="22">
        <v>5</v>
      </c>
      <c r="I99" s="22"/>
      <c r="J99" s="22"/>
      <c r="K99" s="22">
        <v>5</v>
      </c>
      <c r="L99" s="22">
        <v>10</v>
      </c>
      <c r="M99" s="22">
        <v>7</v>
      </c>
      <c r="N99" s="22">
        <v>12</v>
      </c>
      <c r="O99" s="152">
        <v>41</v>
      </c>
      <c r="P99" s="25">
        <f t="shared" si="2"/>
        <v>42</v>
      </c>
    </row>
    <row r="100" spans="1:16" s="12" customFormat="1" ht="15.75">
      <c r="A100" s="103" t="s">
        <v>406</v>
      </c>
      <c r="B100" s="104" t="s">
        <v>229</v>
      </c>
      <c r="C100" s="94"/>
      <c r="D100" s="22">
        <v>1</v>
      </c>
      <c r="E100" s="22"/>
      <c r="F100" s="22"/>
      <c r="G100" s="22">
        <v>2.5</v>
      </c>
      <c r="H100" s="22">
        <v>5</v>
      </c>
      <c r="I100" s="22"/>
      <c r="J100" s="22"/>
      <c r="K100" s="22">
        <v>4</v>
      </c>
      <c r="L100" s="22">
        <v>10</v>
      </c>
      <c r="M100" s="22">
        <v>4</v>
      </c>
      <c r="N100" s="22">
        <v>4</v>
      </c>
      <c r="O100" s="152">
        <v>32</v>
      </c>
      <c r="P100" s="25">
        <f t="shared" si="2"/>
        <v>30.5</v>
      </c>
    </row>
    <row r="101" spans="1:16" s="12" customFormat="1" ht="15.75">
      <c r="A101" s="103" t="s">
        <v>407</v>
      </c>
      <c r="B101" s="104" t="s">
        <v>230</v>
      </c>
      <c r="C101" s="94"/>
      <c r="D101" s="22">
        <v>2</v>
      </c>
      <c r="E101" s="22"/>
      <c r="F101" s="22"/>
      <c r="G101" s="22">
        <v>5</v>
      </c>
      <c r="H101" s="22">
        <v>5</v>
      </c>
      <c r="I101" s="22"/>
      <c r="J101" s="22"/>
      <c r="K101" s="22"/>
      <c r="L101" s="22">
        <v>10</v>
      </c>
      <c r="M101" s="22">
        <v>7</v>
      </c>
      <c r="N101" s="22"/>
      <c r="O101" s="152">
        <v>36</v>
      </c>
      <c r="P101" s="25">
        <f t="shared" si="2"/>
        <v>29</v>
      </c>
    </row>
    <row r="102" spans="1:16" s="12" customFormat="1" ht="15.75">
      <c r="A102" s="103" t="s">
        <v>408</v>
      </c>
      <c r="B102" s="104" t="s">
        <v>231</v>
      </c>
      <c r="C102" s="94"/>
      <c r="D102" s="22">
        <v>2</v>
      </c>
      <c r="E102" s="22"/>
      <c r="F102" s="22"/>
      <c r="G102" s="22">
        <v>5</v>
      </c>
      <c r="H102" s="22">
        <v>5</v>
      </c>
      <c r="I102" s="22"/>
      <c r="J102" s="22"/>
      <c r="K102" s="22"/>
      <c r="L102" s="22">
        <v>5</v>
      </c>
      <c r="M102" s="22">
        <v>4</v>
      </c>
      <c r="N102" s="22"/>
      <c r="O102" s="152">
        <v>36</v>
      </c>
      <c r="P102" s="25">
        <f t="shared" si="2"/>
        <v>21</v>
      </c>
    </row>
    <row r="103" spans="1:16" s="12" customFormat="1" ht="15.75">
      <c r="A103" s="103" t="s">
        <v>409</v>
      </c>
      <c r="B103" s="104" t="s">
        <v>232</v>
      </c>
      <c r="C103" s="94">
        <v>2</v>
      </c>
      <c r="D103" s="22">
        <v>2</v>
      </c>
      <c r="E103" s="22">
        <v>2</v>
      </c>
      <c r="F103" s="22"/>
      <c r="G103" s="22">
        <v>5</v>
      </c>
      <c r="H103" s="22"/>
      <c r="I103" s="22"/>
      <c r="J103" s="22"/>
      <c r="K103" s="22">
        <v>6</v>
      </c>
      <c r="L103" s="22">
        <v>5</v>
      </c>
      <c r="M103" s="22">
        <v>7</v>
      </c>
      <c r="N103" s="22">
        <v>12</v>
      </c>
      <c r="O103" s="152">
        <v>44</v>
      </c>
      <c r="P103" s="25">
        <f t="shared" si="2"/>
        <v>41</v>
      </c>
    </row>
    <row r="104" spans="1:16" s="12" customFormat="1" ht="15.75">
      <c r="A104" s="103" t="s">
        <v>410</v>
      </c>
      <c r="B104" s="104" t="s">
        <v>233</v>
      </c>
      <c r="C104" s="94"/>
      <c r="D104" s="22"/>
      <c r="E104" s="22"/>
      <c r="F104" s="22">
        <v>2.5</v>
      </c>
      <c r="G104" s="22">
        <v>2.5</v>
      </c>
      <c r="H104" s="22">
        <v>5</v>
      </c>
      <c r="I104" s="22"/>
      <c r="J104" s="22"/>
      <c r="K104" s="22">
        <v>6</v>
      </c>
      <c r="L104" s="22">
        <v>6</v>
      </c>
      <c r="M104" s="22">
        <v>8</v>
      </c>
      <c r="N104" s="22"/>
      <c r="O104" s="152">
        <v>36</v>
      </c>
      <c r="P104" s="25">
        <f t="shared" si="2"/>
        <v>30</v>
      </c>
    </row>
    <row r="105" spans="1:16" s="12" customFormat="1" ht="15.75">
      <c r="A105" s="103" t="s">
        <v>411</v>
      </c>
      <c r="B105" s="104" t="s">
        <v>234</v>
      </c>
      <c r="C105" s="94">
        <v>2</v>
      </c>
      <c r="D105" s="22">
        <v>3.5</v>
      </c>
      <c r="E105" s="22"/>
      <c r="F105" s="22"/>
      <c r="G105" s="22">
        <v>5</v>
      </c>
      <c r="H105" s="22">
        <v>5</v>
      </c>
      <c r="I105" s="22">
        <v>3</v>
      </c>
      <c r="J105" s="22"/>
      <c r="K105" s="22">
        <v>8</v>
      </c>
      <c r="L105" s="22">
        <v>9</v>
      </c>
      <c r="M105" s="22">
        <v>10</v>
      </c>
      <c r="N105" s="22"/>
      <c r="O105" s="152">
        <v>41</v>
      </c>
      <c r="P105" s="25">
        <f t="shared" si="2"/>
        <v>45.5</v>
      </c>
    </row>
    <row r="106" spans="1:16" s="12" customFormat="1" ht="15.75">
      <c r="A106" s="103" t="s">
        <v>412</v>
      </c>
      <c r="B106" s="104" t="s">
        <v>235</v>
      </c>
      <c r="C106" s="94">
        <v>2.5</v>
      </c>
      <c r="D106" s="22">
        <v>2</v>
      </c>
      <c r="E106" s="22"/>
      <c r="F106" s="22"/>
      <c r="G106" s="22">
        <v>2.5</v>
      </c>
      <c r="H106" s="22">
        <v>5</v>
      </c>
      <c r="I106" s="22"/>
      <c r="J106" s="22"/>
      <c r="K106" s="22">
        <v>5</v>
      </c>
      <c r="L106" s="22">
        <v>5</v>
      </c>
      <c r="M106" s="22">
        <v>7</v>
      </c>
      <c r="N106" s="22"/>
      <c r="O106" s="152">
        <v>43</v>
      </c>
      <c r="P106" s="25">
        <f t="shared" si="2"/>
        <v>29</v>
      </c>
    </row>
    <row r="107" spans="1:16" s="12" customFormat="1" ht="15.75">
      <c r="A107" s="103" t="s">
        <v>413</v>
      </c>
      <c r="B107" s="104" t="s">
        <v>236</v>
      </c>
      <c r="C107" s="94"/>
      <c r="D107" s="22">
        <v>2</v>
      </c>
      <c r="E107" s="22"/>
      <c r="F107" s="22"/>
      <c r="G107" s="22">
        <v>2.5</v>
      </c>
      <c r="H107" s="22">
        <v>5</v>
      </c>
      <c r="I107" s="22"/>
      <c r="J107" s="22"/>
      <c r="K107" s="22">
        <v>0.5</v>
      </c>
      <c r="L107" s="22">
        <v>7</v>
      </c>
      <c r="M107" s="22">
        <v>10</v>
      </c>
      <c r="N107" s="22"/>
      <c r="O107" s="152">
        <v>35</v>
      </c>
      <c r="P107" s="25">
        <f t="shared" si="2"/>
        <v>27</v>
      </c>
    </row>
    <row r="108" spans="1:16" s="12" customFormat="1" ht="15.75">
      <c r="A108" s="103" t="s">
        <v>414</v>
      </c>
      <c r="B108" s="104" t="s">
        <v>237</v>
      </c>
      <c r="C108" s="94">
        <v>2</v>
      </c>
      <c r="D108" s="22">
        <v>2</v>
      </c>
      <c r="E108" s="22"/>
      <c r="F108" s="22"/>
      <c r="G108" s="22">
        <v>2.5</v>
      </c>
      <c r="H108" s="22">
        <v>5</v>
      </c>
      <c r="I108" s="22"/>
      <c r="J108" s="22"/>
      <c r="K108" s="22">
        <v>6</v>
      </c>
      <c r="L108" s="22"/>
      <c r="M108" s="22">
        <v>4</v>
      </c>
      <c r="N108" s="22"/>
      <c r="O108" s="152">
        <v>46</v>
      </c>
      <c r="P108" s="25">
        <f t="shared" si="2"/>
        <v>21.5</v>
      </c>
    </row>
    <row r="109" spans="1:16" s="12" customFormat="1" ht="15.75">
      <c r="A109" s="103" t="s">
        <v>415</v>
      </c>
      <c r="B109" s="104" t="s">
        <v>238</v>
      </c>
      <c r="C109" s="94">
        <v>2</v>
      </c>
      <c r="D109" s="22"/>
      <c r="E109" s="22">
        <v>2</v>
      </c>
      <c r="F109" s="22"/>
      <c r="G109" s="22">
        <v>2.5</v>
      </c>
      <c r="H109" s="22">
        <v>5</v>
      </c>
      <c r="I109" s="22"/>
      <c r="J109" s="22"/>
      <c r="K109" s="22">
        <v>6</v>
      </c>
      <c r="L109" s="22">
        <v>10</v>
      </c>
      <c r="M109" s="22">
        <v>10</v>
      </c>
      <c r="N109" s="22"/>
      <c r="O109" s="152">
        <v>41</v>
      </c>
      <c r="P109" s="25">
        <f t="shared" si="2"/>
        <v>37.5</v>
      </c>
    </row>
    <row r="110" spans="1:16" s="12" customFormat="1" ht="15.75">
      <c r="A110" s="103" t="s">
        <v>418</v>
      </c>
      <c r="B110" s="104" t="s">
        <v>241</v>
      </c>
      <c r="C110" s="94"/>
      <c r="D110" s="22"/>
      <c r="E110" s="22"/>
      <c r="F110" s="22"/>
      <c r="G110" s="22">
        <v>3.5</v>
      </c>
      <c r="H110" s="22">
        <v>5</v>
      </c>
      <c r="I110" s="22"/>
      <c r="J110" s="22"/>
      <c r="K110" s="22"/>
      <c r="L110" s="22">
        <v>5</v>
      </c>
      <c r="M110" s="22">
        <v>7</v>
      </c>
      <c r="N110" s="22"/>
      <c r="O110" s="152">
        <v>41</v>
      </c>
      <c r="P110" s="25">
        <f t="shared" si="2"/>
        <v>20.5</v>
      </c>
    </row>
    <row r="111" spans="1:16" s="12" customFormat="1" ht="15.75">
      <c r="A111" s="103" t="s">
        <v>419</v>
      </c>
      <c r="B111" s="104" t="s">
        <v>242</v>
      </c>
      <c r="C111" s="94"/>
      <c r="D111" s="22"/>
      <c r="E111" s="22"/>
      <c r="F111" s="22"/>
      <c r="G111" s="22"/>
      <c r="H111" s="22"/>
      <c r="I111" s="22"/>
      <c r="J111" s="22"/>
      <c r="K111" s="22"/>
      <c r="L111" s="22"/>
      <c r="M111" s="22">
        <v>7</v>
      </c>
      <c r="N111" s="22"/>
      <c r="O111" s="152">
        <v>41</v>
      </c>
      <c r="P111" s="25">
        <f t="shared" si="2"/>
        <v>7</v>
      </c>
    </row>
    <row r="112" spans="1:16" s="12" customFormat="1" ht="15.75">
      <c r="A112" s="187" t="s">
        <v>49</v>
      </c>
      <c r="B112" s="188"/>
      <c r="C112" s="105">
        <f t="shared" ref="C112:N112" si="3">COUNTA(C15:C111)</f>
        <v>31</v>
      </c>
      <c r="D112" s="54">
        <f t="shared" si="3"/>
        <v>55</v>
      </c>
      <c r="E112" s="54">
        <f t="shared" si="3"/>
        <v>8</v>
      </c>
      <c r="F112" s="54">
        <f t="shared" si="3"/>
        <v>9</v>
      </c>
      <c r="G112" s="54">
        <f t="shared" si="3"/>
        <v>57</v>
      </c>
      <c r="H112" s="54">
        <f t="shared" si="3"/>
        <v>72</v>
      </c>
      <c r="I112" s="54">
        <f t="shared" si="3"/>
        <v>22</v>
      </c>
      <c r="J112" s="54">
        <f t="shared" si="3"/>
        <v>4</v>
      </c>
      <c r="K112" s="54">
        <f t="shared" si="3"/>
        <v>42</v>
      </c>
      <c r="L112" s="54">
        <f t="shared" si="3"/>
        <v>84</v>
      </c>
      <c r="M112" s="54">
        <f t="shared" si="3"/>
        <v>87</v>
      </c>
      <c r="N112" s="54">
        <f t="shared" si="3"/>
        <v>51</v>
      </c>
      <c r="O112" s="26">
        <f>COUNT(O15:O111)</f>
        <v>95</v>
      </c>
      <c r="P112" s="25"/>
    </row>
    <row r="113" spans="1:16" s="12" customFormat="1" ht="15.75">
      <c r="A113" s="166" t="s">
        <v>4</v>
      </c>
      <c r="B113" s="167"/>
      <c r="C113" s="59">
        <f t="shared" ref="C113:O113" si="4">COUNTIF(C15:C111,"&gt;"&amp;C14)</f>
        <v>3</v>
      </c>
      <c r="D113" s="52">
        <f t="shared" si="4"/>
        <v>9</v>
      </c>
      <c r="E113" s="52">
        <f t="shared" si="4"/>
        <v>2</v>
      </c>
      <c r="F113" s="52">
        <f t="shared" si="4"/>
        <v>2</v>
      </c>
      <c r="G113" s="52">
        <f t="shared" si="4"/>
        <v>23</v>
      </c>
      <c r="H113" s="52">
        <f t="shared" si="4"/>
        <v>57</v>
      </c>
      <c r="I113" s="52">
        <f t="shared" si="4"/>
        <v>18</v>
      </c>
      <c r="J113" s="52">
        <f t="shared" si="4"/>
        <v>1</v>
      </c>
      <c r="K113" s="52">
        <f t="shared" si="4"/>
        <v>7</v>
      </c>
      <c r="L113" s="52">
        <f t="shared" si="4"/>
        <v>56</v>
      </c>
      <c r="M113" s="52">
        <f t="shared" si="4"/>
        <v>54</v>
      </c>
      <c r="N113" s="52">
        <f t="shared" si="4"/>
        <v>21</v>
      </c>
      <c r="O113" s="26">
        <f t="shared" si="4"/>
        <v>95</v>
      </c>
      <c r="P113" s="25"/>
    </row>
    <row r="114" spans="1:16" s="12" customFormat="1" ht="15.75">
      <c r="A114" s="166" t="s">
        <v>54</v>
      </c>
      <c r="B114" s="167"/>
      <c r="C114" s="59">
        <f t="shared" ref="C114:N114" si="5">ROUND(C113*100/C112,0)</f>
        <v>10</v>
      </c>
      <c r="D114" s="59">
        <f t="shared" si="5"/>
        <v>16</v>
      </c>
      <c r="E114" s="52">
        <f t="shared" si="5"/>
        <v>25</v>
      </c>
      <c r="F114" s="52">
        <f t="shared" si="5"/>
        <v>22</v>
      </c>
      <c r="G114" s="52">
        <f t="shared" si="5"/>
        <v>40</v>
      </c>
      <c r="H114" s="52">
        <f t="shared" si="5"/>
        <v>79</v>
      </c>
      <c r="I114" s="52">
        <f t="shared" si="5"/>
        <v>82</v>
      </c>
      <c r="J114" s="52">
        <f t="shared" si="5"/>
        <v>25</v>
      </c>
      <c r="K114" s="52">
        <f t="shared" si="5"/>
        <v>17</v>
      </c>
      <c r="L114" s="52">
        <f t="shared" si="5"/>
        <v>67</v>
      </c>
      <c r="M114" s="52">
        <f t="shared" si="5"/>
        <v>62</v>
      </c>
      <c r="N114" s="52">
        <f t="shared" si="5"/>
        <v>41</v>
      </c>
      <c r="O114" s="26">
        <f>ROUND(O113*100/O112,0)</f>
        <v>100</v>
      </c>
      <c r="P114" s="25"/>
    </row>
    <row r="115" spans="1:16" s="12" customFormat="1">
      <c r="A115" s="170" t="s">
        <v>14</v>
      </c>
      <c r="B115" s="171"/>
      <c r="C115" s="59" t="str">
        <f>IF(C114&gt;=80,"3",IF(C114&gt;=70,"2",IF(C114&gt;=60,"1","-")))</f>
        <v>-</v>
      </c>
      <c r="D115" s="52" t="str">
        <f t="shared" ref="D115:O115" si="6">IF(D114&gt;=80,"3",IF(D114&gt;=70,"2",IF(D114&gt;=60,"1","-")))</f>
        <v>-</v>
      </c>
      <c r="E115" s="52" t="str">
        <f t="shared" si="6"/>
        <v>-</v>
      </c>
      <c r="F115" s="52" t="str">
        <f t="shared" si="6"/>
        <v>-</v>
      </c>
      <c r="G115" s="52" t="str">
        <f t="shared" si="6"/>
        <v>-</v>
      </c>
      <c r="H115" s="52" t="str">
        <f t="shared" si="6"/>
        <v>2</v>
      </c>
      <c r="I115" s="52" t="str">
        <f t="shared" si="6"/>
        <v>3</v>
      </c>
      <c r="J115" s="52" t="str">
        <f t="shared" si="6"/>
        <v>-</v>
      </c>
      <c r="K115" s="52" t="str">
        <f t="shared" si="6"/>
        <v>-</v>
      </c>
      <c r="L115" s="52" t="str">
        <f t="shared" si="6"/>
        <v>1</v>
      </c>
      <c r="M115" s="52" t="str">
        <f t="shared" si="6"/>
        <v>1</v>
      </c>
      <c r="N115" s="52" t="str">
        <f t="shared" si="6"/>
        <v>-</v>
      </c>
      <c r="O115" s="26" t="str">
        <f t="shared" si="6"/>
        <v>3</v>
      </c>
      <c r="P115" s="25"/>
    </row>
    <row r="116" spans="1:16" s="12" customFormat="1">
      <c r="B116" s="8"/>
      <c r="C116" s="9"/>
      <c r="D116" s="9"/>
      <c r="E116" s="10"/>
      <c r="F116" s="11"/>
      <c r="G116" s="11"/>
      <c r="H116" s="11"/>
      <c r="I116" s="11"/>
      <c r="J116" s="11"/>
      <c r="K116" s="11"/>
      <c r="L116" s="11"/>
      <c r="M116" s="11"/>
      <c r="N116" s="11"/>
      <c r="P116" s="9"/>
    </row>
    <row r="117" spans="1:16" s="12" customFormat="1" ht="18.75" customHeight="1">
      <c r="B117" s="8"/>
      <c r="C117" s="9"/>
      <c r="D117" s="9"/>
      <c r="E117" s="10"/>
      <c r="F117" s="172"/>
      <c r="G117" s="173"/>
      <c r="H117" s="185" t="s">
        <v>15</v>
      </c>
      <c r="I117" s="186"/>
      <c r="J117" s="180" t="s">
        <v>18</v>
      </c>
      <c r="K117" s="181"/>
      <c r="L117" s="14"/>
      <c r="M117" s="14"/>
      <c r="N117" s="15"/>
      <c r="P117" s="9"/>
    </row>
    <row r="118" spans="1:16" s="12" customFormat="1" ht="15.75">
      <c r="B118" s="8"/>
      <c r="C118" s="16"/>
      <c r="D118" s="17"/>
      <c r="E118" s="11"/>
      <c r="F118" s="183" t="s">
        <v>16</v>
      </c>
      <c r="G118" s="184"/>
      <c r="H118" s="109" t="s">
        <v>35</v>
      </c>
      <c r="I118" s="109" t="s">
        <v>14</v>
      </c>
      <c r="J118" s="109" t="s">
        <v>35</v>
      </c>
      <c r="K118" s="109" t="s">
        <v>14</v>
      </c>
      <c r="L118" s="19"/>
      <c r="M118" s="19"/>
      <c r="N118" s="16"/>
      <c r="P118" s="9"/>
    </row>
    <row r="119" spans="1:16" s="12" customFormat="1">
      <c r="B119" s="8"/>
      <c r="C119" s="16"/>
      <c r="D119" s="16"/>
      <c r="E119" s="11"/>
      <c r="F119" s="183" t="s">
        <v>31</v>
      </c>
      <c r="G119" s="184"/>
      <c r="H119" s="21">
        <f>AVERAGE(C114,H114,M114)</f>
        <v>50.333333333333336</v>
      </c>
      <c r="I119" s="52" t="str">
        <f>IF(H119&gt;=80,"3",IF(H119&gt;=70,"2",IF(H119&gt;=60,"1",IF(H119&lt;59,"-"))))</f>
        <v>-</v>
      </c>
      <c r="J119" s="52">
        <f>(H119*0.3)+($O$114*0.7)</f>
        <v>85.1</v>
      </c>
      <c r="K119" s="52" t="str">
        <f>IF(J119&gt;=80,"3",IF(J119&gt;=70,"2",IF(J119&gt;=60,"1",IF(J119&lt;59,"-"))))</f>
        <v>3</v>
      </c>
      <c r="L119" s="20"/>
      <c r="M119" s="20"/>
      <c r="N119" s="16"/>
      <c r="P119" s="9"/>
    </row>
    <row r="120" spans="1:16" s="12" customFormat="1">
      <c r="B120" s="8"/>
      <c r="C120" s="9"/>
      <c r="D120" s="9"/>
      <c r="E120" s="10"/>
      <c r="F120" s="183" t="s">
        <v>32</v>
      </c>
      <c r="G120" s="184"/>
      <c r="H120" s="21">
        <f>AVERAGE(D114,I114,N114)</f>
        <v>46.333333333333336</v>
      </c>
      <c r="I120" s="52" t="str">
        <f t="shared" ref="I120:I123" si="7">IF(H120&gt;=80,"3",IF(H120&gt;=70,"2",IF(H120&gt;=60,"1",IF(H120&lt;59,"-"))))</f>
        <v>-</v>
      </c>
      <c r="J120" s="52">
        <f t="shared" ref="J120:J123" si="8">(H120*0.3)+($O$114*0.7)</f>
        <v>83.9</v>
      </c>
      <c r="K120" s="52" t="str">
        <f>IF(J120&gt;=80,"3",IF(J120&gt;=70,"2",IF(J120&gt;=60,"1",IF(J120&lt;59,"-"))))</f>
        <v>3</v>
      </c>
      <c r="L120" s="20"/>
      <c r="M120" s="20"/>
      <c r="N120" s="16"/>
      <c r="P120" s="9"/>
    </row>
    <row r="121" spans="1:16" s="12" customFormat="1">
      <c r="B121" s="8"/>
      <c r="C121" s="9"/>
      <c r="D121" s="9"/>
      <c r="E121" s="10"/>
      <c r="F121" s="183" t="s">
        <v>33</v>
      </c>
      <c r="G121" s="184"/>
      <c r="H121" s="21">
        <f>AVERAGE(E114,J114)</f>
        <v>25</v>
      </c>
      <c r="I121" s="52" t="str">
        <f t="shared" si="7"/>
        <v>-</v>
      </c>
      <c r="J121" s="52">
        <f t="shared" si="8"/>
        <v>77.5</v>
      </c>
      <c r="K121" s="52" t="str">
        <f>IF(J121&gt;=80,"3",IF(J121&gt;=70,"2",IF(J121&gt;=60,"1",IF(J121&lt;59,"-"))))</f>
        <v>2</v>
      </c>
      <c r="L121" s="20"/>
      <c r="M121" s="20"/>
      <c r="N121" s="16"/>
      <c r="P121" s="9"/>
    </row>
    <row r="122" spans="1:16" s="12" customFormat="1">
      <c r="B122" s="8"/>
      <c r="C122" s="9"/>
      <c r="D122" s="9"/>
      <c r="E122" s="10"/>
      <c r="F122" s="183" t="s">
        <v>34</v>
      </c>
      <c r="G122" s="184"/>
      <c r="H122" s="21">
        <f>AVERAGE(F114,K114)</f>
        <v>19.5</v>
      </c>
      <c r="I122" s="52" t="str">
        <f t="shared" si="7"/>
        <v>-</v>
      </c>
      <c r="J122" s="52">
        <f t="shared" si="8"/>
        <v>75.849999999999994</v>
      </c>
      <c r="K122" s="52" t="str">
        <f>IF(J122&gt;=80,"3",IF(J122&gt;=70,"2",IF(J122&gt;=60,"1",IF(J122&lt;59,"-"))))</f>
        <v>2</v>
      </c>
      <c r="L122" s="20"/>
      <c r="M122" s="20"/>
      <c r="N122" s="16"/>
      <c r="P122" s="9"/>
    </row>
    <row r="123" spans="1:16" s="12" customFormat="1">
      <c r="B123" s="8"/>
      <c r="C123" s="9"/>
      <c r="D123" s="9"/>
      <c r="E123" s="10"/>
      <c r="F123" s="183" t="s">
        <v>62</v>
      </c>
      <c r="G123" s="184"/>
      <c r="H123" s="21">
        <f>AVERAGE(G114,L114)</f>
        <v>53.5</v>
      </c>
      <c r="I123" s="52" t="str">
        <f t="shared" si="7"/>
        <v>-</v>
      </c>
      <c r="J123" s="52">
        <f t="shared" si="8"/>
        <v>86.05</v>
      </c>
      <c r="K123" s="52" t="str">
        <f>IF(J123&gt;=80,"3",IF(J123&gt;=70,"2",IF(J123&gt;=60,"1",IF(J123&lt;59,"-"))))</f>
        <v>3</v>
      </c>
      <c r="L123" s="20"/>
      <c r="M123" s="20"/>
      <c r="N123" s="16"/>
      <c r="P123" s="9"/>
    </row>
    <row r="124" spans="1:16" s="12" customFormat="1"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P124" s="9"/>
    </row>
    <row r="125" spans="1:16">
      <c r="A125" s="39"/>
    </row>
    <row r="126" spans="1:16">
      <c r="A126" s="39"/>
    </row>
    <row r="127" spans="1:16">
      <c r="A127" s="39"/>
    </row>
    <row r="128" spans="1:16">
      <c r="A128" s="39"/>
    </row>
    <row r="129" spans="1:1">
      <c r="A129" s="39"/>
    </row>
    <row r="130" spans="1:1">
      <c r="A130" s="39"/>
    </row>
    <row r="131" spans="1:1">
      <c r="A131" s="39"/>
    </row>
  </sheetData>
  <mergeCells count="29">
    <mergeCell ref="A13:B13"/>
    <mergeCell ref="A1:P1"/>
    <mergeCell ref="A2:P2"/>
    <mergeCell ref="A3:P3"/>
    <mergeCell ref="A4:P4"/>
    <mergeCell ref="A5:B5"/>
    <mergeCell ref="I5:K5"/>
    <mergeCell ref="L5:M5"/>
    <mergeCell ref="N5:O5"/>
    <mergeCell ref="A6:B6"/>
    <mergeCell ref="C6:G6"/>
    <mergeCell ref="H6:L6"/>
    <mergeCell ref="M6:P6"/>
    <mergeCell ref="A12:B12"/>
    <mergeCell ref="F123:G123"/>
    <mergeCell ref="F118:G118"/>
    <mergeCell ref="F117:G117"/>
    <mergeCell ref="H117:I117"/>
    <mergeCell ref="A112:B112"/>
    <mergeCell ref="A113:B113"/>
    <mergeCell ref="A114:B114"/>
    <mergeCell ref="A115:B115"/>
    <mergeCell ref="F119:G119"/>
    <mergeCell ref="F120:G120"/>
    <mergeCell ref="J117:K117"/>
    <mergeCell ref="C5:H5"/>
    <mergeCell ref="C9:N9"/>
    <mergeCell ref="F121:G121"/>
    <mergeCell ref="F122:G1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D5" sqref="D5"/>
    </sheetView>
  </sheetViews>
  <sheetFormatPr defaultRowHeight="1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2" ht="28.5" customHeight="1">
      <c r="A1" s="36" t="s">
        <v>429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</row>
    <row r="3" spans="1:12">
      <c r="C3" s="106"/>
      <c r="D3" s="106" t="s">
        <v>15</v>
      </c>
      <c r="E3" s="106"/>
      <c r="F3" s="106" t="s">
        <v>18</v>
      </c>
      <c r="G3" s="106"/>
    </row>
    <row r="4" spans="1:12">
      <c r="C4" s="107" t="s">
        <v>16</v>
      </c>
      <c r="D4" s="106" t="s">
        <v>17</v>
      </c>
      <c r="E4" s="106" t="s">
        <v>14</v>
      </c>
      <c r="F4" s="106" t="s">
        <v>17</v>
      </c>
      <c r="G4" s="106" t="s">
        <v>14</v>
      </c>
    </row>
    <row r="5" spans="1:12">
      <c r="C5" s="107" t="s">
        <v>0</v>
      </c>
      <c r="D5" s="28">
        <f>'4.2.1'!H119</f>
        <v>50.333333333333336</v>
      </c>
      <c r="E5" s="28" t="str">
        <f>'4.2.1'!I119</f>
        <v>-</v>
      </c>
      <c r="F5" s="28">
        <f>'4.2.1'!J119</f>
        <v>85.1</v>
      </c>
      <c r="G5" s="28" t="str">
        <f>'4.2.1'!K119</f>
        <v>3</v>
      </c>
    </row>
    <row r="6" spans="1:12">
      <c r="C6" s="107" t="s">
        <v>1</v>
      </c>
      <c r="D6" s="28">
        <f>'4.2.1'!H120</f>
        <v>46.333333333333336</v>
      </c>
      <c r="E6" s="28" t="str">
        <f>'4.2.1'!I120</f>
        <v>-</v>
      </c>
      <c r="F6" s="28">
        <f>'4.2.1'!J120</f>
        <v>83.9</v>
      </c>
      <c r="G6" s="28" t="str">
        <f>'4.2.1'!K120</f>
        <v>3</v>
      </c>
    </row>
    <row r="7" spans="1:12">
      <c r="C7" s="107" t="s">
        <v>2</v>
      </c>
      <c r="D7" s="28">
        <f>'4.2.1'!H121</f>
        <v>25</v>
      </c>
      <c r="E7" s="28" t="str">
        <f>'4.2.1'!I121</f>
        <v>-</v>
      </c>
      <c r="F7" s="28">
        <f>'4.2.1'!J121</f>
        <v>77.5</v>
      </c>
      <c r="G7" s="28" t="str">
        <f>'4.2.1'!K121</f>
        <v>2</v>
      </c>
    </row>
    <row r="8" spans="1:12">
      <c r="C8" s="107" t="s">
        <v>3</v>
      </c>
      <c r="D8" s="28">
        <f>'4.2.1'!H122</f>
        <v>19.5</v>
      </c>
      <c r="E8" s="28" t="str">
        <f>'4.2.1'!I122</f>
        <v>-</v>
      </c>
      <c r="F8" s="28">
        <f>'4.2.1'!J122</f>
        <v>75.849999999999994</v>
      </c>
      <c r="G8" s="28" t="str">
        <f>'4.2.1'!K122</f>
        <v>2</v>
      </c>
    </row>
    <row r="9" spans="1:12">
      <c r="C9" s="107" t="s">
        <v>61</v>
      </c>
      <c r="D9" s="28">
        <f>'4.2.1'!H123</f>
        <v>53.5</v>
      </c>
      <c r="E9" s="28" t="str">
        <f>'4.2.1'!I123</f>
        <v>-</v>
      </c>
      <c r="F9" s="28">
        <f>'4.2.1'!J123</f>
        <v>86.05</v>
      </c>
      <c r="G9" s="28" t="str">
        <f>'4.2.1'!K123</f>
        <v>3</v>
      </c>
    </row>
    <row r="13" spans="1:12">
      <c r="B13" s="108"/>
      <c r="C13" s="93" t="s">
        <v>6</v>
      </c>
      <c r="D13" s="93" t="s">
        <v>7</v>
      </c>
      <c r="E13" s="93" t="s">
        <v>5</v>
      </c>
      <c r="F13" s="93" t="s">
        <v>12</v>
      </c>
      <c r="G13" s="93" t="s">
        <v>13</v>
      </c>
      <c r="H13" s="93" t="s">
        <v>50</v>
      </c>
      <c r="I13" s="93" t="s">
        <v>51</v>
      </c>
      <c r="J13" s="93" t="s">
        <v>52</v>
      </c>
      <c r="K13" s="93" t="s">
        <v>53</v>
      </c>
    </row>
    <row r="14" spans="1:12">
      <c r="B14" s="93" t="s">
        <v>8</v>
      </c>
      <c r="C14" s="21">
        <v>2</v>
      </c>
      <c r="D14" s="21">
        <v>1</v>
      </c>
      <c r="E14" s="21">
        <v>2</v>
      </c>
      <c r="F14" s="21">
        <v>3</v>
      </c>
      <c r="G14" s="21">
        <v>3</v>
      </c>
      <c r="H14" s="27">
        <v>3</v>
      </c>
      <c r="I14" s="27">
        <v>3</v>
      </c>
      <c r="J14" s="27">
        <v>2</v>
      </c>
      <c r="K14" s="27">
        <v>2</v>
      </c>
    </row>
    <row r="15" spans="1:12">
      <c r="B15" s="93" t="s">
        <v>9</v>
      </c>
      <c r="C15" s="21">
        <v>2</v>
      </c>
      <c r="D15" s="21">
        <v>1</v>
      </c>
      <c r="E15" s="21">
        <v>2</v>
      </c>
      <c r="F15" s="21">
        <v>3</v>
      </c>
      <c r="G15" s="21">
        <v>3</v>
      </c>
      <c r="H15" s="27">
        <v>3</v>
      </c>
      <c r="I15" s="27">
        <v>3</v>
      </c>
      <c r="J15" s="27">
        <v>2</v>
      </c>
      <c r="K15" s="27">
        <v>2</v>
      </c>
    </row>
    <row r="16" spans="1:12">
      <c r="B16" s="93" t="s">
        <v>10</v>
      </c>
      <c r="C16" s="21">
        <v>2</v>
      </c>
      <c r="D16" s="21">
        <v>1</v>
      </c>
      <c r="E16" s="21">
        <v>2</v>
      </c>
      <c r="F16" s="21">
        <v>3</v>
      </c>
      <c r="G16" s="21">
        <v>3</v>
      </c>
      <c r="H16" s="27">
        <v>3</v>
      </c>
      <c r="I16" s="27">
        <v>3</v>
      </c>
      <c r="J16" s="27">
        <v>2</v>
      </c>
      <c r="K16" s="27">
        <v>2</v>
      </c>
    </row>
    <row r="17" spans="1:11">
      <c r="B17" s="93" t="s">
        <v>11</v>
      </c>
      <c r="C17" s="21">
        <v>2</v>
      </c>
      <c r="D17" s="21">
        <v>3</v>
      </c>
      <c r="E17" s="21">
        <v>2</v>
      </c>
      <c r="F17" s="21">
        <v>3</v>
      </c>
      <c r="G17" s="21">
        <v>3</v>
      </c>
      <c r="H17" s="27">
        <v>3</v>
      </c>
      <c r="I17" s="27">
        <v>3</v>
      </c>
      <c r="J17" s="27">
        <v>2</v>
      </c>
      <c r="K17" s="27">
        <v>2</v>
      </c>
    </row>
    <row r="18" spans="1:11">
      <c r="B18" s="93" t="s">
        <v>60</v>
      </c>
      <c r="C18" s="21">
        <v>2</v>
      </c>
      <c r="D18" s="21">
        <v>1</v>
      </c>
      <c r="E18" s="21">
        <v>2</v>
      </c>
      <c r="F18" s="21">
        <v>3</v>
      </c>
      <c r="G18" s="21">
        <v>3</v>
      </c>
      <c r="H18" s="27">
        <v>3</v>
      </c>
      <c r="I18" s="27">
        <v>3</v>
      </c>
      <c r="J18" s="27">
        <v>2</v>
      </c>
      <c r="K18" s="27">
        <v>2</v>
      </c>
    </row>
    <row r="19" spans="1:11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1">
      <c r="B20" s="38"/>
      <c r="C20" s="38"/>
      <c r="D20" s="38"/>
      <c r="E20" s="38"/>
      <c r="F20" s="38"/>
      <c r="G20" s="38"/>
    </row>
    <row r="21" spans="1:11">
      <c r="B21" s="38"/>
      <c r="C21" s="38"/>
      <c r="D21" s="38"/>
      <c r="E21" s="38"/>
      <c r="F21" s="38"/>
      <c r="G21" s="38"/>
    </row>
    <row r="22" spans="1:11">
      <c r="A22" s="199" t="s">
        <v>29</v>
      </c>
      <c r="B22" s="199"/>
      <c r="C22" s="196" t="s">
        <v>6</v>
      </c>
      <c r="D22" s="196" t="s">
        <v>7</v>
      </c>
      <c r="E22" s="196" t="s">
        <v>5</v>
      </c>
      <c r="F22" s="196" t="s">
        <v>12</v>
      </c>
      <c r="G22" s="196" t="s">
        <v>13</v>
      </c>
      <c r="H22" s="196" t="s">
        <v>50</v>
      </c>
      <c r="I22" s="196" t="s">
        <v>51</v>
      </c>
      <c r="J22" s="196" t="s">
        <v>52</v>
      </c>
      <c r="K22" s="196" t="s">
        <v>53</v>
      </c>
    </row>
    <row r="23" spans="1:11">
      <c r="A23" s="198" t="s">
        <v>28</v>
      </c>
      <c r="B23" s="198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>
      <c r="A24" s="52" t="s">
        <v>8</v>
      </c>
      <c r="B24" s="23">
        <f>F5</f>
        <v>85.1</v>
      </c>
      <c r="C24" s="44">
        <f>C14*$B$24/3</f>
        <v>56.733333333333327</v>
      </c>
      <c r="D24" s="44">
        <f>D14*$B$24/3</f>
        <v>28.366666666666664</v>
      </c>
      <c r="E24" s="44">
        <f t="shared" ref="E24:K24" si="0">E14*$B$24/3</f>
        <v>56.733333333333327</v>
      </c>
      <c r="F24" s="44">
        <f t="shared" si="0"/>
        <v>85.1</v>
      </c>
      <c r="G24" s="44">
        <f t="shared" si="0"/>
        <v>85.1</v>
      </c>
      <c r="H24" s="44">
        <f t="shared" si="0"/>
        <v>85.1</v>
      </c>
      <c r="I24" s="44">
        <f t="shared" si="0"/>
        <v>85.1</v>
      </c>
      <c r="J24" s="44">
        <f t="shared" si="0"/>
        <v>56.733333333333327</v>
      </c>
      <c r="K24" s="44">
        <f t="shared" si="0"/>
        <v>56.733333333333327</v>
      </c>
    </row>
    <row r="25" spans="1:11">
      <c r="A25" s="52" t="s">
        <v>9</v>
      </c>
      <c r="B25" s="23">
        <f t="shared" ref="B25:B28" si="1">F6</f>
        <v>83.9</v>
      </c>
      <c r="C25" s="44">
        <f t="shared" ref="C25:K25" si="2">C15*$B$25/3</f>
        <v>55.933333333333337</v>
      </c>
      <c r="D25" s="44">
        <f t="shared" si="2"/>
        <v>27.966666666666669</v>
      </c>
      <c r="E25" s="44">
        <f t="shared" si="2"/>
        <v>55.933333333333337</v>
      </c>
      <c r="F25" s="44">
        <f t="shared" si="2"/>
        <v>83.9</v>
      </c>
      <c r="G25" s="44">
        <f t="shared" si="2"/>
        <v>83.9</v>
      </c>
      <c r="H25" s="44">
        <f t="shared" si="2"/>
        <v>83.9</v>
      </c>
      <c r="I25" s="44">
        <f t="shared" si="2"/>
        <v>83.9</v>
      </c>
      <c r="J25" s="44">
        <f t="shared" si="2"/>
        <v>55.933333333333337</v>
      </c>
      <c r="K25" s="44">
        <f t="shared" si="2"/>
        <v>55.933333333333337</v>
      </c>
    </row>
    <row r="26" spans="1:11">
      <c r="A26" s="52" t="s">
        <v>10</v>
      </c>
      <c r="B26" s="23">
        <f t="shared" si="1"/>
        <v>77.5</v>
      </c>
      <c r="C26" s="44">
        <f t="shared" ref="C26:K26" si="3">C16*$B$26/3</f>
        <v>51.666666666666664</v>
      </c>
      <c r="D26" s="44">
        <f t="shared" si="3"/>
        <v>25.833333333333332</v>
      </c>
      <c r="E26" s="44">
        <f t="shared" si="3"/>
        <v>51.666666666666664</v>
      </c>
      <c r="F26" s="44">
        <f t="shared" si="3"/>
        <v>77.5</v>
      </c>
      <c r="G26" s="44">
        <f t="shared" si="3"/>
        <v>77.5</v>
      </c>
      <c r="H26" s="44">
        <f t="shared" si="3"/>
        <v>77.5</v>
      </c>
      <c r="I26" s="44">
        <f t="shared" si="3"/>
        <v>77.5</v>
      </c>
      <c r="J26" s="44">
        <f t="shared" si="3"/>
        <v>51.666666666666664</v>
      </c>
      <c r="K26" s="44">
        <f t="shared" si="3"/>
        <v>51.666666666666664</v>
      </c>
    </row>
    <row r="27" spans="1:11">
      <c r="A27" s="52" t="s">
        <v>11</v>
      </c>
      <c r="B27" s="23">
        <f t="shared" si="1"/>
        <v>75.849999999999994</v>
      </c>
      <c r="C27" s="44">
        <f t="shared" ref="C27:K27" si="4">C17*$B$27/3</f>
        <v>50.566666666666663</v>
      </c>
      <c r="D27" s="44">
        <f t="shared" si="4"/>
        <v>75.849999999999994</v>
      </c>
      <c r="E27" s="44">
        <f t="shared" si="4"/>
        <v>50.566666666666663</v>
      </c>
      <c r="F27" s="44">
        <f t="shared" si="4"/>
        <v>75.849999999999994</v>
      </c>
      <c r="G27" s="44">
        <f t="shared" si="4"/>
        <v>75.849999999999994</v>
      </c>
      <c r="H27" s="44">
        <f t="shared" si="4"/>
        <v>75.849999999999994</v>
      </c>
      <c r="I27" s="44">
        <f t="shared" si="4"/>
        <v>75.849999999999994</v>
      </c>
      <c r="J27" s="44">
        <f t="shared" si="4"/>
        <v>50.566666666666663</v>
      </c>
      <c r="K27" s="44">
        <f t="shared" si="4"/>
        <v>50.566666666666663</v>
      </c>
    </row>
    <row r="28" spans="1:11">
      <c r="A28" s="52" t="s">
        <v>60</v>
      </c>
      <c r="B28" s="23">
        <f t="shared" si="1"/>
        <v>86.05</v>
      </c>
      <c r="C28" s="44">
        <f t="shared" ref="C28:K28" si="5">C18*$B$28/3</f>
        <v>57.366666666666667</v>
      </c>
      <c r="D28" s="44">
        <f t="shared" si="5"/>
        <v>28.683333333333334</v>
      </c>
      <c r="E28" s="44">
        <f t="shared" si="5"/>
        <v>57.366666666666667</v>
      </c>
      <c r="F28" s="44">
        <f t="shared" si="5"/>
        <v>86.05</v>
      </c>
      <c r="G28" s="44">
        <f t="shared" si="5"/>
        <v>86.05</v>
      </c>
      <c r="H28" s="44">
        <f t="shared" si="5"/>
        <v>86.05</v>
      </c>
      <c r="I28" s="44">
        <f t="shared" si="5"/>
        <v>86.05</v>
      </c>
      <c r="J28" s="44">
        <f t="shared" si="5"/>
        <v>57.366666666666667</v>
      </c>
      <c r="K28" s="44">
        <f t="shared" si="5"/>
        <v>57.366666666666667</v>
      </c>
    </row>
    <row r="29" spans="1:11">
      <c r="A29" s="52" t="s">
        <v>30</v>
      </c>
      <c r="B29" s="24"/>
      <c r="C29" s="52">
        <f t="shared" ref="C29:K29" si="6">AVERAGE(C24:C28)</f>
        <v>54.453333333333333</v>
      </c>
      <c r="D29" s="52">
        <f t="shared" si="6"/>
        <v>37.339999999999996</v>
      </c>
      <c r="E29" s="52">
        <f t="shared" si="6"/>
        <v>54.453333333333333</v>
      </c>
      <c r="F29" s="52">
        <f t="shared" si="6"/>
        <v>81.680000000000007</v>
      </c>
      <c r="G29" s="52">
        <f t="shared" si="6"/>
        <v>81.680000000000007</v>
      </c>
      <c r="H29" s="52">
        <f t="shared" si="6"/>
        <v>81.680000000000007</v>
      </c>
      <c r="I29" s="52">
        <f t="shared" si="6"/>
        <v>81.680000000000007</v>
      </c>
      <c r="J29" s="52">
        <f t="shared" si="6"/>
        <v>54.453333333333333</v>
      </c>
      <c r="K29" s="52">
        <f t="shared" si="6"/>
        <v>54.453333333333333</v>
      </c>
    </row>
    <row r="30" spans="1:11">
      <c r="B30" s="38"/>
      <c r="C30" s="38"/>
      <c r="D30" s="38"/>
      <c r="E30" s="38"/>
      <c r="F30" s="38"/>
      <c r="G30" s="38"/>
    </row>
    <row r="31" spans="1:11">
      <c r="D31" s="38"/>
      <c r="E31" s="4"/>
      <c r="F31" s="4"/>
      <c r="G31" s="4"/>
      <c r="H31" s="4"/>
      <c r="I31" s="4"/>
    </row>
    <row r="32" spans="1:11">
      <c r="D32" s="38"/>
      <c r="E32" s="38"/>
      <c r="F32" s="38"/>
      <c r="G32" s="38"/>
    </row>
  </sheetData>
  <mergeCells count="11">
    <mergeCell ref="H22:H23"/>
    <mergeCell ref="I22:I23"/>
    <mergeCell ref="J22:J23"/>
    <mergeCell ref="K22:K23"/>
    <mergeCell ref="A23:B23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zoomScale="90" zoomScaleNormal="90" workbookViewId="0">
      <selection activeCell="A9" sqref="A9:P9"/>
    </sheetView>
  </sheetViews>
  <sheetFormatPr defaultRowHeight="15"/>
  <cols>
    <col min="1" max="1" width="25.42578125" style="1" customWidth="1"/>
    <col min="2" max="2" width="41.42578125" style="1" bestFit="1" customWidth="1"/>
    <col min="3" max="14" width="7.5703125" style="2" customWidth="1"/>
    <col min="15" max="15" width="15.7109375" style="39" bestFit="1" customWidth="1"/>
    <col min="16" max="16" width="24.42578125" style="2" bestFit="1" customWidth="1"/>
    <col min="17" max="16384" width="9.140625" style="39"/>
  </cols>
  <sheetData>
    <row r="1" spans="1:16" ht="18.75" customHeight="1">
      <c r="A1" s="182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5" customHeight="1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customHeight="1">
      <c r="A3" s="182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" customHeight="1">
      <c r="A4" s="195" t="s">
        <v>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" customHeight="1">
      <c r="A5" s="182" t="s">
        <v>44</v>
      </c>
      <c r="B5" s="182"/>
      <c r="C5" s="182" t="s">
        <v>45</v>
      </c>
      <c r="D5" s="182"/>
      <c r="E5" s="182"/>
      <c r="F5" s="182"/>
      <c r="G5" s="182"/>
      <c r="H5" s="132"/>
      <c r="I5" s="182" t="s">
        <v>48</v>
      </c>
      <c r="J5" s="182"/>
      <c r="K5" s="182"/>
      <c r="L5" s="182" t="s">
        <v>425</v>
      </c>
      <c r="M5" s="182"/>
      <c r="N5" s="182" t="s">
        <v>46</v>
      </c>
      <c r="O5" s="182"/>
      <c r="P5" s="132" t="s">
        <v>433</v>
      </c>
    </row>
    <row r="6" spans="1:16" ht="18.75">
      <c r="A6" s="182" t="s">
        <v>57</v>
      </c>
      <c r="B6" s="182"/>
      <c r="C6" s="182" t="s">
        <v>434</v>
      </c>
      <c r="D6" s="189"/>
      <c r="E6" s="189"/>
      <c r="F6" s="189"/>
      <c r="G6" s="189"/>
      <c r="H6" s="182" t="s">
        <v>47</v>
      </c>
      <c r="I6" s="182"/>
      <c r="J6" s="182"/>
      <c r="K6" s="182"/>
      <c r="L6" s="182"/>
      <c r="M6" s="202" t="s">
        <v>435</v>
      </c>
      <c r="N6" s="203"/>
      <c r="O6" s="203"/>
      <c r="P6" s="203"/>
    </row>
    <row r="7" spans="1:16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25"/>
      <c r="P7" s="134"/>
    </row>
    <row r="8" spans="1:16" ht="25.5" customHeight="1">
      <c r="A8" s="135"/>
      <c r="B8" s="133"/>
      <c r="C8" s="136"/>
      <c r="D8" s="136" t="s">
        <v>436</v>
      </c>
      <c r="E8" s="136"/>
      <c r="F8" s="136"/>
      <c r="G8" s="136"/>
      <c r="H8" s="136"/>
      <c r="I8" s="137"/>
      <c r="J8" s="137"/>
      <c r="K8" s="137"/>
      <c r="L8" s="137"/>
      <c r="M8" s="137"/>
      <c r="N8" s="137"/>
      <c r="O8" s="138"/>
      <c r="P8" s="137"/>
    </row>
    <row r="9" spans="1:16" ht="18.75">
      <c r="A9" s="65"/>
      <c r="B9" s="65"/>
      <c r="C9" s="160" t="s">
        <v>66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64"/>
      <c r="P9" s="70"/>
    </row>
    <row r="10" spans="1:16" ht="18.75">
      <c r="A10" s="139"/>
      <c r="B10" s="139"/>
      <c r="C10" s="140" t="s">
        <v>37</v>
      </c>
      <c r="D10" s="140"/>
      <c r="E10" s="140"/>
      <c r="F10" s="140"/>
      <c r="G10" s="140"/>
      <c r="H10" s="140"/>
      <c r="I10" s="140"/>
      <c r="J10" s="140" t="s">
        <v>38</v>
      </c>
      <c r="K10" s="140"/>
      <c r="L10" s="140"/>
      <c r="M10" s="140"/>
      <c r="N10" s="141" t="s">
        <v>39</v>
      </c>
      <c r="O10" s="138"/>
      <c r="P10" s="137"/>
    </row>
    <row r="11" spans="1:16" s="12" customFormat="1" ht="15.75">
      <c r="A11" s="57" t="s">
        <v>20</v>
      </c>
      <c r="B11" s="58"/>
      <c r="C11" s="52">
        <v>1</v>
      </c>
      <c r="D11" s="52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2">
        <v>11</v>
      </c>
      <c r="N11" s="52">
        <v>12</v>
      </c>
      <c r="O11" s="54" t="s">
        <v>40</v>
      </c>
      <c r="P11" s="52" t="s">
        <v>36</v>
      </c>
    </row>
    <row r="12" spans="1:16" s="12" customFormat="1" ht="15.75">
      <c r="A12" s="191" t="s">
        <v>430</v>
      </c>
      <c r="B12" s="192"/>
      <c r="C12" s="21" t="s">
        <v>0</v>
      </c>
      <c r="D12" s="21" t="s">
        <v>1</v>
      </c>
      <c r="E12" s="21" t="s">
        <v>2</v>
      </c>
      <c r="F12" s="21" t="s">
        <v>3</v>
      </c>
      <c r="G12" s="21" t="s">
        <v>61</v>
      </c>
      <c r="H12" s="21" t="s">
        <v>0</v>
      </c>
      <c r="I12" s="21" t="s">
        <v>1</v>
      </c>
      <c r="J12" s="21" t="s">
        <v>2</v>
      </c>
      <c r="K12" s="21" t="s">
        <v>3</v>
      </c>
      <c r="L12" s="21" t="s">
        <v>61</v>
      </c>
      <c r="M12" s="21" t="s">
        <v>0</v>
      </c>
      <c r="N12" s="21" t="s">
        <v>1</v>
      </c>
      <c r="O12" s="54" t="s">
        <v>19</v>
      </c>
      <c r="P12" s="52" t="s">
        <v>19</v>
      </c>
    </row>
    <row r="13" spans="1:16" s="12" customFormat="1" ht="15.75">
      <c r="A13" s="193" t="s">
        <v>22</v>
      </c>
      <c r="B13" s="194"/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2">
        <v>5</v>
      </c>
      <c r="I13" s="52">
        <v>5</v>
      </c>
      <c r="J13" s="52">
        <v>10</v>
      </c>
      <c r="K13" s="52">
        <v>10</v>
      </c>
      <c r="L13" s="52">
        <v>10</v>
      </c>
      <c r="M13" s="52">
        <v>10</v>
      </c>
      <c r="N13" s="52">
        <v>15</v>
      </c>
      <c r="O13" s="54">
        <v>70</v>
      </c>
      <c r="P13" s="52">
        <v>70</v>
      </c>
    </row>
    <row r="14" spans="1:16" s="12" customFormat="1" ht="22.5" customHeight="1">
      <c r="A14" s="101" t="s">
        <v>55</v>
      </c>
      <c r="B14" s="101" t="s">
        <v>56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102">
        <f>O13*0.357142</f>
        <v>24.999940000000002</v>
      </c>
      <c r="P14" s="54"/>
    </row>
    <row r="15" spans="1:16" s="12" customFormat="1" ht="15.75">
      <c r="A15" s="103" t="s">
        <v>244</v>
      </c>
      <c r="B15" s="104" t="s">
        <v>67</v>
      </c>
      <c r="C15" s="94">
        <v>3</v>
      </c>
      <c r="D15" s="22">
        <v>2</v>
      </c>
      <c r="E15" s="22">
        <v>3</v>
      </c>
      <c r="F15" s="22">
        <v>2</v>
      </c>
      <c r="G15" s="22">
        <v>2</v>
      </c>
      <c r="H15" s="22"/>
      <c r="I15" s="22">
        <v>2</v>
      </c>
      <c r="J15" s="22">
        <v>4</v>
      </c>
      <c r="K15" s="22">
        <v>2</v>
      </c>
      <c r="L15" s="22">
        <v>4</v>
      </c>
      <c r="M15" s="22"/>
      <c r="N15" s="22">
        <v>4</v>
      </c>
      <c r="O15" s="96">
        <v>40</v>
      </c>
      <c r="P15" s="25">
        <f>SUM(C15:N15)</f>
        <v>28</v>
      </c>
    </row>
    <row r="16" spans="1:16" s="12" customFormat="1" ht="15.75">
      <c r="A16" s="103" t="s">
        <v>245</v>
      </c>
      <c r="B16" s="104" t="s">
        <v>68</v>
      </c>
      <c r="C16" s="94">
        <v>3</v>
      </c>
      <c r="D16" s="22">
        <v>4</v>
      </c>
      <c r="E16" s="22">
        <v>4</v>
      </c>
      <c r="F16" s="22">
        <v>4</v>
      </c>
      <c r="G16" s="22">
        <v>3</v>
      </c>
      <c r="H16" s="22"/>
      <c r="I16" s="22"/>
      <c r="J16" s="22"/>
      <c r="K16" s="22">
        <v>5</v>
      </c>
      <c r="L16" s="22">
        <v>2</v>
      </c>
      <c r="M16" s="22"/>
      <c r="N16" s="22">
        <v>10</v>
      </c>
      <c r="O16" s="96">
        <v>35</v>
      </c>
      <c r="P16" s="25">
        <f t="shared" ref="P16:P78" si="1">SUM(C16:N16)</f>
        <v>35</v>
      </c>
    </row>
    <row r="17" spans="1:16" s="12" customFormat="1" ht="15.75">
      <c r="A17" s="103" t="s">
        <v>246</v>
      </c>
      <c r="B17" s="104" t="s">
        <v>69</v>
      </c>
      <c r="C17" s="94">
        <v>4</v>
      </c>
      <c r="D17" s="22">
        <v>2</v>
      </c>
      <c r="E17" s="22"/>
      <c r="F17" s="22"/>
      <c r="G17" s="22"/>
      <c r="H17" s="22">
        <v>4</v>
      </c>
      <c r="I17" s="22"/>
      <c r="J17" s="22"/>
      <c r="K17" s="22"/>
      <c r="L17" s="22"/>
      <c r="M17" s="22"/>
      <c r="N17" s="22"/>
      <c r="O17" s="96">
        <v>34</v>
      </c>
      <c r="P17" s="25">
        <f t="shared" si="1"/>
        <v>10</v>
      </c>
    </row>
    <row r="18" spans="1:16" s="12" customFormat="1" ht="15.75">
      <c r="A18" s="103" t="s">
        <v>247</v>
      </c>
      <c r="B18" s="104" t="s">
        <v>70</v>
      </c>
      <c r="C18" s="94">
        <v>4</v>
      </c>
      <c r="D18" s="22">
        <v>2</v>
      </c>
      <c r="E18" s="22">
        <v>4</v>
      </c>
      <c r="F18" s="22">
        <v>2</v>
      </c>
      <c r="G18" s="22">
        <v>6</v>
      </c>
      <c r="H18" s="22"/>
      <c r="I18" s="22"/>
      <c r="J18" s="22"/>
      <c r="K18" s="22">
        <v>6</v>
      </c>
      <c r="L18" s="22">
        <v>5</v>
      </c>
      <c r="M18" s="22"/>
      <c r="N18" s="22">
        <v>2</v>
      </c>
      <c r="O18" s="96">
        <v>40</v>
      </c>
      <c r="P18" s="25">
        <f t="shared" si="1"/>
        <v>31</v>
      </c>
    </row>
    <row r="19" spans="1:16" s="12" customFormat="1" ht="15.75">
      <c r="A19" s="103" t="s">
        <v>248</v>
      </c>
      <c r="B19" s="104" t="s">
        <v>71</v>
      </c>
      <c r="C19" s="94">
        <v>4</v>
      </c>
      <c r="D19" s="22">
        <v>4</v>
      </c>
      <c r="E19" s="22">
        <v>3</v>
      </c>
      <c r="F19" s="22">
        <v>4</v>
      </c>
      <c r="G19" s="22">
        <v>4</v>
      </c>
      <c r="H19" s="22"/>
      <c r="I19" s="22"/>
      <c r="J19" s="22"/>
      <c r="K19" s="22">
        <v>7</v>
      </c>
      <c r="L19" s="22">
        <v>4</v>
      </c>
      <c r="M19" s="22"/>
      <c r="N19" s="22">
        <v>2</v>
      </c>
      <c r="O19" s="96">
        <v>30</v>
      </c>
      <c r="P19" s="25">
        <f t="shared" si="1"/>
        <v>32</v>
      </c>
    </row>
    <row r="20" spans="1:16" s="12" customFormat="1" ht="15.75">
      <c r="A20" s="103" t="s">
        <v>250</v>
      </c>
      <c r="B20" s="104" t="s">
        <v>73</v>
      </c>
      <c r="C20" s="94">
        <v>4</v>
      </c>
      <c r="D20" s="22">
        <v>4</v>
      </c>
      <c r="E20" s="22"/>
      <c r="F20" s="22">
        <v>3</v>
      </c>
      <c r="G20" s="22"/>
      <c r="H20" s="22"/>
      <c r="I20" s="22">
        <v>4</v>
      </c>
      <c r="J20" s="22"/>
      <c r="K20" s="22">
        <v>2</v>
      </c>
      <c r="L20" s="22"/>
      <c r="M20" s="22">
        <v>2</v>
      </c>
      <c r="N20" s="22"/>
      <c r="O20" s="96">
        <v>34</v>
      </c>
      <c r="P20" s="25">
        <f t="shared" si="1"/>
        <v>19</v>
      </c>
    </row>
    <row r="21" spans="1:16" s="12" customFormat="1" ht="15.75">
      <c r="A21" s="103" t="s">
        <v>251</v>
      </c>
      <c r="B21" s="104" t="s">
        <v>74</v>
      </c>
      <c r="C21" s="94">
        <v>4</v>
      </c>
      <c r="D21" s="22">
        <v>1</v>
      </c>
      <c r="E21" s="22">
        <v>2</v>
      </c>
      <c r="F21" s="22">
        <v>4</v>
      </c>
      <c r="G21" s="22">
        <v>2</v>
      </c>
      <c r="H21" s="22"/>
      <c r="I21" s="22">
        <v>4</v>
      </c>
      <c r="J21" s="22">
        <v>3</v>
      </c>
      <c r="K21" s="22"/>
      <c r="L21" s="22"/>
      <c r="M21" s="22">
        <v>6</v>
      </c>
      <c r="N21" s="22"/>
      <c r="O21" s="96">
        <v>31</v>
      </c>
      <c r="P21" s="25">
        <f t="shared" si="1"/>
        <v>26</v>
      </c>
    </row>
    <row r="22" spans="1:16" s="12" customFormat="1" ht="15.75">
      <c r="A22" s="103" t="s">
        <v>253</v>
      </c>
      <c r="B22" s="104" t="s">
        <v>76</v>
      </c>
      <c r="C22" s="94">
        <v>4</v>
      </c>
      <c r="D22" s="22">
        <v>3</v>
      </c>
      <c r="E22" s="22">
        <v>2</v>
      </c>
      <c r="F22" s="22">
        <v>4</v>
      </c>
      <c r="G22" s="22">
        <v>4</v>
      </c>
      <c r="H22" s="22"/>
      <c r="I22" s="22">
        <v>4</v>
      </c>
      <c r="J22" s="22">
        <v>7</v>
      </c>
      <c r="K22" s="22">
        <v>6</v>
      </c>
      <c r="L22" s="22"/>
      <c r="M22" s="22">
        <v>3</v>
      </c>
      <c r="N22" s="22">
        <v>6</v>
      </c>
      <c r="O22" s="96">
        <v>36</v>
      </c>
      <c r="P22" s="25">
        <f t="shared" si="1"/>
        <v>43</v>
      </c>
    </row>
    <row r="23" spans="1:16" s="12" customFormat="1" ht="15.75">
      <c r="A23" s="103" t="s">
        <v>254</v>
      </c>
      <c r="B23" s="104" t="s">
        <v>77</v>
      </c>
      <c r="C23" s="94">
        <v>4</v>
      </c>
      <c r="D23" s="22"/>
      <c r="E23" s="22">
        <v>4</v>
      </c>
      <c r="F23" s="22">
        <v>4</v>
      </c>
      <c r="G23" s="22">
        <v>3</v>
      </c>
      <c r="H23" s="22"/>
      <c r="I23" s="22"/>
      <c r="J23" s="22">
        <v>6</v>
      </c>
      <c r="K23" s="22">
        <v>5</v>
      </c>
      <c r="L23" s="22">
        <v>7</v>
      </c>
      <c r="M23" s="22"/>
      <c r="N23" s="22">
        <v>9</v>
      </c>
      <c r="O23" s="96">
        <v>32</v>
      </c>
      <c r="P23" s="25">
        <f t="shared" si="1"/>
        <v>42</v>
      </c>
    </row>
    <row r="24" spans="1:16" s="12" customFormat="1" ht="15.75">
      <c r="A24" s="103" t="s">
        <v>256</v>
      </c>
      <c r="B24" s="104" t="s">
        <v>79</v>
      </c>
      <c r="C24" s="94">
        <v>4</v>
      </c>
      <c r="D24" s="22"/>
      <c r="E24" s="22">
        <v>3</v>
      </c>
      <c r="F24" s="22"/>
      <c r="G24" s="22">
        <v>2</v>
      </c>
      <c r="H24" s="22">
        <v>2</v>
      </c>
      <c r="I24" s="22"/>
      <c r="J24" s="22"/>
      <c r="K24" s="22"/>
      <c r="L24" s="22"/>
      <c r="M24" s="22"/>
      <c r="N24" s="22"/>
      <c r="O24" s="96">
        <v>38</v>
      </c>
      <c r="P24" s="25">
        <f t="shared" si="1"/>
        <v>11</v>
      </c>
    </row>
    <row r="25" spans="1:16" s="12" customFormat="1" ht="15.75">
      <c r="A25" s="103" t="s">
        <v>258</v>
      </c>
      <c r="B25" s="104" t="s">
        <v>81</v>
      </c>
      <c r="C25" s="94">
        <v>4</v>
      </c>
      <c r="D25" s="22">
        <v>2</v>
      </c>
      <c r="E25" s="22">
        <v>3</v>
      </c>
      <c r="F25" s="22">
        <v>2</v>
      </c>
      <c r="G25" s="22">
        <v>3</v>
      </c>
      <c r="H25" s="22">
        <v>3</v>
      </c>
      <c r="I25" s="22">
        <v>3</v>
      </c>
      <c r="J25" s="22">
        <v>7</v>
      </c>
      <c r="K25" s="22">
        <v>4</v>
      </c>
      <c r="L25" s="22"/>
      <c r="M25" s="22">
        <v>4</v>
      </c>
      <c r="N25" s="22"/>
      <c r="O25" s="96">
        <v>37</v>
      </c>
      <c r="P25" s="25">
        <f t="shared" si="1"/>
        <v>35</v>
      </c>
    </row>
    <row r="26" spans="1:16" s="12" customFormat="1" ht="15.75">
      <c r="A26" s="103" t="s">
        <v>259</v>
      </c>
      <c r="B26" s="104" t="s">
        <v>82</v>
      </c>
      <c r="C26" s="94">
        <v>3</v>
      </c>
      <c r="D26" s="22">
        <v>3</v>
      </c>
      <c r="E26" s="22"/>
      <c r="F26" s="22"/>
      <c r="G26" s="22">
        <v>2</v>
      </c>
      <c r="H26" s="22"/>
      <c r="I26" s="22"/>
      <c r="J26" s="22"/>
      <c r="K26" s="22">
        <v>2</v>
      </c>
      <c r="L26" s="22"/>
      <c r="M26" s="22"/>
      <c r="N26" s="22"/>
      <c r="O26" s="96">
        <v>33</v>
      </c>
      <c r="P26" s="25">
        <f t="shared" si="1"/>
        <v>10</v>
      </c>
    </row>
    <row r="27" spans="1:16" s="12" customFormat="1" ht="15.75">
      <c r="A27" s="103" t="s">
        <v>262</v>
      </c>
      <c r="B27" s="104" t="s">
        <v>431</v>
      </c>
      <c r="C27" s="94">
        <v>2</v>
      </c>
      <c r="D27" s="22"/>
      <c r="E27" s="22">
        <v>3</v>
      </c>
      <c r="F27" s="22">
        <v>2</v>
      </c>
      <c r="G27" s="22">
        <v>3</v>
      </c>
      <c r="H27" s="22"/>
      <c r="I27" s="22"/>
      <c r="J27" s="22"/>
      <c r="K27" s="22">
        <v>2</v>
      </c>
      <c r="L27" s="22"/>
      <c r="M27" s="22">
        <v>4</v>
      </c>
      <c r="N27" s="22"/>
      <c r="O27" s="96">
        <v>34</v>
      </c>
      <c r="P27" s="25">
        <f t="shared" si="1"/>
        <v>16</v>
      </c>
    </row>
    <row r="28" spans="1:16" s="12" customFormat="1" ht="15.75">
      <c r="A28" s="103" t="s">
        <v>269</v>
      </c>
      <c r="B28" s="104" t="s">
        <v>92</v>
      </c>
      <c r="C28" s="94">
        <v>4</v>
      </c>
      <c r="D28" s="22">
        <v>3</v>
      </c>
      <c r="E28" s="22">
        <v>2</v>
      </c>
      <c r="F28" s="22"/>
      <c r="G28" s="22"/>
      <c r="H28" s="22">
        <v>4</v>
      </c>
      <c r="I28" s="22">
        <v>4</v>
      </c>
      <c r="J28" s="22">
        <v>7</v>
      </c>
      <c r="K28" s="22"/>
      <c r="L28" s="22"/>
      <c r="M28" s="22">
        <v>6</v>
      </c>
      <c r="N28" s="22"/>
      <c r="O28" s="96">
        <v>35</v>
      </c>
      <c r="P28" s="25">
        <f t="shared" si="1"/>
        <v>30</v>
      </c>
    </row>
    <row r="29" spans="1:16" s="12" customFormat="1" ht="15.75">
      <c r="A29" s="103" t="s">
        <v>271</v>
      </c>
      <c r="B29" s="104" t="s">
        <v>94</v>
      </c>
      <c r="C29" s="94">
        <v>4</v>
      </c>
      <c r="D29" s="22">
        <v>2</v>
      </c>
      <c r="E29" s="22">
        <v>1</v>
      </c>
      <c r="F29" s="22">
        <v>2</v>
      </c>
      <c r="G29" s="22"/>
      <c r="H29" s="22"/>
      <c r="I29" s="22"/>
      <c r="J29" s="22"/>
      <c r="K29" s="22">
        <v>1</v>
      </c>
      <c r="L29" s="22"/>
      <c r="M29" s="22"/>
      <c r="N29" s="22">
        <v>5</v>
      </c>
      <c r="O29" s="96">
        <v>38</v>
      </c>
      <c r="P29" s="25">
        <f t="shared" si="1"/>
        <v>15</v>
      </c>
    </row>
    <row r="30" spans="1:16" s="12" customFormat="1" ht="15.75">
      <c r="A30" s="103" t="s">
        <v>272</v>
      </c>
      <c r="B30" s="104" t="s">
        <v>95</v>
      </c>
      <c r="C30" s="94">
        <v>3</v>
      </c>
      <c r="D30" s="22"/>
      <c r="E30" s="22">
        <v>2</v>
      </c>
      <c r="F30" s="22">
        <v>3</v>
      </c>
      <c r="G30" s="22">
        <v>4</v>
      </c>
      <c r="H30" s="22">
        <v>2</v>
      </c>
      <c r="I30" s="22"/>
      <c r="J30" s="22"/>
      <c r="K30" s="22">
        <v>4</v>
      </c>
      <c r="L30" s="22">
        <v>5</v>
      </c>
      <c r="M30" s="22"/>
      <c r="N30" s="22">
        <v>3</v>
      </c>
      <c r="O30" s="96">
        <v>40</v>
      </c>
      <c r="P30" s="25">
        <f t="shared" si="1"/>
        <v>26</v>
      </c>
    </row>
    <row r="31" spans="1:16" s="12" customFormat="1" ht="15.75">
      <c r="A31" s="103" t="s">
        <v>273</v>
      </c>
      <c r="B31" s="104" t="s">
        <v>96</v>
      </c>
      <c r="C31" s="94">
        <v>4</v>
      </c>
      <c r="D31" s="22">
        <v>2</v>
      </c>
      <c r="E31" s="22"/>
      <c r="F31" s="22">
        <v>2</v>
      </c>
      <c r="G31" s="22">
        <v>2</v>
      </c>
      <c r="H31" s="22"/>
      <c r="I31" s="22">
        <v>3</v>
      </c>
      <c r="J31" s="22"/>
      <c r="K31" s="22">
        <v>3</v>
      </c>
      <c r="L31" s="22"/>
      <c r="M31" s="22">
        <v>3</v>
      </c>
      <c r="N31" s="22">
        <v>5</v>
      </c>
      <c r="O31" s="96">
        <v>35</v>
      </c>
      <c r="P31" s="25">
        <f t="shared" si="1"/>
        <v>24</v>
      </c>
    </row>
    <row r="32" spans="1:16" s="12" customFormat="1" ht="15.75">
      <c r="A32" s="103" t="s">
        <v>281</v>
      </c>
      <c r="B32" s="104" t="s">
        <v>104</v>
      </c>
      <c r="C32" s="9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96">
        <v>31</v>
      </c>
      <c r="P32" s="25">
        <f t="shared" si="1"/>
        <v>0</v>
      </c>
    </row>
    <row r="33" spans="1:16" s="12" customFormat="1" ht="15.75">
      <c r="A33" s="103" t="s">
        <v>283</v>
      </c>
      <c r="B33" s="104" t="s">
        <v>106</v>
      </c>
      <c r="C33" s="94"/>
      <c r="D33" s="22">
        <v>2</v>
      </c>
      <c r="E33" s="22">
        <v>3</v>
      </c>
      <c r="F33" s="22">
        <v>4</v>
      </c>
      <c r="G33" s="22">
        <v>3</v>
      </c>
      <c r="H33" s="22"/>
      <c r="I33" s="22"/>
      <c r="J33" s="22"/>
      <c r="K33" s="22">
        <v>5</v>
      </c>
      <c r="L33" s="22">
        <v>4</v>
      </c>
      <c r="M33" s="22"/>
      <c r="N33" s="22"/>
      <c r="O33" s="96">
        <v>28</v>
      </c>
      <c r="P33" s="25">
        <f t="shared" si="1"/>
        <v>21</v>
      </c>
    </row>
    <row r="34" spans="1:16" s="12" customFormat="1" ht="15.75">
      <c r="A34" s="103" t="s">
        <v>284</v>
      </c>
      <c r="B34" s="104" t="s">
        <v>107</v>
      </c>
      <c r="C34" s="94">
        <v>4</v>
      </c>
      <c r="D34" s="22">
        <v>4</v>
      </c>
      <c r="E34" s="22">
        <v>3</v>
      </c>
      <c r="F34" s="22">
        <v>3</v>
      </c>
      <c r="G34" s="22">
        <v>4</v>
      </c>
      <c r="H34" s="22"/>
      <c r="I34" s="22"/>
      <c r="J34" s="22"/>
      <c r="K34" s="22">
        <v>4</v>
      </c>
      <c r="L34" s="22">
        <v>7</v>
      </c>
      <c r="M34" s="22">
        <v>8</v>
      </c>
      <c r="N34" s="22">
        <v>3</v>
      </c>
      <c r="O34" s="96">
        <v>37</v>
      </c>
      <c r="P34" s="25">
        <f t="shared" si="1"/>
        <v>40</v>
      </c>
    </row>
    <row r="35" spans="1:16" s="12" customFormat="1" ht="15.75">
      <c r="A35" s="103" t="s">
        <v>285</v>
      </c>
      <c r="B35" s="104" t="s">
        <v>108</v>
      </c>
      <c r="C35" s="94">
        <v>4</v>
      </c>
      <c r="D35" s="22">
        <v>3</v>
      </c>
      <c r="E35" s="22">
        <v>3</v>
      </c>
      <c r="F35" s="22">
        <v>3</v>
      </c>
      <c r="G35" s="22">
        <v>4</v>
      </c>
      <c r="H35" s="22"/>
      <c r="I35" s="22"/>
      <c r="J35" s="22"/>
      <c r="K35" s="22">
        <v>4</v>
      </c>
      <c r="L35" s="22">
        <v>6</v>
      </c>
      <c r="M35" s="22">
        <v>5</v>
      </c>
      <c r="N35" s="22">
        <v>5</v>
      </c>
      <c r="O35" s="96">
        <v>36</v>
      </c>
      <c r="P35" s="25">
        <f t="shared" si="1"/>
        <v>37</v>
      </c>
    </row>
    <row r="36" spans="1:16" s="12" customFormat="1" ht="15.75">
      <c r="A36" s="103" t="s">
        <v>286</v>
      </c>
      <c r="B36" s="104" t="s">
        <v>109</v>
      </c>
      <c r="C36" s="94">
        <v>4</v>
      </c>
      <c r="D36" s="22"/>
      <c r="E36" s="22">
        <v>3</v>
      </c>
      <c r="F36" s="22">
        <v>3</v>
      </c>
      <c r="G36" s="22">
        <v>4</v>
      </c>
      <c r="H36" s="22"/>
      <c r="I36" s="22"/>
      <c r="J36" s="22"/>
      <c r="K36" s="22">
        <v>5</v>
      </c>
      <c r="L36" s="22">
        <v>4</v>
      </c>
      <c r="M36" s="22"/>
      <c r="N36" s="22">
        <v>6</v>
      </c>
      <c r="O36" s="96">
        <v>36</v>
      </c>
      <c r="P36" s="25">
        <f t="shared" si="1"/>
        <v>29</v>
      </c>
    </row>
    <row r="37" spans="1:16" s="12" customFormat="1" ht="15.75">
      <c r="A37" s="103" t="s">
        <v>287</v>
      </c>
      <c r="B37" s="104" t="s">
        <v>110</v>
      </c>
      <c r="C37" s="94">
        <v>4</v>
      </c>
      <c r="D37" s="22"/>
      <c r="E37" s="22">
        <v>3</v>
      </c>
      <c r="F37" s="22">
        <v>4</v>
      </c>
      <c r="G37" s="22">
        <v>4</v>
      </c>
      <c r="H37" s="22"/>
      <c r="I37" s="22"/>
      <c r="J37" s="22">
        <v>5</v>
      </c>
      <c r="K37" s="22">
        <v>5</v>
      </c>
      <c r="L37" s="22">
        <v>4</v>
      </c>
      <c r="M37" s="22"/>
      <c r="N37" s="22">
        <v>5</v>
      </c>
      <c r="O37" s="96">
        <v>35</v>
      </c>
      <c r="P37" s="25">
        <f t="shared" si="1"/>
        <v>34</v>
      </c>
    </row>
    <row r="38" spans="1:16" s="12" customFormat="1" ht="15.75">
      <c r="A38" s="103" t="s">
        <v>289</v>
      </c>
      <c r="B38" s="104" t="s">
        <v>112</v>
      </c>
      <c r="C38" s="94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96">
        <v>20</v>
      </c>
      <c r="P38" s="25">
        <f t="shared" si="1"/>
        <v>0</v>
      </c>
    </row>
    <row r="39" spans="1:16" s="12" customFormat="1" ht="15.75">
      <c r="A39" s="103" t="s">
        <v>290</v>
      </c>
      <c r="B39" s="104" t="s">
        <v>113</v>
      </c>
      <c r="C39" s="94">
        <v>4</v>
      </c>
      <c r="D39" s="22">
        <v>2</v>
      </c>
      <c r="E39" s="22">
        <v>3</v>
      </c>
      <c r="F39" s="22">
        <v>4</v>
      </c>
      <c r="G39" s="22">
        <v>4</v>
      </c>
      <c r="H39" s="22"/>
      <c r="I39" s="22"/>
      <c r="J39" s="22"/>
      <c r="K39" s="22">
        <v>6</v>
      </c>
      <c r="L39" s="22">
        <v>7</v>
      </c>
      <c r="M39" s="22">
        <v>7</v>
      </c>
      <c r="N39" s="22">
        <v>2</v>
      </c>
      <c r="O39" s="96">
        <v>36</v>
      </c>
      <c r="P39" s="25">
        <f t="shared" si="1"/>
        <v>39</v>
      </c>
    </row>
    <row r="40" spans="1:16" s="12" customFormat="1" ht="15.75">
      <c r="A40" s="103" t="s">
        <v>291</v>
      </c>
      <c r="B40" s="104" t="s">
        <v>114</v>
      </c>
      <c r="C40" s="94">
        <v>4</v>
      </c>
      <c r="D40" s="22">
        <v>3</v>
      </c>
      <c r="E40" s="22">
        <v>4</v>
      </c>
      <c r="F40" s="22">
        <v>4</v>
      </c>
      <c r="G40" s="22">
        <v>3</v>
      </c>
      <c r="H40" s="22"/>
      <c r="I40" s="22"/>
      <c r="J40" s="22"/>
      <c r="K40" s="22">
        <v>5</v>
      </c>
      <c r="L40" s="22">
        <v>6</v>
      </c>
      <c r="M40" s="22">
        <v>8</v>
      </c>
      <c r="N40" s="22">
        <v>11</v>
      </c>
      <c r="O40" s="96">
        <v>36</v>
      </c>
      <c r="P40" s="25">
        <f t="shared" si="1"/>
        <v>48</v>
      </c>
    </row>
    <row r="41" spans="1:16" s="12" customFormat="1" ht="15.75">
      <c r="A41" s="103" t="s">
        <v>292</v>
      </c>
      <c r="B41" s="104" t="s">
        <v>115</v>
      </c>
      <c r="C41" s="94">
        <v>3</v>
      </c>
      <c r="D41" s="22"/>
      <c r="E41" s="22">
        <v>4</v>
      </c>
      <c r="F41" s="22">
        <v>4</v>
      </c>
      <c r="G41" s="22">
        <v>4</v>
      </c>
      <c r="H41" s="22"/>
      <c r="I41" s="22"/>
      <c r="J41" s="22"/>
      <c r="K41" s="22">
        <v>5</v>
      </c>
      <c r="L41" s="22"/>
      <c r="M41" s="22"/>
      <c r="N41" s="22"/>
      <c r="O41" s="96">
        <v>37</v>
      </c>
      <c r="P41" s="25">
        <f t="shared" si="1"/>
        <v>20</v>
      </c>
    </row>
    <row r="42" spans="1:16" s="12" customFormat="1" ht="15.75">
      <c r="A42" s="103" t="s">
        <v>293</v>
      </c>
      <c r="B42" s="104" t="s">
        <v>116</v>
      </c>
      <c r="C42" s="94">
        <v>3</v>
      </c>
      <c r="D42" s="22">
        <v>1</v>
      </c>
      <c r="E42" s="22">
        <v>3</v>
      </c>
      <c r="F42" s="22"/>
      <c r="G42" s="22">
        <v>4</v>
      </c>
      <c r="H42" s="22"/>
      <c r="I42" s="22"/>
      <c r="J42" s="22"/>
      <c r="K42" s="22"/>
      <c r="L42" s="22">
        <v>3</v>
      </c>
      <c r="M42" s="22">
        <v>5</v>
      </c>
      <c r="N42" s="22"/>
      <c r="O42" s="96">
        <v>32</v>
      </c>
      <c r="P42" s="25">
        <f t="shared" si="1"/>
        <v>19</v>
      </c>
    </row>
    <row r="43" spans="1:16" s="12" customFormat="1" ht="15.75">
      <c r="A43" s="103" t="s">
        <v>295</v>
      </c>
      <c r="B43" s="104" t="s">
        <v>118</v>
      </c>
      <c r="C43" s="9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96">
        <v>35</v>
      </c>
      <c r="P43" s="25">
        <f t="shared" si="1"/>
        <v>0</v>
      </c>
    </row>
    <row r="44" spans="1:16" s="12" customFormat="1" ht="15.75">
      <c r="A44" s="103" t="s">
        <v>296</v>
      </c>
      <c r="B44" s="104" t="s">
        <v>119</v>
      </c>
      <c r="C44" s="94">
        <v>3</v>
      </c>
      <c r="D44" s="22">
        <v>2</v>
      </c>
      <c r="E44" s="22">
        <v>3</v>
      </c>
      <c r="F44" s="22">
        <v>3</v>
      </c>
      <c r="G44" s="22">
        <v>4</v>
      </c>
      <c r="H44" s="22"/>
      <c r="I44" s="22"/>
      <c r="J44" s="22"/>
      <c r="K44" s="22"/>
      <c r="L44" s="22"/>
      <c r="M44" s="22"/>
      <c r="N44" s="22"/>
      <c r="O44" s="96">
        <v>36</v>
      </c>
      <c r="P44" s="25">
        <f t="shared" si="1"/>
        <v>15</v>
      </c>
    </row>
    <row r="45" spans="1:16" s="12" customFormat="1" ht="15.75">
      <c r="A45" s="103" t="s">
        <v>297</v>
      </c>
      <c r="B45" s="104" t="s">
        <v>120</v>
      </c>
      <c r="C45" s="94">
        <v>3</v>
      </c>
      <c r="D45" s="22">
        <v>2</v>
      </c>
      <c r="E45" s="22">
        <v>2</v>
      </c>
      <c r="F45" s="22">
        <v>2</v>
      </c>
      <c r="G45" s="22">
        <v>3</v>
      </c>
      <c r="H45" s="22"/>
      <c r="I45" s="22"/>
      <c r="J45" s="22">
        <v>4</v>
      </c>
      <c r="K45" s="22">
        <v>3</v>
      </c>
      <c r="L45" s="22"/>
      <c r="M45" s="22">
        <v>3</v>
      </c>
      <c r="N45" s="22">
        <v>3</v>
      </c>
      <c r="O45" s="96">
        <v>35</v>
      </c>
      <c r="P45" s="25">
        <f t="shared" si="1"/>
        <v>25</v>
      </c>
    </row>
    <row r="46" spans="1:16" s="12" customFormat="1" ht="15.75">
      <c r="A46" s="103" t="s">
        <v>298</v>
      </c>
      <c r="B46" s="104" t="s">
        <v>121</v>
      </c>
      <c r="C46" s="94">
        <v>3</v>
      </c>
      <c r="D46" s="22">
        <v>2</v>
      </c>
      <c r="E46" s="22">
        <v>3</v>
      </c>
      <c r="F46" s="22">
        <v>3</v>
      </c>
      <c r="G46" s="22">
        <v>4</v>
      </c>
      <c r="H46" s="22"/>
      <c r="I46" s="22"/>
      <c r="J46" s="22">
        <v>5</v>
      </c>
      <c r="K46" s="22">
        <v>6</v>
      </c>
      <c r="L46" s="22">
        <v>6</v>
      </c>
      <c r="M46" s="22"/>
      <c r="N46" s="22"/>
      <c r="O46" s="96">
        <v>34</v>
      </c>
      <c r="P46" s="25">
        <f t="shared" si="1"/>
        <v>32</v>
      </c>
    </row>
    <row r="47" spans="1:16" s="12" customFormat="1" ht="15.75">
      <c r="A47" s="103" t="s">
        <v>299</v>
      </c>
      <c r="B47" s="104" t="s">
        <v>122</v>
      </c>
      <c r="C47" s="94">
        <v>3</v>
      </c>
      <c r="D47" s="22"/>
      <c r="E47" s="22">
        <v>2</v>
      </c>
      <c r="F47" s="22"/>
      <c r="G47" s="22"/>
      <c r="H47" s="22"/>
      <c r="I47" s="22">
        <v>2</v>
      </c>
      <c r="J47" s="22"/>
      <c r="K47" s="22"/>
      <c r="L47" s="22"/>
      <c r="M47" s="22"/>
      <c r="N47" s="22"/>
      <c r="O47" s="96">
        <v>27</v>
      </c>
      <c r="P47" s="25">
        <f t="shared" si="1"/>
        <v>7</v>
      </c>
    </row>
    <row r="48" spans="1:16" s="12" customFormat="1" ht="15.75">
      <c r="A48" s="103" t="s">
        <v>300</v>
      </c>
      <c r="B48" s="104" t="s">
        <v>123</v>
      </c>
      <c r="C48" s="94">
        <v>3</v>
      </c>
      <c r="D48" s="22">
        <v>2</v>
      </c>
      <c r="E48" s="22">
        <v>2</v>
      </c>
      <c r="F48" s="22">
        <v>3</v>
      </c>
      <c r="G48" s="22">
        <v>3</v>
      </c>
      <c r="H48" s="22"/>
      <c r="I48" s="22"/>
      <c r="J48" s="22">
        <v>6</v>
      </c>
      <c r="K48" s="22">
        <v>5</v>
      </c>
      <c r="L48" s="22"/>
      <c r="M48" s="22"/>
      <c r="N48" s="22"/>
      <c r="O48" s="96">
        <v>40</v>
      </c>
      <c r="P48" s="25">
        <f t="shared" si="1"/>
        <v>24</v>
      </c>
    </row>
    <row r="49" spans="1:16" s="12" customFormat="1" ht="15.75">
      <c r="A49" s="103" t="s">
        <v>301</v>
      </c>
      <c r="B49" s="104" t="s">
        <v>124</v>
      </c>
      <c r="C49" s="94">
        <v>4</v>
      </c>
      <c r="D49" s="22">
        <v>4</v>
      </c>
      <c r="E49" s="22">
        <v>3</v>
      </c>
      <c r="F49" s="22">
        <v>3</v>
      </c>
      <c r="G49" s="22">
        <v>4</v>
      </c>
      <c r="H49" s="22"/>
      <c r="I49" s="22"/>
      <c r="J49" s="22"/>
      <c r="K49" s="22">
        <v>6</v>
      </c>
      <c r="L49" s="22"/>
      <c r="M49" s="22">
        <v>3</v>
      </c>
      <c r="N49" s="22"/>
      <c r="O49" s="96">
        <v>40</v>
      </c>
      <c r="P49" s="25">
        <f t="shared" si="1"/>
        <v>27</v>
      </c>
    </row>
    <row r="50" spans="1:16" s="12" customFormat="1" ht="15.75">
      <c r="A50" s="103" t="s">
        <v>302</v>
      </c>
      <c r="B50" s="104" t="s">
        <v>125</v>
      </c>
      <c r="C50" s="94">
        <v>3</v>
      </c>
      <c r="D50" s="22">
        <v>1</v>
      </c>
      <c r="E50" s="22">
        <v>3</v>
      </c>
      <c r="F50" s="22">
        <v>2</v>
      </c>
      <c r="G50" s="22">
        <v>2</v>
      </c>
      <c r="H50" s="22"/>
      <c r="I50" s="22"/>
      <c r="J50" s="22">
        <v>7</v>
      </c>
      <c r="K50" s="22">
        <v>3</v>
      </c>
      <c r="L50" s="22">
        <v>5</v>
      </c>
      <c r="M50" s="22"/>
      <c r="N50" s="22">
        <v>2</v>
      </c>
      <c r="O50" s="96">
        <v>32</v>
      </c>
      <c r="P50" s="25">
        <f t="shared" si="1"/>
        <v>28</v>
      </c>
    </row>
    <row r="51" spans="1:16" s="12" customFormat="1" ht="15.75">
      <c r="A51" s="103" t="s">
        <v>304</v>
      </c>
      <c r="B51" s="104" t="s">
        <v>127</v>
      </c>
      <c r="C51" s="94">
        <v>4</v>
      </c>
      <c r="D51" s="22">
        <v>3</v>
      </c>
      <c r="E51" s="22">
        <v>3</v>
      </c>
      <c r="F51" s="22">
        <v>4</v>
      </c>
      <c r="G51" s="22">
        <v>3</v>
      </c>
      <c r="H51" s="22">
        <v>4</v>
      </c>
      <c r="I51" s="22"/>
      <c r="J51" s="22">
        <v>5</v>
      </c>
      <c r="K51" s="22"/>
      <c r="L51" s="22"/>
      <c r="M51" s="22">
        <v>8</v>
      </c>
      <c r="N51" s="22"/>
      <c r="O51" s="96">
        <v>36</v>
      </c>
      <c r="P51" s="25">
        <f t="shared" si="1"/>
        <v>34</v>
      </c>
    </row>
    <row r="52" spans="1:16" s="12" customFormat="1" ht="15.75">
      <c r="A52" s="103" t="s">
        <v>305</v>
      </c>
      <c r="B52" s="104" t="s">
        <v>128</v>
      </c>
      <c r="C52" s="94">
        <v>3</v>
      </c>
      <c r="D52" s="22"/>
      <c r="E52" s="22">
        <v>3</v>
      </c>
      <c r="F52" s="22"/>
      <c r="G52" s="22">
        <v>4</v>
      </c>
      <c r="H52" s="22">
        <v>3</v>
      </c>
      <c r="I52" s="22">
        <v>3</v>
      </c>
      <c r="J52" s="22">
        <v>5</v>
      </c>
      <c r="K52" s="22"/>
      <c r="L52" s="22"/>
      <c r="M52" s="22"/>
      <c r="N52" s="22">
        <v>6</v>
      </c>
      <c r="O52" s="96">
        <v>38</v>
      </c>
      <c r="P52" s="25">
        <f t="shared" si="1"/>
        <v>27</v>
      </c>
    </row>
    <row r="53" spans="1:16" s="12" customFormat="1" ht="15.75">
      <c r="A53" s="103" t="s">
        <v>307</v>
      </c>
      <c r="B53" s="104" t="s">
        <v>130</v>
      </c>
      <c r="C53" s="94"/>
      <c r="D53" s="22"/>
      <c r="E53" s="22">
        <v>3</v>
      </c>
      <c r="F53" s="22">
        <v>4</v>
      </c>
      <c r="G53" s="22">
        <v>3</v>
      </c>
      <c r="H53" s="22"/>
      <c r="I53" s="22"/>
      <c r="J53" s="22"/>
      <c r="K53" s="22">
        <v>7</v>
      </c>
      <c r="L53" s="22">
        <v>6</v>
      </c>
      <c r="M53" s="22"/>
      <c r="N53" s="22"/>
      <c r="O53" s="96">
        <v>40</v>
      </c>
      <c r="P53" s="25">
        <f t="shared" si="1"/>
        <v>23</v>
      </c>
    </row>
    <row r="54" spans="1:16" s="12" customFormat="1" ht="15.75">
      <c r="A54" s="103" t="s">
        <v>308</v>
      </c>
      <c r="B54" s="104" t="s">
        <v>131</v>
      </c>
      <c r="C54" s="94">
        <v>4</v>
      </c>
      <c r="D54" s="22"/>
      <c r="E54" s="22"/>
      <c r="F54" s="22">
        <v>4</v>
      </c>
      <c r="G54" s="22"/>
      <c r="H54" s="22"/>
      <c r="I54" s="22">
        <v>3</v>
      </c>
      <c r="J54" s="22"/>
      <c r="K54" s="22">
        <v>6</v>
      </c>
      <c r="L54" s="22"/>
      <c r="M54" s="22"/>
      <c r="N54" s="22">
        <v>2</v>
      </c>
      <c r="O54" s="96">
        <v>33</v>
      </c>
      <c r="P54" s="25">
        <f t="shared" si="1"/>
        <v>19</v>
      </c>
    </row>
    <row r="55" spans="1:16" s="12" customFormat="1" ht="15.75">
      <c r="A55" s="103" t="s">
        <v>310</v>
      </c>
      <c r="B55" s="104" t="s">
        <v>133</v>
      </c>
      <c r="C55" s="94">
        <v>4</v>
      </c>
      <c r="D55" s="22">
        <v>3</v>
      </c>
      <c r="E55" s="22">
        <v>2</v>
      </c>
      <c r="F55" s="22"/>
      <c r="G55" s="22">
        <v>3</v>
      </c>
      <c r="H55" s="22"/>
      <c r="I55" s="22">
        <v>4</v>
      </c>
      <c r="J55" s="22"/>
      <c r="K55" s="22">
        <v>6</v>
      </c>
      <c r="L55" s="22">
        <v>7</v>
      </c>
      <c r="M55" s="22"/>
      <c r="N55" s="22"/>
      <c r="O55" s="96">
        <v>43</v>
      </c>
      <c r="P55" s="25">
        <f t="shared" si="1"/>
        <v>29</v>
      </c>
    </row>
    <row r="56" spans="1:16" s="12" customFormat="1" ht="15.75">
      <c r="A56" s="103" t="s">
        <v>311</v>
      </c>
      <c r="B56" s="104" t="s">
        <v>134</v>
      </c>
      <c r="C56" s="94">
        <v>4</v>
      </c>
      <c r="D56" s="22"/>
      <c r="E56" s="22"/>
      <c r="F56" s="22"/>
      <c r="G56" s="22">
        <v>2</v>
      </c>
      <c r="H56" s="22">
        <v>2</v>
      </c>
      <c r="I56" s="22"/>
      <c r="J56" s="22">
        <v>1</v>
      </c>
      <c r="K56" s="22">
        <v>1</v>
      </c>
      <c r="L56" s="22"/>
      <c r="M56" s="22"/>
      <c r="N56" s="22"/>
      <c r="O56" s="96">
        <v>35</v>
      </c>
      <c r="P56" s="25">
        <f t="shared" si="1"/>
        <v>10</v>
      </c>
    </row>
    <row r="57" spans="1:16" s="12" customFormat="1" ht="15.75">
      <c r="A57" s="103" t="s">
        <v>314</v>
      </c>
      <c r="B57" s="104" t="s">
        <v>137</v>
      </c>
      <c r="C57" s="94">
        <v>4</v>
      </c>
      <c r="D57" s="22"/>
      <c r="E57" s="22"/>
      <c r="F57" s="22"/>
      <c r="G57" s="22"/>
      <c r="H57" s="22">
        <v>4</v>
      </c>
      <c r="I57" s="22">
        <v>3</v>
      </c>
      <c r="J57" s="22"/>
      <c r="K57" s="22"/>
      <c r="L57" s="22"/>
      <c r="M57" s="22">
        <v>2</v>
      </c>
      <c r="N57" s="22"/>
      <c r="O57" s="96">
        <v>38</v>
      </c>
      <c r="P57" s="25">
        <f t="shared" si="1"/>
        <v>13</v>
      </c>
    </row>
    <row r="58" spans="1:16" s="12" customFormat="1" ht="15.75">
      <c r="A58" s="103" t="s">
        <v>316</v>
      </c>
      <c r="B58" s="104" t="s">
        <v>139</v>
      </c>
      <c r="C58" s="94">
        <v>3</v>
      </c>
      <c r="D58" s="22"/>
      <c r="E58" s="22">
        <v>4</v>
      </c>
      <c r="F58" s="22"/>
      <c r="G58" s="22">
        <v>3</v>
      </c>
      <c r="H58" s="22"/>
      <c r="I58" s="22">
        <v>4</v>
      </c>
      <c r="J58" s="22">
        <v>7</v>
      </c>
      <c r="K58" s="22">
        <v>4</v>
      </c>
      <c r="L58" s="22"/>
      <c r="M58" s="22"/>
      <c r="N58" s="22"/>
      <c r="O58" s="96">
        <v>41</v>
      </c>
      <c r="P58" s="25">
        <f t="shared" si="1"/>
        <v>25</v>
      </c>
    </row>
    <row r="59" spans="1:16" s="12" customFormat="1" ht="15.75">
      <c r="A59" s="103" t="s">
        <v>317</v>
      </c>
      <c r="B59" s="104" t="s">
        <v>140</v>
      </c>
      <c r="C59" s="94">
        <v>4</v>
      </c>
      <c r="D59" s="22"/>
      <c r="E59" s="22"/>
      <c r="F59" s="22"/>
      <c r="G59" s="22">
        <v>1</v>
      </c>
      <c r="H59" s="22"/>
      <c r="I59" s="22"/>
      <c r="J59" s="22"/>
      <c r="K59" s="22"/>
      <c r="L59" s="22"/>
      <c r="M59" s="22"/>
      <c r="N59" s="22"/>
      <c r="O59" s="96">
        <v>40</v>
      </c>
      <c r="P59" s="25">
        <f t="shared" si="1"/>
        <v>5</v>
      </c>
    </row>
    <row r="60" spans="1:16" s="12" customFormat="1" ht="15.75">
      <c r="A60" s="103" t="s">
        <v>320</v>
      </c>
      <c r="B60" s="104" t="s">
        <v>143</v>
      </c>
      <c r="C60" s="94">
        <v>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96">
        <v>34</v>
      </c>
      <c r="P60" s="25">
        <f t="shared" si="1"/>
        <v>1</v>
      </c>
    </row>
    <row r="61" spans="1:16" s="12" customFormat="1" ht="15.75">
      <c r="A61" s="103" t="s">
        <v>323</v>
      </c>
      <c r="B61" s="104" t="s">
        <v>146</v>
      </c>
      <c r="C61" s="94">
        <v>4</v>
      </c>
      <c r="D61" s="22"/>
      <c r="E61" s="22"/>
      <c r="F61" s="22"/>
      <c r="G61" s="22"/>
      <c r="H61" s="22">
        <v>3</v>
      </c>
      <c r="I61" s="22">
        <v>4</v>
      </c>
      <c r="J61" s="22"/>
      <c r="K61" s="22"/>
      <c r="L61" s="22"/>
      <c r="M61" s="22"/>
      <c r="N61" s="22"/>
      <c r="O61" s="96">
        <v>40</v>
      </c>
      <c r="P61" s="25">
        <f t="shared" si="1"/>
        <v>11</v>
      </c>
    </row>
    <row r="62" spans="1:16" s="12" customFormat="1" ht="15.75">
      <c r="A62" s="103" t="s">
        <v>324</v>
      </c>
      <c r="B62" s="104" t="s">
        <v>147</v>
      </c>
      <c r="C62" s="94">
        <v>4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96">
        <v>39</v>
      </c>
      <c r="P62" s="25">
        <f t="shared" si="1"/>
        <v>4</v>
      </c>
    </row>
    <row r="63" spans="1:16" s="12" customFormat="1" ht="15.75">
      <c r="A63" s="103" t="s">
        <v>325</v>
      </c>
      <c r="B63" s="104" t="s">
        <v>148</v>
      </c>
      <c r="C63" s="94">
        <v>3</v>
      </c>
      <c r="D63" s="22">
        <v>1</v>
      </c>
      <c r="E63" s="22">
        <v>3</v>
      </c>
      <c r="F63" s="22">
        <v>2</v>
      </c>
      <c r="G63" s="22"/>
      <c r="H63" s="22"/>
      <c r="I63" s="22"/>
      <c r="J63" s="22"/>
      <c r="K63" s="22">
        <v>3</v>
      </c>
      <c r="L63" s="22"/>
      <c r="M63" s="22"/>
      <c r="N63" s="22"/>
      <c r="O63" s="96">
        <v>38</v>
      </c>
      <c r="P63" s="25">
        <f t="shared" si="1"/>
        <v>12</v>
      </c>
    </row>
    <row r="64" spans="1:16" s="12" customFormat="1" ht="15.75">
      <c r="A64" s="103" t="s">
        <v>326</v>
      </c>
      <c r="B64" s="104" t="s">
        <v>149</v>
      </c>
      <c r="C64" s="94">
        <v>3</v>
      </c>
      <c r="D64" s="22"/>
      <c r="E64" s="22">
        <v>2</v>
      </c>
      <c r="F64" s="22">
        <v>3</v>
      </c>
      <c r="G64" s="22">
        <v>3</v>
      </c>
      <c r="H64" s="22">
        <v>4</v>
      </c>
      <c r="I64" s="22"/>
      <c r="J64" s="22"/>
      <c r="K64" s="22">
        <v>3</v>
      </c>
      <c r="L64" s="22">
        <v>2</v>
      </c>
      <c r="M64" s="22"/>
      <c r="N64" s="22"/>
      <c r="O64" s="96">
        <v>38</v>
      </c>
      <c r="P64" s="25">
        <f t="shared" si="1"/>
        <v>20</v>
      </c>
    </row>
    <row r="65" spans="1:16" s="12" customFormat="1" ht="15.75">
      <c r="A65" s="103" t="s">
        <v>327</v>
      </c>
      <c r="B65" s="104" t="s">
        <v>150</v>
      </c>
      <c r="C65" s="94">
        <v>3</v>
      </c>
      <c r="D65" s="22">
        <v>3</v>
      </c>
      <c r="E65" s="22"/>
      <c r="F65" s="22">
        <v>2</v>
      </c>
      <c r="G65" s="22">
        <v>3</v>
      </c>
      <c r="H65" s="22"/>
      <c r="I65" s="22"/>
      <c r="J65" s="22">
        <v>3</v>
      </c>
      <c r="K65" s="22"/>
      <c r="L65" s="22"/>
      <c r="M65" s="22"/>
      <c r="N65" s="22">
        <v>2</v>
      </c>
      <c r="O65" s="96">
        <v>42</v>
      </c>
      <c r="P65" s="25">
        <f t="shared" si="1"/>
        <v>16</v>
      </c>
    </row>
    <row r="66" spans="1:16" s="12" customFormat="1" ht="15.75">
      <c r="A66" s="103" t="s">
        <v>328</v>
      </c>
      <c r="B66" s="104" t="s">
        <v>151</v>
      </c>
      <c r="C66" s="94">
        <v>4</v>
      </c>
      <c r="D66" s="22">
        <v>3</v>
      </c>
      <c r="E66" s="22"/>
      <c r="F66" s="22">
        <v>2</v>
      </c>
      <c r="G66" s="22"/>
      <c r="H66" s="22"/>
      <c r="I66" s="22"/>
      <c r="J66" s="22"/>
      <c r="K66" s="22"/>
      <c r="L66" s="22"/>
      <c r="M66" s="22"/>
      <c r="N66" s="22"/>
      <c r="O66" s="96">
        <v>42</v>
      </c>
      <c r="P66" s="25">
        <f t="shared" si="1"/>
        <v>9</v>
      </c>
    </row>
    <row r="67" spans="1:16" s="12" customFormat="1" ht="15.75">
      <c r="A67" s="103" t="s">
        <v>330</v>
      </c>
      <c r="B67" s="104" t="s">
        <v>153</v>
      </c>
      <c r="C67" s="94">
        <v>3</v>
      </c>
      <c r="D67" s="22">
        <v>1</v>
      </c>
      <c r="E67" s="22">
        <v>2</v>
      </c>
      <c r="F67" s="22">
        <v>4</v>
      </c>
      <c r="G67" s="22">
        <v>4</v>
      </c>
      <c r="H67" s="22"/>
      <c r="I67" s="22"/>
      <c r="J67" s="22"/>
      <c r="K67" s="22">
        <v>6</v>
      </c>
      <c r="L67" s="22">
        <v>3</v>
      </c>
      <c r="M67" s="22"/>
      <c r="N67" s="22">
        <v>4</v>
      </c>
      <c r="O67" s="96">
        <v>41</v>
      </c>
      <c r="P67" s="25">
        <f t="shared" si="1"/>
        <v>27</v>
      </c>
    </row>
    <row r="68" spans="1:16" s="12" customFormat="1" ht="15.75">
      <c r="A68" s="103" t="s">
        <v>331</v>
      </c>
      <c r="B68" s="104" t="s">
        <v>154</v>
      </c>
      <c r="C68" s="9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96"/>
      <c r="P68" s="25">
        <f t="shared" si="1"/>
        <v>0</v>
      </c>
    </row>
    <row r="69" spans="1:16" s="12" customFormat="1" ht="15.75">
      <c r="A69" s="103" t="s">
        <v>336</v>
      </c>
      <c r="B69" s="104" t="s">
        <v>159</v>
      </c>
      <c r="C69" s="94">
        <v>3</v>
      </c>
      <c r="D69" s="22">
        <v>4</v>
      </c>
      <c r="E69" s="22"/>
      <c r="F69" s="22">
        <v>3</v>
      </c>
      <c r="G69" s="22">
        <v>3</v>
      </c>
      <c r="H69" s="22"/>
      <c r="I69" s="22"/>
      <c r="J69" s="22"/>
      <c r="K69" s="22">
        <v>6</v>
      </c>
      <c r="L69" s="22">
        <v>3</v>
      </c>
      <c r="M69" s="22"/>
      <c r="N69" s="22"/>
      <c r="O69" s="96">
        <v>33</v>
      </c>
      <c r="P69" s="25">
        <f t="shared" si="1"/>
        <v>22</v>
      </c>
    </row>
    <row r="70" spans="1:16" s="12" customFormat="1" ht="15.75">
      <c r="A70" s="103" t="s">
        <v>337</v>
      </c>
      <c r="B70" s="104" t="s">
        <v>160</v>
      </c>
      <c r="C70" s="94">
        <v>2</v>
      </c>
      <c r="D70" s="22"/>
      <c r="E70" s="22"/>
      <c r="F70" s="22"/>
      <c r="G70" s="22"/>
      <c r="H70" s="22"/>
      <c r="I70" s="22">
        <v>2</v>
      </c>
      <c r="J70" s="22">
        <v>1</v>
      </c>
      <c r="K70" s="22"/>
      <c r="L70" s="22"/>
      <c r="M70" s="22">
        <v>2</v>
      </c>
      <c r="N70" s="22"/>
      <c r="O70" s="96">
        <v>35</v>
      </c>
      <c r="P70" s="25">
        <f t="shared" si="1"/>
        <v>7</v>
      </c>
    </row>
    <row r="71" spans="1:16" s="12" customFormat="1" ht="15.75">
      <c r="A71" s="103" t="s">
        <v>338</v>
      </c>
      <c r="B71" s="104" t="s">
        <v>161</v>
      </c>
      <c r="C71" s="94">
        <v>4</v>
      </c>
      <c r="D71" s="22"/>
      <c r="E71" s="22">
        <v>1</v>
      </c>
      <c r="F71" s="22"/>
      <c r="G71" s="22">
        <v>2</v>
      </c>
      <c r="H71" s="22">
        <v>3</v>
      </c>
      <c r="I71" s="22"/>
      <c r="J71" s="22">
        <v>3</v>
      </c>
      <c r="K71" s="22"/>
      <c r="L71" s="22"/>
      <c r="M71" s="22">
        <v>4</v>
      </c>
      <c r="N71" s="22"/>
      <c r="O71" s="96">
        <v>54</v>
      </c>
      <c r="P71" s="25">
        <f t="shared" si="1"/>
        <v>17</v>
      </c>
    </row>
    <row r="72" spans="1:16" s="12" customFormat="1" ht="15.75">
      <c r="A72" s="103" t="s">
        <v>340</v>
      </c>
      <c r="B72" s="104" t="s">
        <v>163</v>
      </c>
      <c r="C72" s="94">
        <v>3</v>
      </c>
      <c r="D72" s="22">
        <v>1</v>
      </c>
      <c r="E72" s="22">
        <v>3</v>
      </c>
      <c r="F72" s="22">
        <v>2</v>
      </c>
      <c r="G72" s="22">
        <v>2</v>
      </c>
      <c r="H72" s="22"/>
      <c r="I72" s="22"/>
      <c r="J72" s="22"/>
      <c r="K72" s="22">
        <v>2</v>
      </c>
      <c r="L72" s="22"/>
      <c r="M72" s="22">
        <v>3</v>
      </c>
      <c r="N72" s="22"/>
      <c r="O72" s="96">
        <v>47</v>
      </c>
      <c r="P72" s="25">
        <f t="shared" si="1"/>
        <v>16</v>
      </c>
    </row>
    <row r="73" spans="1:16" s="12" customFormat="1" ht="15.75">
      <c r="A73" s="103" t="s">
        <v>343</v>
      </c>
      <c r="B73" s="104" t="s">
        <v>166</v>
      </c>
      <c r="C73" s="94">
        <v>3</v>
      </c>
      <c r="D73" s="22"/>
      <c r="E73" s="22"/>
      <c r="F73" s="22">
        <v>3</v>
      </c>
      <c r="G73" s="22"/>
      <c r="H73" s="22"/>
      <c r="I73" s="22"/>
      <c r="J73" s="22"/>
      <c r="K73" s="22">
        <v>3</v>
      </c>
      <c r="L73" s="22"/>
      <c r="M73" s="22">
        <v>4</v>
      </c>
      <c r="N73" s="22"/>
      <c r="O73" s="96">
        <v>47</v>
      </c>
      <c r="P73" s="25">
        <f t="shared" si="1"/>
        <v>13</v>
      </c>
    </row>
    <row r="74" spans="1:16" s="12" customFormat="1" ht="15.75">
      <c r="A74" s="103" t="s">
        <v>345</v>
      </c>
      <c r="B74" s="104" t="s">
        <v>168</v>
      </c>
      <c r="C74" s="94">
        <v>4</v>
      </c>
      <c r="D74" s="22">
        <v>3</v>
      </c>
      <c r="E74" s="22">
        <v>3</v>
      </c>
      <c r="F74" s="22">
        <v>4</v>
      </c>
      <c r="G74" s="22">
        <v>4</v>
      </c>
      <c r="H74" s="22"/>
      <c r="I74" s="22"/>
      <c r="J74" s="22"/>
      <c r="K74" s="22"/>
      <c r="L74" s="22"/>
      <c r="M74" s="22">
        <v>8</v>
      </c>
      <c r="N74" s="22">
        <v>3</v>
      </c>
      <c r="O74" s="96">
        <v>47</v>
      </c>
      <c r="P74" s="25">
        <f t="shared" si="1"/>
        <v>29</v>
      </c>
    </row>
    <row r="75" spans="1:16" s="12" customFormat="1" ht="15.75">
      <c r="A75" s="103" t="s">
        <v>347</v>
      </c>
      <c r="B75" s="104" t="s">
        <v>170</v>
      </c>
      <c r="C75" s="94">
        <v>3</v>
      </c>
      <c r="D75" s="22">
        <v>2</v>
      </c>
      <c r="E75" s="22">
        <v>2</v>
      </c>
      <c r="F75" s="22">
        <v>3</v>
      </c>
      <c r="G75" s="22"/>
      <c r="H75" s="22"/>
      <c r="I75" s="22"/>
      <c r="J75" s="22"/>
      <c r="K75" s="22">
        <v>4</v>
      </c>
      <c r="L75" s="22"/>
      <c r="M75" s="22">
        <v>4</v>
      </c>
      <c r="N75" s="22">
        <v>5</v>
      </c>
      <c r="O75" s="96">
        <v>46</v>
      </c>
      <c r="P75" s="25">
        <f t="shared" si="1"/>
        <v>23</v>
      </c>
    </row>
    <row r="76" spans="1:16" s="12" customFormat="1" ht="15.75">
      <c r="A76" s="103" t="s">
        <v>348</v>
      </c>
      <c r="B76" s="104" t="s">
        <v>171</v>
      </c>
      <c r="C76" s="94">
        <v>4</v>
      </c>
      <c r="D76" s="22">
        <v>3</v>
      </c>
      <c r="E76" s="22">
        <v>2</v>
      </c>
      <c r="F76" s="22">
        <v>4</v>
      </c>
      <c r="G76" s="22"/>
      <c r="H76" s="22"/>
      <c r="I76" s="22"/>
      <c r="J76" s="22"/>
      <c r="K76" s="22">
        <v>3</v>
      </c>
      <c r="L76" s="22"/>
      <c r="M76" s="22">
        <v>4</v>
      </c>
      <c r="N76" s="22"/>
      <c r="O76" s="96">
        <v>35</v>
      </c>
      <c r="P76" s="25">
        <f t="shared" si="1"/>
        <v>20</v>
      </c>
    </row>
    <row r="77" spans="1:16" s="12" customFormat="1" ht="15.75">
      <c r="A77" s="103" t="s">
        <v>350</v>
      </c>
      <c r="B77" s="104" t="s">
        <v>173</v>
      </c>
      <c r="C77" s="94">
        <v>3</v>
      </c>
      <c r="D77" s="22"/>
      <c r="E77" s="22"/>
      <c r="F77" s="22">
        <v>1</v>
      </c>
      <c r="G77" s="22"/>
      <c r="H77" s="22"/>
      <c r="I77" s="22"/>
      <c r="J77" s="22">
        <v>2</v>
      </c>
      <c r="K77" s="22"/>
      <c r="L77" s="22">
        <v>1</v>
      </c>
      <c r="M77" s="22">
        <v>4</v>
      </c>
      <c r="N77" s="22"/>
      <c r="O77" s="96">
        <v>33</v>
      </c>
      <c r="P77" s="25">
        <f t="shared" si="1"/>
        <v>11</v>
      </c>
    </row>
    <row r="78" spans="1:16" s="12" customFormat="1" ht="15.75">
      <c r="A78" s="103" t="s">
        <v>353</v>
      </c>
      <c r="B78" s="104" t="s">
        <v>176</v>
      </c>
      <c r="C78" s="94">
        <v>4</v>
      </c>
      <c r="D78" s="22">
        <v>2</v>
      </c>
      <c r="E78" s="22"/>
      <c r="F78" s="22"/>
      <c r="G78" s="22">
        <v>2</v>
      </c>
      <c r="H78" s="22">
        <v>4</v>
      </c>
      <c r="I78" s="22">
        <v>3</v>
      </c>
      <c r="J78" s="22">
        <v>4</v>
      </c>
      <c r="K78" s="22"/>
      <c r="L78" s="22"/>
      <c r="M78" s="22">
        <v>6</v>
      </c>
      <c r="N78" s="22"/>
      <c r="O78" s="96">
        <v>40</v>
      </c>
      <c r="P78" s="25">
        <f t="shared" si="1"/>
        <v>25</v>
      </c>
    </row>
    <row r="79" spans="1:16" s="12" customFormat="1" ht="15.75">
      <c r="A79" s="103" t="s">
        <v>355</v>
      </c>
      <c r="B79" s="104" t="s">
        <v>178</v>
      </c>
      <c r="C79" s="94">
        <v>3</v>
      </c>
      <c r="D79" s="22">
        <v>2</v>
      </c>
      <c r="E79" s="22">
        <v>3</v>
      </c>
      <c r="F79" s="22">
        <v>3</v>
      </c>
      <c r="G79" s="22">
        <v>2</v>
      </c>
      <c r="H79" s="22"/>
      <c r="I79" s="22"/>
      <c r="J79" s="22"/>
      <c r="K79" s="22">
        <v>3</v>
      </c>
      <c r="L79" s="22">
        <v>5</v>
      </c>
      <c r="M79" s="22">
        <v>6</v>
      </c>
      <c r="N79" s="22">
        <v>6</v>
      </c>
      <c r="O79" s="96">
        <v>39</v>
      </c>
      <c r="P79" s="25">
        <f t="shared" ref="P79:P115" si="2">SUM(C79:N79)</f>
        <v>33</v>
      </c>
    </row>
    <row r="80" spans="1:16" s="12" customFormat="1" ht="15.75">
      <c r="A80" s="103" t="s">
        <v>357</v>
      </c>
      <c r="B80" s="104" t="s">
        <v>432</v>
      </c>
      <c r="C80" s="94">
        <v>3</v>
      </c>
      <c r="D80" s="22">
        <v>3</v>
      </c>
      <c r="E80" s="22">
        <v>2</v>
      </c>
      <c r="F80" s="22">
        <v>2</v>
      </c>
      <c r="G80" s="22">
        <v>3</v>
      </c>
      <c r="H80" s="22">
        <v>4</v>
      </c>
      <c r="I80" s="22"/>
      <c r="J80" s="22"/>
      <c r="K80" s="22">
        <v>3</v>
      </c>
      <c r="L80" s="22"/>
      <c r="M80" s="22"/>
      <c r="N80" s="22"/>
      <c r="O80" s="96">
        <v>43</v>
      </c>
      <c r="P80" s="25">
        <f t="shared" si="2"/>
        <v>20</v>
      </c>
    </row>
    <row r="81" spans="1:16" s="12" customFormat="1" ht="15.75">
      <c r="A81" s="103" t="s">
        <v>363</v>
      </c>
      <c r="B81" s="104" t="s">
        <v>186</v>
      </c>
      <c r="C81" s="94">
        <v>3</v>
      </c>
      <c r="D81" s="22">
        <v>1</v>
      </c>
      <c r="E81" s="22"/>
      <c r="F81" s="22"/>
      <c r="G81" s="22"/>
      <c r="H81" s="22">
        <v>3</v>
      </c>
      <c r="I81" s="22">
        <v>3</v>
      </c>
      <c r="J81" s="22">
        <v>6</v>
      </c>
      <c r="K81" s="22"/>
      <c r="L81" s="22"/>
      <c r="M81" s="22"/>
      <c r="N81" s="22"/>
      <c r="O81" s="96">
        <v>43</v>
      </c>
      <c r="P81" s="25">
        <f t="shared" si="2"/>
        <v>16</v>
      </c>
    </row>
    <row r="82" spans="1:16" s="12" customFormat="1" ht="15.75">
      <c r="A82" s="103" t="s">
        <v>364</v>
      </c>
      <c r="B82" s="104" t="s">
        <v>187</v>
      </c>
      <c r="C82" s="94">
        <v>3</v>
      </c>
      <c r="D82" s="22"/>
      <c r="E82" s="22"/>
      <c r="F82" s="22"/>
      <c r="G82" s="22"/>
      <c r="H82" s="22">
        <v>1</v>
      </c>
      <c r="I82" s="22"/>
      <c r="J82" s="22"/>
      <c r="K82" s="22"/>
      <c r="L82" s="22"/>
      <c r="M82" s="22"/>
      <c r="N82" s="22"/>
      <c r="O82" s="96">
        <v>31</v>
      </c>
      <c r="P82" s="25">
        <f t="shared" si="2"/>
        <v>4</v>
      </c>
    </row>
    <row r="83" spans="1:16" s="12" customFormat="1" ht="15.75">
      <c r="A83" s="103" t="s">
        <v>366</v>
      </c>
      <c r="B83" s="104" t="s">
        <v>189</v>
      </c>
      <c r="C83" s="94">
        <v>4</v>
      </c>
      <c r="D83" s="22"/>
      <c r="E83" s="22">
        <v>2</v>
      </c>
      <c r="F83" s="22"/>
      <c r="G83" s="22"/>
      <c r="H83" s="22">
        <v>3</v>
      </c>
      <c r="I83" s="22"/>
      <c r="J83" s="22">
        <v>6</v>
      </c>
      <c r="K83" s="22"/>
      <c r="L83" s="22"/>
      <c r="M83" s="22">
        <v>3</v>
      </c>
      <c r="N83" s="22"/>
      <c r="O83" s="96">
        <v>39</v>
      </c>
      <c r="P83" s="25">
        <f t="shared" si="2"/>
        <v>18</v>
      </c>
    </row>
    <row r="84" spans="1:16" s="12" customFormat="1" ht="15.75">
      <c r="A84" s="103" t="s">
        <v>369</v>
      </c>
      <c r="B84" s="104" t="s">
        <v>192</v>
      </c>
      <c r="C84" s="94">
        <v>4</v>
      </c>
      <c r="D84" s="22"/>
      <c r="E84" s="22">
        <v>1</v>
      </c>
      <c r="F84" s="22"/>
      <c r="G84" s="22">
        <v>2</v>
      </c>
      <c r="H84" s="22">
        <v>3</v>
      </c>
      <c r="I84" s="22"/>
      <c r="J84" s="22">
        <v>4</v>
      </c>
      <c r="K84" s="22"/>
      <c r="L84" s="22"/>
      <c r="M84" s="22"/>
      <c r="N84" s="22"/>
      <c r="O84" s="96">
        <v>34</v>
      </c>
      <c r="P84" s="25">
        <f t="shared" si="2"/>
        <v>14</v>
      </c>
    </row>
    <row r="85" spans="1:16" s="12" customFormat="1" ht="15.75">
      <c r="A85" s="103" t="s">
        <v>370</v>
      </c>
      <c r="B85" s="104" t="s">
        <v>193</v>
      </c>
      <c r="C85" s="94">
        <v>4</v>
      </c>
      <c r="D85" s="22">
        <v>2</v>
      </c>
      <c r="E85" s="22">
        <v>4</v>
      </c>
      <c r="F85" s="22">
        <v>3</v>
      </c>
      <c r="G85" s="22">
        <v>4</v>
      </c>
      <c r="H85" s="22"/>
      <c r="I85" s="22"/>
      <c r="J85" s="22">
        <v>7</v>
      </c>
      <c r="K85" s="22">
        <v>3</v>
      </c>
      <c r="L85" s="22">
        <v>1</v>
      </c>
      <c r="M85" s="22"/>
      <c r="N85" s="22"/>
      <c r="O85" s="96">
        <v>49</v>
      </c>
      <c r="P85" s="25">
        <f t="shared" si="2"/>
        <v>28</v>
      </c>
    </row>
    <row r="86" spans="1:16" s="12" customFormat="1" ht="15.75">
      <c r="A86" s="103" t="s">
        <v>371</v>
      </c>
      <c r="B86" s="104" t="s">
        <v>194</v>
      </c>
      <c r="C86" s="94">
        <v>4</v>
      </c>
      <c r="D86" s="22"/>
      <c r="E86" s="22">
        <v>2</v>
      </c>
      <c r="F86" s="22">
        <v>3</v>
      </c>
      <c r="G86" s="22">
        <v>3</v>
      </c>
      <c r="H86" s="22">
        <v>4</v>
      </c>
      <c r="I86" s="22"/>
      <c r="J86" s="22"/>
      <c r="K86" s="22">
        <v>3</v>
      </c>
      <c r="L86" s="22">
        <v>3</v>
      </c>
      <c r="M86" s="22">
        <v>7</v>
      </c>
      <c r="N86" s="22">
        <v>2</v>
      </c>
      <c r="O86" s="96">
        <v>42</v>
      </c>
      <c r="P86" s="25">
        <f t="shared" si="2"/>
        <v>31</v>
      </c>
    </row>
    <row r="87" spans="1:16" s="12" customFormat="1" ht="15.75">
      <c r="A87" s="103" t="s">
        <v>374</v>
      </c>
      <c r="B87" s="104" t="s">
        <v>197</v>
      </c>
      <c r="C87" s="94">
        <v>3</v>
      </c>
      <c r="D87" s="22"/>
      <c r="E87" s="22">
        <v>2</v>
      </c>
      <c r="F87" s="22"/>
      <c r="G87" s="22"/>
      <c r="H87" s="22">
        <v>4</v>
      </c>
      <c r="I87" s="22">
        <v>1</v>
      </c>
      <c r="J87" s="22">
        <v>5</v>
      </c>
      <c r="K87" s="22"/>
      <c r="L87" s="22">
        <v>4</v>
      </c>
      <c r="M87" s="22"/>
      <c r="N87" s="22"/>
      <c r="O87" s="96">
        <v>42</v>
      </c>
      <c r="P87" s="25">
        <f t="shared" si="2"/>
        <v>19</v>
      </c>
    </row>
    <row r="88" spans="1:16" s="12" customFormat="1" ht="15.75">
      <c r="A88" s="103" t="s">
        <v>377</v>
      </c>
      <c r="B88" s="104" t="s">
        <v>200</v>
      </c>
      <c r="C88" s="94">
        <v>4</v>
      </c>
      <c r="D88" s="22"/>
      <c r="E88" s="22">
        <v>2</v>
      </c>
      <c r="F88" s="22"/>
      <c r="G88" s="22"/>
      <c r="H88" s="22">
        <v>3</v>
      </c>
      <c r="I88" s="22"/>
      <c r="J88" s="22"/>
      <c r="K88" s="22"/>
      <c r="L88" s="22"/>
      <c r="M88" s="22"/>
      <c r="N88" s="22"/>
      <c r="O88" s="96">
        <v>41</v>
      </c>
      <c r="P88" s="25">
        <f t="shared" si="2"/>
        <v>9</v>
      </c>
    </row>
    <row r="89" spans="1:16" s="12" customFormat="1" ht="15.75">
      <c r="A89" s="103" t="s">
        <v>381</v>
      </c>
      <c r="B89" s="104" t="s">
        <v>204</v>
      </c>
      <c r="C89" s="94">
        <v>4</v>
      </c>
      <c r="D89" s="22">
        <v>2</v>
      </c>
      <c r="E89" s="22">
        <v>2</v>
      </c>
      <c r="F89" s="22">
        <v>2</v>
      </c>
      <c r="G89" s="22">
        <v>2</v>
      </c>
      <c r="H89" s="22"/>
      <c r="I89" s="22"/>
      <c r="J89" s="22"/>
      <c r="K89" s="22">
        <v>3</v>
      </c>
      <c r="L89" s="22">
        <v>1</v>
      </c>
      <c r="M89" s="22"/>
      <c r="N89" s="22"/>
      <c r="O89" s="96">
        <v>44</v>
      </c>
      <c r="P89" s="25">
        <f t="shared" si="2"/>
        <v>16</v>
      </c>
    </row>
    <row r="90" spans="1:16" s="12" customFormat="1" ht="15.75">
      <c r="A90" s="103" t="s">
        <v>382</v>
      </c>
      <c r="B90" s="104" t="s">
        <v>205</v>
      </c>
      <c r="C90" s="94">
        <v>3</v>
      </c>
      <c r="D90" s="22"/>
      <c r="E90" s="22"/>
      <c r="F90" s="22"/>
      <c r="G90" s="22"/>
      <c r="H90" s="22"/>
      <c r="I90" s="22">
        <v>3</v>
      </c>
      <c r="J90" s="22">
        <v>3</v>
      </c>
      <c r="K90" s="22"/>
      <c r="L90" s="22"/>
      <c r="M90" s="22">
        <v>4</v>
      </c>
      <c r="N90" s="22"/>
      <c r="O90" s="96">
        <v>40</v>
      </c>
      <c r="P90" s="25">
        <f t="shared" si="2"/>
        <v>13</v>
      </c>
    </row>
    <row r="91" spans="1:16" s="12" customFormat="1" ht="15.75">
      <c r="A91" s="103" t="s">
        <v>385</v>
      </c>
      <c r="B91" s="104" t="s">
        <v>208</v>
      </c>
      <c r="C91" s="94">
        <v>3</v>
      </c>
      <c r="D91" s="22">
        <v>2</v>
      </c>
      <c r="E91" s="22">
        <v>3</v>
      </c>
      <c r="F91" s="22">
        <v>3</v>
      </c>
      <c r="G91" s="22"/>
      <c r="H91" s="22"/>
      <c r="I91" s="22">
        <v>4</v>
      </c>
      <c r="J91" s="22"/>
      <c r="K91" s="22"/>
      <c r="L91" s="22"/>
      <c r="M91" s="22">
        <v>6</v>
      </c>
      <c r="N91" s="22"/>
      <c r="O91" s="96">
        <v>38</v>
      </c>
      <c r="P91" s="25">
        <f t="shared" si="2"/>
        <v>21</v>
      </c>
    </row>
    <row r="92" spans="1:16" s="12" customFormat="1" ht="15.75">
      <c r="A92" s="103" t="s">
        <v>386</v>
      </c>
      <c r="B92" s="104" t="s">
        <v>209</v>
      </c>
      <c r="C92" s="94">
        <v>4</v>
      </c>
      <c r="D92" s="22">
        <v>1</v>
      </c>
      <c r="E92" s="22">
        <v>1</v>
      </c>
      <c r="F92" s="22"/>
      <c r="G92" s="22"/>
      <c r="H92" s="22">
        <v>3</v>
      </c>
      <c r="I92" s="22"/>
      <c r="J92" s="22"/>
      <c r="K92" s="22"/>
      <c r="L92" s="22"/>
      <c r="M92" s="22"/>
      <c r="N92" s="22"/>
      <c r="O92" s="96">
        <v>34</v>
      </c>
      <c r="P92" s="25">
        <f t="shared" si="2"/>
        <v>9</v>
      </c>
    </row>
    <row r="93" spans="1:16" s="12" customFormat="1" ht="15.75">
      <c r="A93" s="103" t="s">
        <v>387</v>
      </c>
      <c r="B93" s="104" t="s">
        <v>210</v>
      </c>
      <c r="C93" s="94">
        <v>4</v>
      </c>
      <c r="D93" s="22"/>
      <c r="E93" s="22">
        <v>1</v>
      </c>
      <c r="F93" s="22">
        <v>2</v>
      </c>
      <c r="G93" s="22">
        <v>1</v>
      </c>
      <c r="H93" s="22">
        <v>3</v>
      </c>
      <c r="I93" s="22"/>
      <c r="J93" s="22">
        <v>6</v>
      </c>
      <c r="K93" s="22">
        <v>2</v>
      </c>
      <c r="L93" s="22"/>
      <c r="M93" s="22"/>
      <c r="N93" s="22"/>
      <c r="O93" s="96">
        <v>46</v>
      </c>
      <c r="P93" s="25">
        <f t="shared" si="2"/>
        <v>19</v>
      </c>
    </row>
    <row r="94" spans="1:16" s="12" customFormat="1" ht="15.75">
      <c r="A94" s="103" t="s">
        <v>389</v>
      </c>
      <c r="B94" s="104" t="s">
        <v>212</v>
      </c>
      <c r="C94" s="94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10"/>
      <c r="P94" s="25">
        <f t="shared" si="2"/>
        <v>0</v>
      </c>
    </row>
    <row r="95" spans="1:16" s="12" customFormat="1" ht="15.75">
      <c r="A95" s="103" t="s">
        <v>391</v>
      </c>
      <c r="B95" s="104" t="s">
        <v>214</v>
      </c>
      <c r="C95" s="94">
        <v>4</v>
      </c>
      <c r="D95" s="22">
        <v>1</v>
      </c>
      <c r="E95" s="22">
        <v>2</v>
      </c>
      <c r="F95" s="22">
        <v>3</v>
      </c>
      <c r="G95" s="22">
        <v>4</v>
      </c>
      <c r="H95" s="22">
        <v>4</v>
      </c>
      <c r="I95" s="22"/>
      <c r="J95" s="22">
        <v>2</v>
      </c>
      <c r="K95" s="22">
        <v>3</v>
      </c>
      <c r="L95" s="22"/>
      <c r="M95" s="22"/>
      <c r="N95" s="22"/>
      <c r="O95" s="96">
        <v>44</v>
      </c>
      <c r="P95" s="25">
        <f t="shared" si="2"/>
        <v>23</v>
      </c>
    </row>
    <row r="96" spans="1:16" s="12" customFormat="1" ht="15.75">
      <c r="A96" s="103" t="s">
        <v>392</v>
      </c>
      <c r="B96" s="104" t="s">
        <v>215</v>
      </c>
      <c r="C96" s="94">
        <v>4</v>
      </c>
      <c r="D96" s="22"/>
      <c r="E96" s="22">
        <v>2</v>
      </c>
      <c r="F96" s="22"/>
      <c r="G96" s="22"/>
      <c r="H96" s="22">
        <v>3</v>
      </c>
      <c r="I96" s="22">
        <v>3</v>
      </c>
      <c r="J96" s="22"/>
      <c r="K96" s="22"/>
      <c r="L96" s="22"/>
      <c r="M96" s="22"/>
      <c r="N96" s="22">
        <v>2</v>
      </c>
      <c r="O96" s="96">
        <v>42</v>
      </c>
      <c r="P96" s="25">
        <f t="shared" si="2"/>
        <v>14</v>
      </c>
    </row>
    <row r="97" spans="1:16" s="12" customFormat="1" ht="15.75">
      <c r="A97" s="103" t="s">
        <v>393</v>
      </c>
      <c r="B97" s="104" t="s">
        <v>216</v>
      </c>
      <c r="C97" s="94">
        <v>3</v>
      </c>
      <c r="D97" s="22">
        <v>2</v>
      </c>
      <c r="E97" s="22"/>
      <c r="F97" s="22"/>
      <c r="G97" s="22">
        <v>3</v>
      </c>
      <c r="H97" s="22">
        <v>2</v>
      </c>
      <c r="I97" s="22">
        <v>3</v>
      </c>
      <c r="J97" s="22">
        <v>5</v>
      </c>
      <c r="K97" s="22">
        <v>2</v>
      </c>
      <c r="L97" s="22"/>
      <c r="M97" s="22">
        <v>3</v>
      </c>
      <c r="N97" s="22"/>
      <c r="O97" s="96">
        <v>46</v>
      </c>
      <c r="P97" s="25">
        <f t="shared" si="2"/>
        <v>23</v>
      </c>
    </row>
    <row r="98" spans="1:16" s="12" customFormat="1" ht="15.75">
      <c r="A98" s="103" t="s">
        <v>401</v>
      </c>
      <c r="B98" s="104" t="s">
        <v>224</v>
      </c>
      <c r="C98" s="94">
        <v>4</v>
      </c>
      <c r="D98" s="22">
        <v>1</v>
      </c>
      <c r="E98" s="22">
        <v>2</v>
      </c>
      <c r="F98" s="22"/>
      <c r="G98" s="22">
        <v>2</v>
      </c>
      <c r="H98" s="22">
        <v>4</v>
      </c>
      <c r="I98" s="22"/>
      <c r="J98" s="22">
        <v>3</v>
      </c>
      <c r="K98" s="22"/>
      <c r="L98" s="22"/>
      <c r="M98" s="22"/>
      <c r="N98" s="22"/>
      <c r="O98" s="96">
        <v>48</v>
      </c>
      <c r="P98" s="25">
        <f t="shared" si="2"/>
        <v>16</v>
      </c>
    </row>
    <row r="99" spans="1:16" s="12" customFormat="1" ht="15.75">
      <c r="A99" s="103" t="s">
        <v>402</v>
      </c>
      <c r="B99" s="104" t="s">
        <v>225</v>
      </c>
      <c r="C99" s="94"/>
      <c r="D99" s="22">
        <v>1</v>
      </c>
      <c r="E99" s="22">
        <v>2</v>
      </c>
      <c r="F99" s="22">
        <v>2</v>
      </c>
      <c r="G99" s="22">
        <v>3</v>
      </c>
      <c r="H99" s="22"/>
      <c r="I99" s="22"/>
      <c r="J99" s="22"/>
      <c r="K99" s="22">
        <v>3</v>
      </c>
      <c r="L99" s="22">
        <v>3</v>
      </c>
      <c r="M99" s="22"/>
      <c r="N99" s="22"/>
      <c r="O99" s="96">
        <v>41</v>
      </c>
      <c r="P99" s="25">
        <f t="shared" si="2"/>
        <v>14</v>
      </c>
    </row>
    <row r="100" spans="1:16" s="12" customFormat="1" ht="15.75">
      <c r="A100" s="103" t="s">
        <v>406</v>
      </c>
      <c r="B100" s="104" t="s">
        <v>229</v>
      </c>
      <c r="C100" s="94">
        <v>4</v>
      </c>
      <c r="D100" s="22">
        <v>3</v>
      </c>
      <c r="E100" s="22">
        <v>3</v>
      </c>
      <c r="F100" s="22">
        <v>4</v>
      </c>
      <c r="G100" s="22"/>
      <c r="H100" s="22"/>
      <c r="I100" s="22"/>
      <c r="J100" s="22"/>
      <c r="K100" s="22">
        <v>4</v>
      </c>
      <c r="L100" s="22">
        <v>3</v>
      </c>
      <c r="M100" s="22"/>
      <c r="N100" s="22">
        <v>3</v>
      </c>
      <c r="O100" s="96">
        <v>43</v>
      </c>
      <c r="P100" s="25">
        <f t="shared" si="2"/>
        <v>24</v>
      </c>
    </row>
    <row r="101" spans="1:16" s="12" customFormat="1" ht="15.75">
      <c r="A101" s="103" t="s">
        <v>407</v>
      </c>
      <c r="B101" s="104" t="s">
        <v>230</v>
      </c>
      <c r="C101" s="94">
        <v>4</v>
      </c>
      <c r="D101" s="22">
        <v>2</v>
      </c>
      <c r="E101" s="22"/>
      <c r="F101" s="22"/>
      <c r="G101" s="22">
        <v>2</v>
      </c>
      <c r="H101" s="22"/>
      <c r="I101" s="22"/>
      <c r="J101" s="22"/>
      <c r="K101" s="22"/>
      <c r="L101" s="22"/>
      <c r="M101" s="22"/>
      <c r="N101" s="22"/>
      <c r="O101" s="96">
        <v>37</v>
      </c>
      <c r="P101" s="25">
        <f t="shared" si="2"/>
        <v>8</v>
      </c>
    </row>
    <row r="102" spans="1:16" s="12" customFormat="1" ht="15.75">
      <c r="A102" s="103" t="s">
        <v>408</v>
      </c>
      <c r="B102" s="104" t="s">
        <v>231</v>
      </c>
      <c r="C102" s="94">
        <v>4</v>
      </c>
      <c r="D102" s="22">
        <v>2</v>
      </c>
      <c r="E102" s="22">
        <v>3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96">
        <v>38</v>
      </c>
      <c r="P102" s="25">
        <f t="shared" si="2"/>
        <v>9</v>
      </c>
    </row>
    <row r="103" spans="1:16" s="12" customFormat="1" ht="15.75">
      <c r="A103" s="103" t="s">
        <v>409</v>
      </c>
      <c r="B103" s="104" t="s">
        <v>232</v>
      </c>
      <c r="C103" s="94">
        <v>4</v>
      </c>
      <c r="D103" s="22"/>
      <c r="E103" s="22">
        <v>5</v>
      </c>
      <c r="F103" s="22"/>
      <c r="G103" s="22">
        <v>3</v>
      </c>
      <c r="H103" s="22">
        <v>7</v>
      </c>
      <c r="I103" s="22">
        <v>7</v>
      </c>
      <c r="J103" s="22">
        <v>5</v>
      </c>
      <c r="K103" s="22"/>
      <c r="L103" s="22">
        <v>4</v>
      </c>
      <c r="M103" s="22">
        <v>6</v>
      </c>
      <c r="N103" s="22">
        <v>7</v>
      </c>
      <c r="O103" s="96">
        <v>46</v>
      </c>
      <c r="P103" s="25">
        <f t="shared" si="2"/>
        <v>48</v>
      </c>
    </row>
    <row r="104" spans="1:16" s="12" customFormat="1" ht="15.75">
      <c r="A104" s="103" t="s">
        <v>410</v>
      </c>
      <c r="B104" s="104" t="s">
        <v>233</v>
      </c>
      <c r="C104" s="94">
        <v>4</v>
      </c>
      <c r="D104" s="22">
        <v>2</v>
      </c>
      <c r="E104" s="22">
        <v>3</v>
      </c>
      <c r="F104" s="22">
        <v>2</v>
      </c>
      <c r="G104" s="22"/>
      <c r="H104" s="22"/>
      <c r="I104" s="22">
        <v>2</v>
      </c>
      <c r="J104" s="22">
        <v>5</v>
      </c>
      <c r="K104" s="22">
        <v>4</v>
      </c>
      <c r="L104" s="22"/>
      <c r="M104" s="22"/>
      <c r="N104" s="22">
        <v>2</v>
      </c>
      <c r="O104" s="96">
        <v>43</v>
      </c>
      <c r="P104" s="25">
        <f t="shared" si="2"/>
        <v>24</v>
      </c>
    </row>
    <row r="105" spans="1:16" s="12" customFormat="1" ht="15.75">
      <c r="A105" s="103" t="s">
        <v>411</v>
      </c>
      <c r="B105" s="104" t="s">
        <v>234</v>
      </c>
      <c r="C105" s="94">
        <v>4</v>
      </c>
      <c r="D105" s="22"/>
      <c r="E105" s="22">
        <v>1</v>
      </c>
      <c r="F105" s="22">
        <v>2</v>
      </c>
      <c r="G105" s="22">
        <v>3</v>
      </c>
      <c r="H105" s="22"/>
      <c r="I105" s="22"/>
      <c r="J105" s="22"/>
      <c r="K105" s="22"/>
      <c r="L105" s="22"/>
      <c r="M105" s="22">
        <v>1</v>
      </c>
      <c r="N105" s="22"/>
      <c r="O105" s="96">
        <v>44</v>
      </c>
      <c r="P105" s="25">
        <f t="shared" si="2"/>
        <v>11</v>
      </c>
    </row>
    <row r="106" spans="1:16" s="12" customFormat="1" ht="15.75">
      <c r="A106" s="103" t="s">
        <v>412</v>
      </c>
      <c r="B106" s="104" t="s">
        <v>235</v>
      </c>
      <c r="C106" s="94">
        <v>4</v>
      </c>
      <c r="D106" s="22">
        <v>2</v>
      </c>
      <c r="E106" s="22">
        <v>1</v>
      </c>
      <c r="F106" s="22">
        <v>2</v>
      </c>
      <c r="G106" s="22">
        <v>2</v>
      </c>
      <c r="H106" s="22">
        <v>4</v>
      </c>
      <c r="I106" s="22">
        <v>3</v>
      </c>
      <c r="J106" s="22"/>
      <c r="K106" s="22">
        <v>2</v>
      </c>
      <c r="L106" s="22"/>
      <c r="M106" s="22">
        <v>1</v>
      </c>
      <c r="N106" s="22"/>
      <c r="O106" s="96">
        <v>41</v>
      </c>
      <c r="P106" s="25">
        <f t="shared" si="2"/>
        <v>21</v>
      </c>
    </row>
    <row r="107" spans="1:16" s="12" customFormat="1" ht="15.75">
      <c r="A107" s="103" t="s">
        <v>413</v>
      </c>
      <c r="B107" s="104" t="s">
        <v>236</v>
      </c>
      <c r="C107" s="94">
        <v>4</v>
      </c>
      <c r="D107" s="22"/>
      <c r="E107" s="22">
        <v>2</v>
      </c>
      <c r="F107" s="22">
        <v>3</v>
      </c>
      <c r="G107" s="22">
        <v>4</v>
      </c>
      <c r="H107" s="22"/>
      <c r="I107" s="22"/>
      <c r="J107" s="22"/>
      <c r="K107" s="22">
        <v>2</v>
      </c>
      <c r="L107" s="22"/>
      <c r="M107" s="22">
        <v>1</v>
      </c>
      <c r="N107" s="22"/>
      <c r="O107" s="96">
        <v>37</v>
      </c>
      <c r="P107" s="25">
        <f t="shared" si="2"/>
        <v>16</v>
      </c>
    </row>
    <row r="108" spans="1:16" s="12" customFormat="1" ht="15.75">
      <c r="A108" s="103" t="s">
        <v>414</v>
      </c>
      <c r="B108" s="104" t="s">
        <v>237</v>
      </c>
      <c r="C108" s="94"/>
      <c r="D108" s="22"/>
      <c r="E108" s="22">
        <v>2</v>
      </c>
      <c r="F108" s="22"/>
      <c r="G108" s="22">
        <v>3</v>
      </c>
      <c r="H108" s="22"/>
      <c r="I108" s="22"/>
      <c r="J108" s="22"/>
      <c r="K108" s="22"/>
      <c r="L108" s="22"/>
      <c r="M108" s="22"/>
      <c r="N108" s="22">
        <v>9</v>
      </c>
      <c r="O108" s="96">
        <v>34</v>
      </c>
      <c r="P108" s="25">
        <f t="shared" si="2"/>
        <v>14</v>
      </c>
    </row>
    <row r="109" spans="1:16" s="12" customFormat="1" ht="15.75">
      <c r="A109" s="103" t="s">
        <v>415</v>
      </c>
      <c r="B109" s="104" t="s">
        <v>238</v>
      </c>
      <c r="C109" s="94">
        <v>4</v>
      </c>
      <c r="D109" s="22">
        <v>1</v>
      </c>
      <c r="E109" s="22"/>
      <c r="F109" s="22">
        <v>3</v>
      </c>
      <c r="G109" s="22">
        <v>2</v>
      </c>
      <c r="H109" s="22"/>
      <c r="I109" s="22">
        <v>4</v>
      </c>
      <c r="J109" s="22">
        <v>6</v>
      </c>
      <c r="K109" s="22"/>
      <c r="L109" s="22"/>
      <c r="M109" s="22">
        <v>1</v>
      </c>
      <c r="N109" s="22"/>
      <c r="O109" s="96">
        <v>33</v>
      </c>
      <c r="P109" s="25">
        <f t="shared" si="2"/>
        <v>21</v>
      </c>
    </row>
    <row r="110" spans="1:16" s="12" customFormat="1" ht="15.75">
      <c r="A110" s="103" t="s">
        <v>418</v>
      </c>
      <c r="B110" s="104" t="s">
        <v>241</v>
      </c>
      <c r="C110" s="94">
        <v>3</v>
      </c>
      <c r="D110" s="22"/>
      <c r="E110" s="22"/>
      <c r="F110" s="22"/>
      <c r="G110" s="22"/>
      <c r="H110" s="22">
        <v>2</v>
      </c>
      <c r="I110" s="22"/>
      <c r="J110" s="22">
        <v>1</v>
      </c>
      <c r="K110" s="22"/>
      <c r="L110" s="22"/>
      <c r="M110" s="22"/>
      <c r="N110" s="22"/>
      <c r="O110" s="96">
        <v>31</v>
      </c>
      <c r="P110" s="25">
        <f t="shared" si="2"/>
        <v>6</v>
      </c>
    </row>
    <row r="111" spans="1:16" s="12" customFormat="1" ht="15.75">
      <c r="A111" s="103" t="s">
        <v>419</v>
      </c>
      <c r="B111" s="104" t="s">
        <v>242</v>
      </c>
      <c r="C111" s="94">
        <v>3</v>
      </c>
      <c r="D111" s="22"/>
      <c r="E111" s="22"/>
      <c r="F111" s="22"/>
      <c r="G111" s="22"/>
      <c r="H111" s="22"/>
      <c r="I111" s="22">
        <v>2</v>
      </c>
      <c r="J111" s="22"/>
      <c r="K111" s="22"/>
      <c r="L111" s="22"/>
      <c r="M111" s="22"/>
      <c r="N111" s="22"/>
      <c r="O111" s="95">
        <v>35</v>
      </c>
      <c r="P111" s="25">
        <f t="shared" si="2"/>
        <v>5</v>
      </c>
    </row>
    <row r="112" spans="1:16" s="12" customFormat="1" ht="15.75">
      <c r="A112" s="187" t="s">
        <v>49</v>
      </c>
      <c r="B112" s="188"/>
      <c r="C112" s="105">
        <f t="shared" ref="C112:N112" si="3">COUNTA(C15:C111)</f>
        <v>88</v>
      </c>
      <c r="D112" s="54">
        <f t="shared" si="3"/>
        <v>54</v>
      </c>
      <c r="E112" s="54">
        <f t="shared" si="3"/>
        <v>66</v>
      </c>
      <c r="F112" s="54">
        <f t="shared" si="3"/>
        <v>57</v>
      </c>
      <c r="G112" s="54">
        <f t="shared" si="3"/>
        <v>61</v>
      </c>
      <c r="H112" s="54">
        <f t="shared" si="3"/>
        <v>30</v>
      </c>
      <c r="I112" s="54">
        <f t="shared" si="3"/>
        <v>27</v>
      </c>
      <c r="J112" s="54">
        <f t="shared" si="3"/>
        <v>34</v>
      </c>
      <c r="K112" s="54">
        <f t="shared" si="3"/>
        <v>52</v>
      </c>
      <c r="L112" s="54">
        <f t="shared" si="3"/>
        <v>30</v>
      </c>
      <c r="M112" s="54">
        <f t="shared" si="3"/>
        <v>36</v>
      </c>
      <c r="N112" s="54">
        <f t="shared" si="3"/>
        <v>30</v>
      </c>
      <c r="O112" s="26">
        <f>COUNT(O15:O111)</f>
        <v>95</v>
      </c>
      <c r="P112" s="25">
        <f t="shared" si="2"/>
        <v>565</v>
      </c>
    </row>
    <row r="113" spans="1:16" s="12" customFormat="1" ht="15.75">
      <c r="A113" s="166" t="s">
        <v>4</v>
      </c>
      <c r="B113" s="167"/>
      <c r="C113" s="59">
        <f t="shared" ref="C113:O113" si="4">COUNTIF(C15:C111,"&gt;"&amp;C14)</f>
        <v>52</v>
      </c>
      <c r="D113" s="52">
        <f t="shared" si="4"/>
        <v>6</v>
      </c>
      <c r="E113" s="52">
        <f t="shared" si="4"/>
        <v>8</v>
      </c>
      <c r="F113" s="52">
        <f t="shared" si="4"/>
        <v>17</v>
      </c>
      <c r="G113" s="52">
        <f t="shared" si="4"/>
        <v>20</v>
      </c>
      <c r="H113" s="52">
        <f t="shared" si="4"/>
        <v>13</v>
      </c>
      <c r="I113" s="52">
        <f t="shared" si="4"/>
        <v>10</v>
      </c>
      <c r="J113" s="52">
        <f t="shared" si="4"/>
        <v>6</v>
      </c>
      <c r="K113" s="52">
        <f t="shared" si="4"/>
        <v>2</v>
      </c>
      <c r="L113" s="52">
        <f t="shared" si="4"/>
        <v>4</v>
      </c>
      <c r="M113" s="52">
        <f t="shared" si="4"/>
        <v>6</v>
      </c>
      <c r="N113" s="52">
        <f t="shared" si="4"/>
        <v>2</v>
      </c>
      <c r="O113" s="26">
        <f t="shared" si="4"/>
        <v>94</v>
      </c>
      <c r="P113" s="25">
        <f t="shared" si="2"/>
        <v>146</v>
      </c>
    </row>
    <row r="114" spans="1:16" s="12" customFormat="1" ht="15.75">
      <c r="A114" s="166" t="s">
        <v>54</v>
      </c>
      <c r="B114" s="167"/>
      <c r="C114" s="59">
        <f t="shared" ref="C114:N114" si="5">ROUND(C113*100/C112,0)</f>
        <v>59</v>
      </c>
      <c r="D114" s="59">
        <f t="shared" si="5"/>
        <v>11</v>
      </c>
      <c r="E114" s="52">
        <f t="shared" si="5"/>
        <v>12</v>
      </c>
      <c r="F114" s="52">
        <f t="shared" si="5"/>
        <v>30</v>
      </c>
      <c r="G114" s="52">
        <f t="shared" si="5"/>
        <v>33</v>
      </c>
      <c r="H114" s="52">
        <f t="shared" si="5"/>
        <v>43</v>
      </c>
      <c r="I114" s="52">
        <f t="shared" si="5"/>
        <v>37</v>
      </c>
      <c r="J114" s="52">
        <f t="shared" si="5"/>
        <v>18</v>
      </c>
      <c r="K114" s="52">
        <f t="shared" si="5"/>
        <v>4</v>
      </c>
      <c r="L114" s="52">
        <f t="shared" si="5"/>
        <v>13</v>
      </c>
      <c r="M114" s="52">
        <f t="shared" si="5"/>
        <v>17</v>
      </c>
      <c r="N114" s="52">
        <f t="shared" si="5"/>
        <v>7</v>
      </c>
      <c r="O114" s="26">
        <f>ROUND(O113*100/O112,0)</f>
        <v>99</v>
      </c>
      <c r="P114" s="25">
        <f t="shared" si="2"/>
        <v>284</v>
      </c>
    </row>
    <row r="115" spans="1:16" s="12" customFormat="1">
      <c r="A115" s="170" t="s">
        <v>14</v>
      </c>
      <c r="B115" s="171"/>
      <c r="C115" s="59" t="str">
        <f>IF(C114&gt;=80,"3",IF(C114&gt;=70,"2",IF(C114&gt;=60,"1","-")))</f>
        <v>-</v>
      </c>
      <c r="D115" s="52" t="str">
        <f t="shared" ref="D115:O115" si="6">IF(D114&gt;=80,"3",IF(D114&gt;=70,"2",IF(D114&gt;=60,"1","-")))</f>
        <v>-</v>
      </c>
      <c r="E115" s="52" t="str">
        <f t="shared" si="6"/>
        <v>-</v>
      </c>
      <c r="F115" s="52" t="str">
        <f t="shared" si="6"/>
        <v>-</v>
      </c>
      <c r="G115" s="52" t="str">
        <f t="shared" si="6"/>
        <v>-</v>
      </c>
      <c r="H115" s="52" t="str">
        <f t="shared" si="6"/>
        <v>-</v>
      </c>
      <c r="I115" s="52" t="str">
        <f t="shared" si="6"/>
        <v>-</v>
      </c>
      <c r="J115" s="52" t="str">
        <f t="shared" si="6"/>
        <v>-</v>
      </c>
      <c r="K115" s="52" t="str">
        <f t="shared" si="6"/>
        <v>-</v>
      </c>
      <c r="L115" s="52" t="str">
        <f t="shared" si="6"/>
        <v>-</v>
      </c>
      <c r="M115" s="52" t="str">
        <f t="shared" si="6"/>
        <v>-</v>
      </c>
      <c r="N115" s="52" t="str">
        <f t="shared" si="6"/>
        <v>-</v>
      </c>
      <c r="O115" s="26" t="str">
        <f t="shared" si="6"/>
        <v>3</v>
      </c>
      <c r="P115" s="25">
        <f t="shared" si="2"/>
        <v>0</v>
      </c>
    </row>
    <row r="116" spans="1:16" s="12" customFormat="1">
      <c r="B116" s="8"/>
      <c r="C116" s="9"/>
      <c r="D116" s="9"/>
      <c r="E116" s="10"/>
      <c r="F116" s="11"/>
      <c r="G116" s="11"/>
      <c r="H116" s="11"/>
      <c r="I116" s="11"/>
      <c r="J116" s="11"/>
      <c r="K116" s="11"/>
      <c r="L116" s="11"/>
      <c r="M116" s="11"/>
      <c r="N116" s="11"/>
      <c r="P116" s="9"/>
    </row>
    <row r="117" spans="1:16" s="12" customFormat="1" ht="18.75">
      <c r="B117" s="8"/>
      <c r="C117" s="9"/>
      <c r="D117" s="9"/>
      <c r="E117" s="10"/>
      <c r="F117" s="172"/>
      <c r="G117" s="173"/>
      <c r="H117" s="200" t="s">
        <v>15</v>
      </c>
      <c r="I117" s="201"/>
      <c r="J117" s="200" t="s">
        <v>18</v>
      </c>
      <c r="K117" s="201"/>
      <c r="L117" s="14"/>
      <c r="M117" s="14"/>
      <c r="N117" s="15"/>
      <c r="P117" s="9"/>
    </row>
    <row r="118" spans="1:16" s="12" customFormat="1" ht="15.75">
      <c r="B118" s="8"/>
      <c r="C118" s="16"/>
      <c r="D118" s="17"/>
      <c r="E118" s="11"/>
      <c r="F118" s="183" t="s">
        <v>16</v>
      </c>
      <c r="G118" s="184"/>
      <c r="H118" s="18" t="s">
        <v>35</v>
      </c>
      <c r="I118" s="18" t="s">
        <v>14</v>
      </c>
      <c r="J118" s="18" t="s">
        <v>35</v>
      </c>
      <c r="K118" s="18" t="s">
        <v>14</v>
      </c>
      <c r="L118" s="19"/>
      <c r="M118" s="19"/>
      <c r="N118" s="16"/>
      <c r="P118" s="9"/>
    </row>
    <row r="119" spans="1:16" s="12" customFormat="1">
      <c r="B119" s="8"/>
      <c r="C119" s="16"/>
      <c r="D119" s="16"/>
      <c r="E119" s="11"/>
      <c r="F119" s="183" t="s">
        <v>31</v>
      </c>
      <c r="G119" s="184"/>
      <c r="H119" s="21">
        <f>AVERAGE(C114,H114,M114)</f>
        <v>39.666666666666664</v>
      </c>
      <c r="I119" s="52" t="str">
        <f>IF(H119&gt;=80,"3",IF(H119&gt;=70,"2",IF(H119&gt;=60,"1",IF(H119&lt;59,"-"))))</f>
        <v>-</v>
      </c>
      <c r="J119" s="52">
        <f>(H119*0.3)+($O$114*0.7)</f>
        <v>81.199999999999989</v>
      </c>
      <c r="K119" s="52" t="str">
        <f>IF(J119&gt;=80,"3",IF(J119&gt;=70,"2",IF(J119&gt;=60,"1",IF(J119&lt;59,"-"))))</f>
        <v>3</v>
      </c>
      <c r="L119" s="20"/>
      <c r="M119" s="20"/>
      <c r="N119" s="16"/>
      <c r="P119" s="9"/>
    </row>
    <row r="120" spans="1:16" s="12" customFormat="1">
      <c r="B120" s="8"/>
      <c r="C120" s="9"/>
      <c r="D120" s="9"/>
      <c r="E120" s="10"/>
      <c r="F120" s="183" t="s">
        <v>32</v>
      </c>
      <c r="G120" s="184"/>
      <c r="H120" s="21">
        <f>AVERAGE(D114,I114,N114)</f>
        <v>18.333333333333332</v>
      </c>
      <c r="I120" s="52" t="str">
        <f t="shared" ref="I120:I123" si="7">IF(H120&gt;=80,"3",IF(H120&gt;=70,"2",IF(H120&gt;=60,"1",IF(H120&lt;59,"-"))))</f>
        <v>-</v>
      </c>
      <c r="J120" s="52">
        <f t="shared" ref="J120:J123" si="8">(H120*0.3)+($O$114*0.7)</f>
        <v>74.8</v>
      </c>
      <c r="K120" s="52" t="str">
        <f>IF(J120&gt;=80,"3",IF(J120&gt;=70,"2",IF(J120&gt;=60,"1",IF(J120&lt;59,"-"))))</f>
        <v>2</v>
      </c>
      <c r="L120" s="20"/>
      <c r="M120" s="20"/>
      <c r="N120" s="16"/>
      <c r="P120" s="9"/>
    </row>
    <row r="121" spans="1:16" s="12" customFormat="1">
      <c r="B121" s="8"/>
      <c r="C121" s="9"/>
      <c r="D121" s="9"/>
      <c r="E121" s="10"/>
      <c r="F121" s="183" t="s">
        <v>33</v>
      </c>
      <c r="G121" s="184"/>
      <c r="H121" s="21">
        <f>AVERAGE(E114,J114)</f>
        <v>15</v>
      </c>
      <c r="I121" s="52" t="str">
        <f t="shared" si="7"/>
        <v>-</v>
      </c>
      <c r="J121" s="52">
        <f t="shared" si="8"/>
        <v>73.8</v>
      </c>
      <c r="K121" s="52" t="str">
        <f>IF(J121&gt;=80,"3",IF(J121&gt;=70,"2",IF(J121&gt;=60,"1",IF(J121&lt;59,"-"))))</f>
        <v>2</v>
      </c>
      <c r="L121" s="20"/>
      <c r="M121" s="20"/>
      <c r="N121" s="16"/>
      <c r="P121" s="9"/>
    </row>
    <row r="122" spans="1:16" s="12" customFormat="1">
      <c r="B122" s="8"/>
      <c r="C122" s="9"/>
      <c r="D122" s="9"/>
      <c r="E122" s="10"/>
      <c r="F122" s="183" t="s">
        <v>34</v>
      </c>
      <c r="G122" s="184"/>
      <c r="H122" s="21">
        <f>AVERAGE(F114,K114)</f>
        <v>17</v>
      </c>
      <c r="I122" s="52" t="str">
        <f t="shared" si="7"/>
        <v>-</v>
      </c>
      <c r="J122" s="52">
        <f t="shared" si="8"/>
        <v>74.399999999999991</v>
      </c>
      <c r="K122" s="52" t="str">
        <f>IF(J122&gt;=80,"3",IF(J122&gt;=70,"2",IF(J122&gt;=60,"1",IF(J122&lt;59,"-"))))</f>
        <v>2</v>
      </c>
      <c r="L122" s="20"/>
      <c r="M122" s="20"/>
      <c r="N122" s="16"/>
      <c r="P122" s="9"/>
    </row>
    <row r="123" spans="1:16" s="12" customFormat="1">
      <c r="B123" s="8"/>
      <c r="C123" s="9"/>
      <c r="D123" s="9"/>
      <c r="E123" s="10"/>
      <c r="F123" s="183" t="s">
        <v>62</v>
      </c>
      <c r="G123" s="184"/>
      <c r="H123" s="21">
        <f>AVERAGE(G114,L114)</f>
        <v>23</v>
      </c>
      <c r="I123" s="52" t="str">
        <f t="shared" si="7"/>
        <v>-</v>
      </c>
      <c r="J123" s="52">
        <f t="shared" si="8"/>
        <v>76.2</v>
      </c>
      <c r="K123" s="52" t="str">
        <f>IF(J123&gt;=80,"3",IF(J123&gt;=70,"2",IF(J123&gt;=60,"1",IF(J123&lt;59,"-"))))</f>
        <v>2</v>
      </c>
      <c r="L123" s="20"/>
      <c r="M123" s="20"/>
      <c r="N123" s="16"/>
      <c r="P123" s="9"/>
    </row>
    <row r="124" spans="1:16" s="12" customFormat="1"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P124" s="9"/>
    </row>
    <row r="125" spans="1:16">
      <c r="A125" s="39"/>
    </row>
    <row r="126" spans="1:16">
      <c r="A126" s="39"/>
    </row>
    <row r="127" spans="1:16">
      <c r="A127" s="39"/>
    </row>
    <row r="128" spans="1:16">
      <c r="A128" s="39"/>
    </row>
    <row r="129" spans="1:1">
      <c r="A129" s="39"/>
    </row>
    <row r="130" spans="1:1">
      <c r="A130" s="39"/>
    </row>
    <row r="131" spans="1:1">
      <c r="A131" s="39"/>
    </row>
  </sheetData>
  <mergeCells count="29">
    <mergeCell ref="A13:B13"/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6:B6"/>
    <mergeCell ref="C6:G6"/>
    <mergeCell ref="H6:L6"/>
    <mergeCell ref="M6:P6"/>
    <mergeCell ref="A12:B12"/>
    <mergeCell ref="F123:G123"/>
    <mergeCell ref="F117:G117"/>
    <mergeCell ref="H117:I117"/>
    <mergeCell ref="A112:B112"/>
    <mergeCell ref="A113:B113"/>
    <mergeCell ref="A114:B114"/>
    <mergeCell ref="A115:B115"/>
    <mergeCell ref="F118:G118"/>
    <mergeCell ref="F119:G119"/>
    <mergeCell ref="J117:K117"/>
    <mergeCell ref="C9:N9"/>
    <mergeCell ref="F120:G120"/>
    <mergeCell ref="F121:G121"/>
    <mergeCell ref="F122:G1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I8" sqref="I8"/>
    </sheetView>
  </sheetViews>
  <sheetFormatPr defaultRowHeight="1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2" ht="28.5" customHeight="1">
      <c r="A1" s="36" t="s">
        <v>436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</row>
    <row r="3" spans="1:12">
      <c r="C3" s="106"/>
      <c r="D3" s="106" t="s">
        <v>15</v>
      </c>
      <c r="E3" s="106"/>
      <c r="F3" s="106" t="s">
        <v>18</v>
      </c>
      <c r="G3" s="106"/>
    </row>
    <row r="4" spans="1:12">
      <c r="C4" s="107" t="s">
        <v>16</v>
      </c>
      <c r="D4" s="106" t="s">
        <v>17</v>
      </c>
      <c r="E4" s="106" t="s">
        <v>14</v>
      </c>
      <c r="F4" s="106" t="s">
        <v>17</v>
      </c>
      <c r="G4" s="106" t="s">
        <v>14</v>
      </c>
    </row>
    <row r="5" spans="1:12">
      <c r="C5" s="107" t="s">
        <v>0</v>
      </c>
      <c r="D5" s="28">
        <f>'4.2.2'!H119</f>
        <v>39.666666666666664</v>
      </c>
      <c r="E5" s="28" t="str">
        <f>'4.2.2'!I119</f>
        <v>-</v>
      </c>
      <c r="F5" s="28">
        <f>'4.2.2'!J119</f>
        <v>81.199999999999989</v>
      </c>
      <c r="G5" s="28" t="str">
        <f>'4.2.2'!K119</f>
        <v>3</v>
      </c>
    </row>
    <row r="6" spans="1:12">
      <c r="C6" s="107" t="s">
        <v>1</v>
      </c>
      <c r="D6" s="28">
        <f>'4.2.2'!H120</f>
        <v>18.333333333333332</v>
      </c>
      <c r="E6" s="28" t="str">
        <f>'4.2.2'!I120</f>
        <v>-</v>
      </c>
      <c r="F6" s="28">
        <f>'4.2.2'!J120</f>
        <v>74.8</v>
      </c>
      <c r="G6" s="28" t="str">
        <f>'4.2.2'!K120</f>
        <v>2</v>
      </c>
    </row>
    <row r="7" spans="1:12">
      <c r="C7" s="107" t="s">
        <v>2</v>
      </c>
      <c r="D7" s="28">
        <f>'4.2.2'!H121</f>
        <v>15</v>
      </c>
      <c r="E7" s="28" t="str">
        <f>'4.2.2'!I121</f>
        <v>-</v>
      </c>
      <c r="F7" s="28">
        <f>'4.2.2'!J121</f>
        <v>73.8</v>
      </c>
      <c r="G7" s="28" t="str">
        <f>'4.2.2'!K121</f>
        <v>2</v>
      </c>
    </row>
    <row r="8" spans="1:12">
      <c r="C8" s="107" t="s">
        <v>3</v>
      </c>
      <c r="D8" s="28">
        <f>'4.2.2'!H122</f>
        <v>17</v>
      </c>
      <c r="E8" s="28" t="str">
        <f>'4.2.2'!I122</f>
        <v>-</v>
      </c>
      <c r="F8" s="28">
        <f>'4.2.2'!J122</f>
        <v>74.399999999999991</v>
      </c>
      <c r="G8" s="28" t="str">
        <f>'4.2.2'!K122</f>
        <v>2</v>
      </c>
    </row>
    <row r="9" spans="1:12">
      <c r="C9" s="107" t="s">
        <v>61</v>
      </c>
      <c r="D9" s="28">
        <f>'4.2.2'!H123</f>
        <v>23</v>
      </c>
      <c r="E9" s="28" t="str">
        <f>'4.2.2'!I123</f>
        <v>-</v>
      </c>
      <c r="F9" s="28">
        <f>'4.2.2'!J123</f>
        <v>76.2</v>
      </c>
      <c r="G9" s="28" t="str">
        <f>'4.2.2'!K123</f>
        <v>2</v>
      </c>
    </row>
    <row r="13" spans="1:12">
      <c r="B13" s="108"/>
      <c r="C13" s="93" t="s">
        <v>6</v>
      </c>
      <c r="D13" s="93" t="s">
        <v>7</v>
      </c>
      <c r="E13" s="93" t="s">
        <v>5</v>
      </c>
      <c r="F13" s="93" t="s">
        <v>12</v>
      </c>
      <c r="G13" s="93" t="s">
        <v>13</v>
      </c>
      <c r="H13" s="93" t="s">
        <v>50</v>
      </c>
      <c r="I13" s="93" t="s">
        <v>51</v>
      </c>
      <c r="J13" s="93" t="s">
        <v>52</v>
      </c>
      <c r="K13" s="93" t="s">
        <v>53</v>
      </c>
    </row>
    <row r="14" spans="1:12">
      <c r="B14" s="93" t="s">
        <v>8</v>
      </c>
      <c r="C14" s="21">
        <v>3</v>
      </c>
      <c r="D14" s="21">
        <v>1</v>
      </c>
      <c r="E14" s="21">
        <v>2</v>
      </c>
      <c r="F14" s="21">
        <v>3</v>
      </c>
      <c r="G14" s="21">
        <v>3</v>
      </c>
      <c r="H14" s="27">
        <v>2</v>
      </c>
      <c r="I14" s="27">
        <v>3</v>
      </c>
      <c r="J14" s="27">
        <v>2</v>
      </c>
      <c r="K14" s="27">
        <v>2</v>
      </c>
    </row>
    <row r="15" spans="1:12">
      <c r="B15" s="93" t="s">
        <v>9</v>
      </c>
      <c r="C15" s="21">
        <v>2</v>
      </c>
      <c r="D15" s="21">
        <v>1</v>
      </c>
      <c r="E15" s="21">
        <v>1</v>
      </c>
      <c r="F15" s="21">
        <v>2</v>
      </c>
      <c r="G15" s="21">
        <v>3</v>
      </c>
      <c r="H15" s="27">
        <v>3</v>
      </c>
      <c r="I15" s="27">
        <v>2</v>
      </c>
      <c r="J15" s="27">
        <v>3</v>
      </c>
      <c r="K15" s="27">
        <v>3</v>
      </c>
    </row>
    <row r="16" spans="1:12">
      <c r="B16" s="93" t="s">
        <v>10</v>
      </c>
      <c r="C16" s="21">
        <v>3</v>
      </c>
      <c r="D16" s="21">
        <v>1</v>
      </c>
      <c r="E16" s="21">
        <v>2</v>
      </c>
      <c r="F16" s="21">
        <v>3</v>
      </c>
      <c r="G16" s="21">
        <v>3</v>
      </c>
      <c r="H16" s="27">
        <v>2</v>
      </c>
      <c r="I16" s="27">
        <v>3</v>
      </c>
      <c r="J16" s="27">
        <v>2</v>
      </c>
      <c r="K16" s="27">
        <v>2</v>
      </c>
    </row>
    <row r="17" spans="1:11">
      <c r="B17" s="93" t="s">
        <v>11</v>
      </c>
      <c r="C17" s="21">
        <v>2</v>
      </c>
      <c r="D17" s="21">
        <v>1</v>
      </c>
      <c r="E17" s="21">
        <v>1</v>
      </c>
      <c r="F17" s="21">
        <v>2</v>
      </c>
      <c r="G17" s="21">
        <v>3</v>
      </c>
      <c r="H17" s="27">
        <v>3</v>
      </c>
      <c r="I17" s="27">
        <v>2</v>
      </c>
      <c r="J17" s="27">
        <v>3</v>
      </c>
      <c r="K17" s="27">
        <v>3</v>
      </c>
    </row>
    <row r="18" spans="1:11">
      <c r="B18" s="93" t="s">
        <v>60</v>
      </c>
      <c r="C18" s="21">
        <v>3</v>
      </c>
      <c r="D18" s="21">
        <v>1</v>
      </c>
      <c r="E18" s="21">
        <v>1</v>
      </c>
      <c r="F18" s="21">
        <v>2</v>
      </c>
      <c r="G18" s="21">
        <v>3</v>
      </c>
      <c r="H18" s="27">
        <v>3</v>
      </c>
      <c r="I18" s="27">
        <v>2</v>
      </c>
      <c r="J18" s="27">
        <v>3</v>
      </c>
      <c r="K18" s="27">
        <v>3</v>
      </c>
    </row>
    <row r="19" spans="1:11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1">
      <c r="B20" s="38"/>
      <c r="C20" s="38"/>
      <c r="D20" s="38"/>
      <c r="E20" s="38"/>
      <c r="F20" s="38"/>
      <c r="G20" s="38"/>
    </row>
    <row r="21" spans="1:11">
      <c r="B21" s="38"/>
      <c r="C21" s="38"/>
      <c r="D21" s="38"/>
      <c r="E21" s="38"/>
      <c r="F21" s="38"/>
      <c r="G21" s="38"/>
    </row>
    <row r="22" spans="1:11">
      <c r="A22" s="199" t="s">
        <v>29</v>
      </c>
      <c r="B22" s="199"/>
      <c r="C22" s="196" t="s">
        <v>6</v>
      </c>
      <c r="D22" s="196" t="s">
        <v>7</v>
      </c>
      <c r="E22" s="196" t="s">
        <v>5</v>
      </c>
      <c r="F22" s="196" t="s">
        <v>12</v>
      </c>
      <c r="G22" s="196" t="s">
        <v>13</v>
      </c>
      <c r="H22" s="196" t="s">
        <v>50</v>
      </c>
      <c r="I22" s="196" t="s">
        <v>51</v>
      </c>
      <c r="J22" s="196" t="s">
        <v>52</v>
      </c>
      <c r="K22" s="196" t="s">
        <v>53</v>
      </c>
    </row>
    <row r="23" spans="1:11">
      <c r="A23" s="198" t="s">
        <v>28</v>
      </c>
      <c r="B23" s="198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>
      <c r="A24" s="52" t="s">
        <v>8</v>
      </c>
      <c r="B24" s="23">
        <f>F5</f>
        <v>81.199999999999989</v>
      </c>
      <c r="C24" s="44">
        <f>C14*$B$24/3</f>
        <v>81.199999999999989</v>
      </c>
      <c r="D24" s="44">
        <f>D14*$B$24/3</f>
        <v>27.066666666666663</v>
      </c>
      <c r="E24" s="44">
        <f t="shared" ref="E24:K24" si="0">E14*$B$24/3</f>
        <v>54.133333333333326</v>
      </c>
      <c r="F24" s="44">
        <f t="shared" si="0"/>
        <v>81.199999999999989</v>
      </c>
      <c r="G24" s="44">
        <f t="shared" si="0"/>
        <v>81.199999999999989</v>
      </c>
      <c r="H24" s="44">
        <f t="shared" si="0"/>
        <v>54.133333333333326</v>
      </c>
      <c r="I24" s="44">
        <f t="shared" si="0"/>
        <v>81.199999999999989</v>
      </c>
      <c r="J24" s="44">
        <f t="shared" si="0"/>
        <v>54.133333333333326</v>
      </c>
      <c r="K24" s="44">
        <f t="shared" si="0"/>
        <v>54.133333333333326</v>
      </c>
    </row>
    <row r="25" spans="1:11">
      <c r="A25" s="52" t="s">
        <v>9</v>
      </c>
      <c r="B25" s="23">
        <f t="shared" ref="B25:B28" si="1">F6</f>
        <v>74.8</v>
      </c>
      <c r="C25" s="44">
        <f t="shared" ref="C25:K25" si="2">C15*$B$25/3</f>
        <v>49.866666666666667</v>
      </c>
      <c r="D25" s="44">
        <f t="shared" si="2"/>
        <v>24.933333333333334</v>
      </c>
      <c r="E25" s="44">
        <f t="shared" si="2"/>
        <v>24.933333333333334</v>
      </c>
      <c r="F25" s="44">
        <f t="shared" si="2"/>
        <v>49.866666666666667</v>
      </c>
      <c r="G25" s="44">
        <f t="shared" si="2"/>
        <v>74.8</v>
      </c>
      <c r="H25" s="44">
        <f t="shared" si="2"/>
        <v>74.8</v>
      </c>
      <c r="I25" s="44">
        <f t="shared" si="2"/>
        <v>49.866666666666667</v>
      </c>
      <c r="J25" s="44">
        <f t="shared" si="2"/>
        <v>74.8</v>
      </c>
      <c r="K25" s="44">
        <f t="shared" si="2"/>
        <v>74.8</v>
      </c>
    </row>
    <row r="26" spans="1:11">
      <c r="A26" s="52" t="s">
        <v>10</v>
      </c>
      <c r="B26" s="23">
        <f t="shared" si="1"/>
        <v>73.8</v>
      </c>
      <c r="C26" s="44">
        <f t="shared" ref="C26:K26" si="3">C16*$B$26/3</f>
        <v>73.8</v>
      </c>
      <c r="D26" s="44">
        <f t="shared" si="3"/>
        <v>24.599999999999998</v>
      </c>
      <c r="E26" s="44">
        <f t="shared" si="3"/>
        <v>49.199999999999996</v>
      </c>
      <c r="F26" s="44">
        <f t="shared" si="3"/>
        <v>73.8</v>
      </c>
      <c r="G26" s="44">
        <f t="shared" si="3"/>
        <v>73.8</v>
      </c>
      <c r="H26" s="44">
        <f t="shared" si="3"/>
        <v>49.199999999999996</v>
      </c>
      <c r="I26" s="44">
        <f t="shared" si="3"/>
        <v>73.8</v>
      </c>
      <c r="J26" s="44">
        <f t="shared" si="3"/>
        <v>49.199999999999996</v>
      </c>
      <c r="K26" s="44">
        <f t="shared" si="3"/>
        <v>49.199999999999996</v>
      </c>
    </row>
    <row r="27" spans="1:11">
      <c r="A27" s="52" t="s">
        <v>11</v>
      </c>
      <c r="B27" s="23">
        <f t="shared" si="1"/>
        <v>74.399999999999991</v>
      </c>
      <c r="C27" s="44">
        <f t="shared" ref="C27:K27" si="4">C17*$B$27/3</f>
        <v>49.599999999999994</v>
      </c>
      <c r="D27" s="44">
        <f t="shared" si="4"/>
        <v>24.799999999999997</v>
      </c>
      <c r="E27" s="44">
        <f t="shared" si="4"/>
        <v>24.799999999999997</v>
      </c>
      <c r="F27" s="44">
        <f t="shared" si="4"/>
        <v>49.599999999999994</v>
      </c>
      <c r="G27" s="44">
        <f t="shared" si="4"/>
        <v>74.399999999999991</v>
      </c>
      <c r="H27" s="44">
        <f t="shared" si="4"/>
        <v>74.399999999999991</v>
      </c>
      <c r="I27" s="44">
        <f t="shared" si="4"/>
        <v>49.599999999999994</v>
      </c>
      <c r="J27" s="44">
        <f t="shared" si="4"/>
        <v>74.399999999999991</v>
      </c>
      <c r="K27" s="44">
        <f t="shared" si="4"/>
        <v>74.399999999999991</v>
      </c>
    </row>
    <row r="28" spans="1:11">
      <c r="A28" s="52" t="s">
        <v>60</v>
      </c>
      <c r="B28" s="23">
        <f t="shared" si="1"/>
        <v>76.2</v>
      </c>
      <c r="C28" s="44">
        <f t="shared" ref="C28:K28" si="5">C18*$B$28/3</f>
        <v>76.2</v>
      </c>
      <c r="D28" s="44">
        <f t="shared" si="5"/>
        <v>25.400000000000002</v>
      </c>
      <c r="E28" s="44">
        <f t="shared" si="5"/>
        <v>25.400000000000002</v>
      </c>
      <c r="F28" s="44">
        <f t="shared" si="5"/>
        <v>50.800000000000004</v>
      </c>
      <c r="G28" s="44">
        <f t="shared" si="5"/>
        <v>76.2</v>
      </c>
      <c r="H28" s="44">
        <f t="shared" si="5"/>
        <v>76.2</v>
      </c>
      <c r="I28" s="44">
        <f t="shared" si="5"/>
        <v>50.800000000000004</v>
      </c>
      <c r="J28" s="44">
        <f t="shared" si="5"/>
        <v>76.2</v>
      </c>
      <c r="K28" s="44">
        <f t="shared" si="5"/>
        <v>76.2</v>
      </c>
    </row>
    <row r="29" spans="1:11">
      <c r="A29" s="52" t="s">
        <v>30</v>
      </c>
      <c r="B29" s="24"/>
      <c r="C29" s="52">
        <f t="shared" ref="C29:K29" si="6">AVERAGE(C24:C28)</f>
        <v>66.13333333333334</v>
      </c>
      <c r="D29" s="52">
        <f t="shared" si="6"/>
        <v>25.36</v>
      </c>
      <c r="E29" s="52">
        <f t="shared" si="6"/>
        <v>35.693333333333335</v>
      </c>
      <c r="F29" s="52">
        <f t="shared" si="6"/>
        <v>61.053333333333327</v>
      </c>
      <c r="G29" s="52">
        <f t="shared" si="6"/>
        <v>76.08</v>
      </c>
      <c r="H29" s="52">
        <f t="shared" si="6"/>
        <v>65.746666666666655</v>
      </c>
      <c r="I29" s="52">
        <f t="shared" si="6"/>
        <v>61.053333333333327</v>
      </c>
      <c r="J29" s="52">
        <f t="shared" si="6"/>
        <v>65.746666666666655</v>
      </c>
      <c r="K29" s="52">
        <f t="shared" si="6"/>
        <v>65.746666666666655</v>
      </c>
    </row>
    <row r="30" spans="1:11">
      <c r="B30" s="38"/>
      <c r="C30" s="38"/>
      <c r="D30" s="38"/>
      <c r="E30" s="38"/>
      <c r="F30" s="38"/>
      <c r="G30" s="38"/>
    </row>
    <row r="31" spans="1:11">
      <c r="D31" s="38"/>
      <c r="E31" s="4"/>
      <c r="F31" s="4"/>
      <c r="G31" s="4"/>
      <c r="H31" s="4"/>
      <c r="I31" s="4"/>
    </row>
    <row r="32" spans="1:11">
      <c r="D32" s="38"/>
      <c r="E32" s="38"/>
      <c r="F32" s="38"/>
      <c r="G32" s="38"/>
    </row>
  </sheetData>
  <mergeCells count="11">
    <mergeCell ref="H22:H23"/>
    <mergeCell ref="I22:I23"/>
    <mergeCell ref="J22:J23"/>
    <mergeCell ref="K22:K23"/>
    <mergeCell ref="A23:B23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1"/>
  <sheetViews>
    <sheetView zoomScale="90" zoomScaleNormal="90" workbookViewId="0">
      <selection activeCell="A9" sqref="A9:P9"/>
    </sheetView>
  </sheetViews>
  <sheetFormatPr defaultRowHeight="15"/>
  <cols>
    <col min="1" max="1" width="25.42578125" style="1" customWidth="1"/>
    <col min="2" max="2" width="41.42578125" style="1" bestFit="1" customWidth="1"/>
    <col min="3" max="14" width="8" style="2" customWidth="1"/>
    <col min="15" max="15" width="15.7109375" style="39" bestFit="1" customWidth="1"/>
    <col min="16" max="16" width="24.42578125" style="2" bestFit="1" customWidth="1"/>
    <col min="17" max="16384" width="9.140625" style="39"/>
  </cols>
  <sheetData>
    <row r="1" spans="1:16" ht="18.75" customHeight="1">
      <c r="A1" s="182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5" customHeight="1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customHeight="1">
      <c r="A3" s="182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" customHeight="1">
      <c r="A4" s="195" t="s">
        <v>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" customHeight="1">
      <c r="A5" s="182" t="s">
        <v>44</v>
      </c>
      <c r="B5" s="182"/>
      <c r="C5" s="182" t="s">
        <v>45</v>
      </c>
      <c r="D5" s="182"/>
      <c r="E5" s="182"/>
      <c r="F5" s="182"/>
      <c r="G5" s="182"/>
      <c r="H5" s="132"/>
      <c r="I5" s="182" t="s">
        <v>48</v>
      </c>
      <c r="J5" s="182"/>
      <c r="K5" s="182"/>
      <c r="L5" s="182" t="s">
        <v>425</v>
      </c>
      <c r="M5" s="182"/>
      <c r="N5" s="182" t="s">
        <v>46</v>
      </c>
      <c r="O5" s="182"/>
      <c r="P5" s="132" t="s">
        <v>437</v>
      </c>
    </row>
    <row r="6" spans="1:16" ht="18.75">
      <c r="A6" s="182" t="s">
        <v>57</v>
      </c>
      <c r="B6" s="182"/>
      <c r="C6" s="182" t="s">
        <v>438</v>
      </c>
      <c r="D6" s="189"/>
      <c r="E6" s="189"/>
      <c r="F6" s="189"/>
      <c r="G6" s="189"/>
      <c r="H6" s="182" t="s">
        <v>47</v>
      </c>
      <c r="I6" s="182"/>
      <c r="J6" s="182"/>
      <c r="K6" s="182"/>
      <c r="L6" s="182"/>
      <c r="M6" s="202" t="s">
        <v>435</v>
      </c>
      <c r="N6" s="203"/>
      <c r="O6" s="203"/>
      <c r="P6" s="203"/>
    </row>
    <row r="7" spans="1:16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25"/>
      <c r="P7" s="134"/>
    </row>
    <row r="8" spans="1:16" ht="25.5" customHeight="1">
      <c r="A8" s="135"/>
      <c r="B8" s="133"/>
      <c r="C8" s="136"/>
      <c r="D8" s="136" t="s">
        <v>439</v>
      </c>
      <c r="E8" s="136"/>
      <c r="F8" s="136"/>
      <c r="G8" s="136"/>
      <c r="H8" s="136"/>
      <c r="I8" s="137"/>
      <c r="J8" s="137"/>
      <c r="K8" s="137"/>
      <c r="L8" s="137"/>
      <c r="M8" s="137"/>
      <c r="N8" s="137"/>
      <c r="O8" s="138"/>
      <c r="P8" s="137"/>
    </row>
    <row r="9" spans="1:16" ht="18.75">
      <c r="A9" s="65"/>
      <c r="B9" s="65"/>
      <c r="C9" s="160" t="s">
        <v>66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64"/>
      <c r="P9" s="70"/>
    </row>
    <row r="10" spans="1:16" ht="18.75">
      <c r="A10" s="139"/>
      <c r="B10" s="139"/>
      <c r="C10" s="140" t="s">
        <v>37</v>
      </c>
      <c r="D10" s="140"/>
      <c r="E10" s="140"/>
      <c r="F10" s="140"/>
      <c r="G10" s="140"/>
      <c r="H10" s="140"/>
      <c r="I10" s="140"/>
      <c r="J10" s="140" t="s">
        <v>38</v>
      </c>
      <c r="K10" s="140"/>
      <c r="L10" s="140"/>
      <c r="M10" s="140"/>
      <c r="N10" s="141" t="s">
        <v>39</v>
      </c>
      <c r="O10" s="138"/>
      <c r="P10" s="137"/>
    </row>
    <row r="11" spans="1:16" s="12" customFormat="1" ht="15.75">
      <c r="A11" s="57" t="s">
        <v>20</v>
      </c>
      <c r="B11" s="58"/>
      <c r="C11" s="52">
        <v>1</v>
      </c>
      <c r="D11" s="52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2">
        <v>11</v>
      </c>
      <c r="N11" s="52">
        <v>12</v>
      </c>
      <c r="O11" s="52" t="s">
        <v>40</v>
      </c>
      <c r="P11" s="52" t="s">
        <v>36</v>
      </c>
    </row>
    <row r="12" spans="1:16" s="12" customFormat="1" ht="15.75">
      <c r="A12" s="191" t="s">
        <v>430</v>
      </c>
      <c r="B12" s="192"/>
      <c r="C12" s="21" t="s">
        <v>0</v>
      </c>
      <c r="D12" s="21" t="s">
        <v>1</v>
      </c>
      <c r="E12" s="21" t="s">
        <v>2</v>
      </c>
      <c r="F12" s="21" t="s">
        <v>3</v>
      </c>
      <c r="G12" s="21" t="s">
        <v>61</v>
      </c>
      <c r="H12" s="21" t="s">
        <v>0</v>
      </c>
      <c r="I12" s="21" t="s">
        <v>1</v>
      </c>
      <c r="J12" s="21" t="s">
        <v>2</v>
      </c>
      <c r="K12" s="21" t="s">
        <v>3</v>
      </c>
      <c r="L12" s="21" t="s">
        <v>61</v>
      </c>
      <c r="M12" s="21" t="s">
        <v>0</v>
      </c>
      <c r="N12" s="21" t="s">
        <v>1</v>
      </c>
      <c r="O12" s="52" t="s">
        <v>19</v>
      </c>
      <c r="P12" s="52" t="s">
        <v>19</v>
      </c>
    </row>
    <row r="13" spans="1:16" s="12" customFormat="1" ht="15.75">
      <c r="A13" s="193" t="s">
        <v>22</v>
      </c>
      <c r="B13" s="194"/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2">
        <v>5</v>
      </c>
      <c r="I13" s="52">
        <v>5</v>
      </c>
      <c r="J13" s="52">
        <v>10</v>
      </c>
      <c r="K13" s="52">
        <v>10</v>
      </c>
      <c r="L13" s="52">
        <v>10</v>
      </c>
      <c r="M13" s="52">
        <v>10</v>
      </c>
      <c r="N13" s="52">
        <v>15</v>
      </c>
      <c r="O13" s="52">
        <v>70</v>
      </c>
      <c r="P13" s="52">
        <v>70</v>
      </c>
    </row>
    <row r="14" spans="1:16" s="12" customFormat="1" ht="22.5" customHeight="1">
      <c r="A14" s="101" t="s">
        <v>55</v>
      </c>
      <c r="B14" s="101" t="s">
        <v>56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102">
        <f>O13*0.357142</f>
        <v>24.999940000000002</v>
      </c>
      <c r="P14" s="54"/>
    </row>
    <row r="15" spans="1:16" s="12" customFormat="1" ht="15.75">
      <c r="A15" s="103" t="s">
        <v>244</v>
      </c>
      <c r="B15" s="104" t="s">
        <v>67</v>
      </c>
      <c r="C15" s="9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96">
        <v>35</v>
      </c>
      <c r="P15" s="25">
        <f>SUM(C15:N15)</f>
        <v>0</v>
      </c>
    </row>
    <row r="16" spans="1:16" s="12" customFormat="1" ht="15.75">
      <c r="A16" s="103" t="s">
        <v>245</v>
      </c>
      <c r="B16" s="104" t="s">
        <v>68</v>
      </c>
      <c r="C16" s="94"/>
      <c r="D16" s="22"/>
      <c r="E16" s="22">
        <v>4</v>
      </c>
      <c r="F16" s="22">
        <v>4</v>
      </c>
      <c r="G16" s="22">
        <v>3</v>
      </c>
      <c r="H16" s="22">
        <v>5</v>
      </c>
      <c r="I16" s="22">
        <v>3</v>
      </c>
      <c r="J16" s="22">
        <v>4</v>
      </c>
      <c r="K16" s="22"/>
      <c r="L16" s="22">
        <v>6</v>
      </c>
      <c r="M16" s="22">
        <v>5</v>
      </c>
      <c r="N16" s="22">
        <v>15</v>
      </c>
      <c r="O16" s="96">
        <v>37</v>
      </c>
      <c r="P16" s="25">
        <v>44</v>
      </c>
    </row>
    <row r="17" spans="1:16" s="12" customFormat="1" ht="15.75">
      <c r="A17" s="103" t="s">
        <v>246</v>
      </c>
      <c r="B17" s="104" t="s">
        <v>69</v>
      </c>
      <c r="C17" s="94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96">
        <v>36</v>
      </c>
      <c r="P17" s="25">
        <f t="shared" ref="P17:P79" si="1">SUM(C17:N17)</f>
        <v>0</v>
      </c>
    </row>
    <row r="18" spans="1:16" s="12" customFormat="1" ht="15.75">
      <c r="A18" s="103" t="s">
        <v>247</v>
      </c>
      <c r="B18" s="104" t="s">
        <v>70</v>
      </c>
      <c r="C18" s="94"/>
      <c r="D18" s="22"/>
      <c r="E18" s="22">
        <v>4</v>
      </c>
      <c r="F18" s="22">
        <v>5</v>
      </c>
      <c r="G18" s="22">
        <v>5</v>
      </c>
      <c r="H18" s="22">
        <v>5</v>
      </c>
      <c r="I18" s="22">
        <v>4</v>
      </c>
      <c r="J18" s="22"/>
      <c r="K18" s="22">
        <v>4</v>
      </c>
      <c r="L18" s="22">
        <v>3</v>
      </c>
      <c r="M18" s="22">
        <v>3</v>
      </c>
      <c r="N18" s="22">
        <v>15</v>
      </c>
      <c r="O18" s="96">
        <v>44</v>
      </c>
      <c r="P18" s="25">
        <f t="shared" si="1"/>
        <v>48</v>
      </c>
    </row>
    <row r="19" spans="1:16" s="12" customFormat="1" ht="15.75">
      <c r="A19" s="103" t="s">
        <v>248</v>
      </c>
      <c r="B19" s="104" t="s">
        <v>71</v>
      </c>
      <c r="C19" s="94"/>
      <c r="D19" s="22"/>
      <c r="E19" s="22">
        <v>4</v>
      </c>
      <c r="F19" s="22">
        <v>5</v>
      </c>
      <c r="G19" s="22">
        <v>5</v>
      </c>
      <c r="H19" s="22">
        <v>3</v>
      </c>
      <c r="I19" s="22">
        <v>4</v>
      </c>
      <c r="J19" s="22"/>
      <c r="K19" s="22">
        <v>4</v>
      </c>
      <c r="L19" s="22"/>
      <c r="M19" s="22">
        <v>2</v>
      </c>
      <c r="N19" s="22">
        <v>10</v>
      </c>
      <c r="O19" s="96">
        <v>32</v>
      </c>
      <c r="P19" s="25">
        <f t="shared" si="1"/>
        <v>37</v>
      </c>
    </row>
    <row r="20" spans="1:16" s="12" customFormat="1" ht="15.75">
      <c r="A20" s="103" t="s">
        <v>250</v>
      </c>
      <c r="B20" s="104" t="s">
        <v>73</v>
      </c>
      <c r="C20" s="94">
        <v>3</v>
      </c>
      <c r="D20" s="22"/>
      <c r="E20" s="22">
        <v>0</v>
      </c>
      <c r="F20" s="22">
        <v>2</v>
      </c>
      <c r="G20" s="22">
        <v>1</v>
      </c>
      <c r="H20" s="22"/>
      <c r="I20" s="22"/>
      <c r="J20" s="22"/>
      <c r="K20" s="22"/>
      <c r="L20" s="22"/>
      <c r="M20" s="22">
        <v>2</v>
      </c>
      <c r="N20" s="22">
        <v>2</v>
      </c>
      <c r="O20" s="96">
        <v>32</v>
      </c>
      <c r="P20" s="25">
        <f t="shared" si="1"/>
        <v>10</v>
      </c>
    </row>
    <row r="21" spans="1:16" s="12" customFormat="1" ht="15.75">
      <c r="A21" s="103" t="s">
        <v>251</v>
      </c>
      <c r="B21" s="104" t="s">
        <v>74</v>
      </c>
      <c r="C21" s="94">
        <v>4</v>
      </c>
      <c r="D21" s="22">
        <v>3</v>
      </c>
      <c r="E21" s="22"/>
      <c r="F21" s="22">
        <v>1</v>
      </c>
      <c r="G21" s="22"/>
      <c r="H21" s="22"/>
      <c r="I21" s="22">
        <v>3</v>
      </c>
      <c r="J21" s="22"/>
      <c r="K21" s="22"/>
      <c r="L21" s="22"/>
      <c r="M21" s="22"/>
      <c r="N21" s="22">
        <v>0</v>
      </c>
      <c r="O21" s="96">
        <v>28</v>
      </c>
      <c r="P21" s="25">
        <f t="shared" si="1"/>
        <v>11</v>
      </c>
    </row>
    <row r="22" spans="1:16" s="12" customFormat="1" ht="15.75">
      <c r="A22" s="103" t="s">
        <v>253</v>
      </c>
      <c r="B22" s="104" t="s">
        <v>76</v>
      </c>
      <c r="C22" s="94">
        <v>2</v>
      </c>
      <c r="D22" s="22"/>
      <c r="E22" s="22">
        <v>3</v>
      </c>
      <c r="F22" s="22">
        <v>2</v>
      </c>
      <c r="G22" s="22">
        <v>2</v>
      </c>
      <c r="H22" s="22">
        <v>5</v>
      </c>
      <c r="I22" s="22"/>
      <c r="J22" s="22">
        <v>2</v>
      </c>
      <c r="K22" s="22"/>
      <c r="L22" s="22">
        <v>2</v>
      </c>
      <c r="M22" s="22">
        <v>5</v>
      </c>
      <c r="N22" s="22">
        <v>0</v>
      </c>
      <c r="O22" s="96">
        <v>44</v>
      </c>
      <c r="P22" s="25">
        <f t="shared" si="1"/>
        <v>23</v>
      </c>
    </row>
    <row r="23" spans="1:16" s="12" customFormat="1" ht="15.75">
      <c r="A23" s="103" t="s">
        <v>254</v>
      </c>
      <c r="B23" s="104" t="s">
        <v>77</v>
      </c>
      <c r="C23" s="94">
        <v>1</v>
      </c>
      <c r="D23" s="22"/>
      <c r="E23" s="22">
        <v>3</v>
      </c>
      <c r="F23" s="22"/>
      <c r="G23" s="22"/>
      <c r="H23" s="22">
        <v>1</v>
      </c>
      <c r="I23" s="22">
        <v>3</v>
      </c>
      <c r="J23" s="22"/>
      <c r="K23" s="22">
        <v>3</v>
      </c>
      <c r="L23" s="22">
        <v>2</v>
      </c>
      <c r="M23" s="22"/>
      <c r="N23" s="22">
        <v>15</v>
      </c>
      <c r="O23" s="96">
        <v>31</v>
      </c>
      <c r="P23" s="25">
        <f t="shared" si="1"/>
        <v>28</v>
      </c>
    </row>
    <row r="24" spans="1:16" s="12" customFormat="1" ht="15.75">
      <c r="A24" s="103" t="s">
        <v>256</v>
      </c>
      <c r="B24" s="104" t="s">
        <v>79</v>
      </c>
      <c r="C24" s="94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96">
        <v>47</v>
      </c>
      <c r="P24" s="25">
        <f t="shared" si="1"/>
        <v>0</v>
      </c>
    </row>
    <row r="25" spans="1:16" s="12" customFormat="1" ht="15.75">
      <c r="A25" s="103" t="s">
        <v>258</v>
      </c>
      <c r="B25" s="104" t="s">
        <v>81</v>
      </c>
      <c r="C25" s="94">
        <v>4</v>
      </c>
      <c r="D25" s="22">
        <v>3</v>
      </c>
      <c r="E25" s="22"/>
      <c r="F25" s="22">
        <v>3</v>
      </c>
      <c r="G25" s="22">
        <v>5</v>
      </c>
      <c r="H25" s="22"/>
      <c r="I25" s="22">
        <v>5</v>
      </c>
      <c r="J25" s="22">
        <v>2</v>
      </c>
      <c r="K25" s="22"/>
      <c r="L25" s="22">
        <v>2</v>
      </c>
      <c r="M25" s="22">
        <v>3</v>
      </c>
      <c r="N25" s="22">
        <v>8</v>
      </c>
      <c r="O25" s="96">
        <v>47</v>
      </c>
      <c r="P25" s="25">
        <f t="shared" si="1"/>
        <v>35</v>
      </c>
    </row>
    <row r="26" spans="1:16" s="12" customFormat="1" ht="15.75">
      <c r="A26" s="103" t="s">
        <v>259</v>
      </c>
      <c r="B26" s="104" t="s">
        <v>82</v>
      </c>
      <c r="C26" s="94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96">
        <v>43</v>
      </c>
      <c r="P26" s="25">
        <f t="shared" si="1"/>
        <v>0</v>
      </c>
    </row>
    <row r="27" spans="1:16" s="12" customFormat="1" ht="15.75">
      <c r="A27" s="103" t="s">
        <v>262</v>
      </c>
      <c r="B27" s="104" t="s">
        <v>431</v>
      </c>
      <c r="C27" s="94"/>
      <c r="D27" s="22"/>
      <c r="E27" s="22">
        <v>3</v>
      </c>
      <c r="F27" s="22">
        <v>5</v>
      </c>
      <c r="G27" s="22">
        <v>5</v>
      </c>
      <c r="H27" s="22"/>
      <c r="I27" s="22">
        <v>5</v>
      </c>
      <c r="J27" s="22"/>
      <c r="K27" s="22"/>
      <c r="L27" s="22"/>
      <c r="M27" s="22"/>
      <c r="N27" s="22">
        <v>4</v>
      </c>
      <c r="O27" s="96">
        <v>39</v>
      </c>
      <c r="P27" s="25">
        <f t="shared" si="1"/>
        <v>22</v>
      </c>
    </row>
    <row r="28" spans="1:16" s="12" customFormat="1" ht="15.75">
      <c r="A28" s="103" t="s">
        <v>269</v>
      </c>
      <c r="B28" s="104" t="s">
        <v>92</v>
      </c>
      <c r="C28" s="9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96">
        <v>36</v>
      </c>
      <c r="P28" s="25">
        <f t="shared" si="1"/>
        <v>0</v>
      </c>
    </row>
    <row r="29" spans="1:16" s="12" customFormat="1" ht="15.75">
      <c r="A29" s="103" t="s">
        <v>271</v>
      </c>
      <c r="B29" s="104" t="s">
        <v>94</v>
      </c>
      <c r="C29" s="94"/>
      <c r="D29" s="22"/>
      <c r="E29" s="22">
        <v>3</v>
      </c>
      <c r="F29" s="22">
        <v>3</v>
      </c>
      <c r="G29" s="22">
        <v>5</v>
      </c>
      <c r="H29" s="22">
        <v>1</v>
      </c>
      <c r="I29" s="22">
        <v>3</v>
      </c>
      <c r="J29" s="22">
        <v>3</v>
      </c>
      <c r="K29" s="22">
        <v>3</v>
      </c>
      <c r="L29" s="22">
        <v>2</v>
      </c>
      <c r="M29" s="22"/>
      <c r="N29" s="22">
        <v>14</v>
      </c>
      <c r="O29" s="96">
        <v>38</v>
      </c>
      <c r="P29" s="25">
        <f t="shared" si="1"/>
        <v>37</v>
      </c>
    </row>
    <row r="30" spans="1:16" s="12" customFormat="1" ht="15.75">
      <c r="A30" s="103" t="s">
        <v>272</v>
      </c>
      <c r="B30" s="104" t="s">
        <v>95</v>
      </c>
      <c r="C30" s="94"/>
      <c r="D30" s="22">
        <v>2</v>
      </c>
      <c r="E30" s="22">
        <v>2</v>
      </c>
      <c r="F30" s="22">
        <v>3</v>
      </c>
      <c r="G30" s="22">
        <v>3</v>
      </c>
      <c r="H30" s="22"/>
      <c r="I30" s="22">
        <v>3</v>
      </c>
      <c r="J30" s="22"/>
      <c r="K30" s="22">
        <v>2</v>
      </c>
      <c r="L30" s="22">
        <v>0</v>
      </c>
      <c r="M30" s="22">
        <v>3</v>
      </c>
      <c r="N30" s="22">
        <v>8</v>
      </c>
      <c r="O30" s="96">
        <v>42</v>
      </c>
      <c r="P30" s="25">
        <f t="shared" si="1"/>
        <v>26</v>
      </c>
    </row>
    <row r="31" spans="1:16" s="12" customFormat="1" ht="15.75">
      <c r="A31" s="103" t="s">
        <v>273</v>
      </c>
      <c r="B31" s="104" t="s">
        <v>96</v>
      </c>
      <c r="C31" s="94">
        <v>0</v>
      </c>
      <c r="D31" s="22">
        <v>3</v>
      </c>
      <c r="E31" s="22">
        <v>3</v>
      </c>
      <c r="F31" s="22">
        <v>2</v>
      </c>
      <c r="G31" s="22">
        <v>0</v>
      </c>
      <c r="H31" s="22"/>
      <c r="I31" s="22">
        <v>3</v>
      </c>
      <c r="J31" s="22"/>
      <c r="K31" s="22">
        <v>0</v>
      </c>
      <c r="L31" s="22"/>
      <c r="M31" s="22">
        <v>0</v>
      </c>
      <c r="N31" s="22">
        <v>2</v>
      </c>
      <c r="O31" s="96">
        <v>31</v>
      </c>
      <c r="P31" s="25">
        <f t="shared" si="1"/>
        <v>13</v>
      </c>
    </row>
    <row r="32" spans="1:16" s="12" customFormat="1" ht="15.75">
      <c r="A32" s="103" t="s">
        <v>281</v>
      </c>
      <c r="B32" s="104" t="s">
        <v>104</v>
      </c>
      <c r="C32" s="9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96">
        <v>38</v>
      </c>
      <c r="P32" s="25">
        <f t="shared" si="1"/>
        <v>0</v>
      </c>
    </row>
    <row r="33" spans="1:16" s="12" customFormat="1" ht="15.75">
      <c r="A33" s="103" t="s">
        <v>283</v>
      </c>
      <c r="B33" s="104" t="s">
        <v>106</v>
      </c>
      <c r="C33" s="9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96">
        <v>35</v>
      </c>
      <c r="P33" s="25">
        <f t="shared" si="1"/>
        <v>0</v>
      </c>
    </row>
    <row r="34" spans="1:16" s="12" customFormat="1" ht="15.75">
      <c r="A34" s="103" t="s">
        <v>284</v>
      </c>
      <c r="B34" s="104" t="s">
        <v>107</v>
      </c>
      <c r="C34" s="94">
        <v>0</v>
      </c>
      <c r="D34" s="22"/>
      <c r="E34" s="22">
        <v>5</v>
      </c>
      <c r="F34" s="22">
        <v>0</v>
      </c>
      <c r="G34" s="22">
        <v>0</v>
      </c>
      <c r="H34" s="22">
        <v>2</v>
      </c>
      <c r="I34" s="22">
        <v>5</v>
      </c>
      <c r="J34" s="22">
        <v>3</v>
      </c>
      <c r="K34" s="22"/>
      <c r="L34" s="22"/>
      <c r="M34" s="22"/>
      <c r="N34" s="22">
        <v>5</v>
      </c>
      <c r="O34" s="96">
        <v>46</v>
      </c>
      <c r="P34" s="25">
        <f t="shared" si="1"/>
        <v>20</v>
      </c>
    </row>
    <row r="35" spans="1:16" s="12" customFormat="1" ht="15.75">
      <c r="A35" s="103" t="s">
        <v>285</v>
      </c>
      <c r="B35" s="104" t="s">
        <v>108</v>
      </c>
      <c r="C35" s="94"/>
      <c r="D35" s="22"/>
      <c r="E35" s="22">
        <v>3</v>
      </c>
      <c r="F35" s="22">
        <v>2</v>
      </c>
      <c r="G35" s="22">
        <v>2</v>
      </c>
      <c r="H35" s="22">
        <v>0</v>
      </c>
      <c r="I35" s="22"/>
      <c r="J35" s="22">
        <v>3</v>
      </c>
      <c r="K35" s="22">
        <v>1</v>
      </c>
      <c r="L35" s="22">
        <v>3</v>
      </c>
      <c r="M35" s="22"/>
      <c r="N35" s="22">
        <v>6</v>
      </c>
      <c r="O35" s="96">
        <v>44</v>
      </c>
      <c r="P35" s="25">
        <f t="shared" si="1"/>
        <v>20</v>
      </c>
    </row>
    <row r="36" spans="1:16" s="12" customFormat="1" ht="15.75">
      <c r="A36" s="103" t="s">
        <v>286</v>
      </c>
      <c r="B36" s="104" t="s">
        <v>109</v>
      </c>
      <c r="C36" s="9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96">
        <v>44</v>
      </c>
      <c r="P36" s="25">
        <f t="shared" si="1"/>
        <v>0</v>
      </c>
    </row>
    <row r="37" spans="1:16" s="12" customFormat="1" ht="15.75">
      <c r="A37" s="103" t="s">
        <v>287</v>
      </c>
      <c r="B37" s="104" t="s">
        <v>110</v>
      </c>
      <c r="C37" s="94">
        <v>2</v>
      </c>
      <c r="D37" s="22"/>
      <c r="E37" s="22">
        <v>5</v>
      </c>
      <c r="F37" s="22">
        <v>5</v>
      </c>
      <c r="G37" s="22">
        <v>5</v>
      </c>
      <c r="H37" s="22">
        <v>5</v>
      </c>
      <c r="I37" s="22"/>
      <c r="J37" s="22">
        <v>4</v>
      </c>
      <c r="K37" s="22"/>
      <c r="L37" s="22">
        <v>10</v>
      </c>
      <c r="M37" s="22">
        <v>4</v>
      </c>
      <c r="N37" s="22">
        <v>15</v>
      </c>
      <c r="O37" s="96">
        <v>41</v>
      </c>
      <c r="P37" s="25">
        <f t="shared" si="1"/>
        <v>55</v>
      </c>
    </row>
    <row r="38" spans="1:16" s="12" customFormat="1" ht="15.75">
      <c r="A38" s="103" t="s">
        <v>289</v>
      </c>
      <c r="B38" s="104" t="s">
        <v>112</v>
      </c>
      <c r="C38" s="94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96">
        <v>33</v>
      </c>
      <c r="P38" s="25">
        <f t="shared" si="1"/>
        <v>0</v>
      </c>
    </row>
    <row r="39" spans="1:16" s="12" customFormat="1" ht="15.75">
      <c r="A39" s="103" t="s">
        <v>290</v>
      </c>
      <c r="B39" s="104" t="s">
        <v>113</v>
      </c>
      <c r="C39" s="94"/>
      <c r="D39" s="22"/>
      <c r="E39" s="22">
        <v>4</v>
      </c>
      <c r="F39" s="22">
        <v>5</v>
      </c>
      <c r="G39" s="22">
        <v>5</v>
      </c>
      <c r="H39" s="22"/>
      <c r="I39" s="22">
        <v>3</v>
      </c>
      <c r="J39" s="22">
        <v>3</v>
      </c>
      <c r="K39" s="22"/>
      <c r="L39" s="22">
        <v>2</v>
      </c>
      <c r="M39" s="22">
        <v>2</v>
      </c>
      <c r="N39" s="22">
        <v>12</v>
      </c>
      <c r="O39" s="96">
        <v>47</v>
      </c>
      <c r="P39" s="25">
        <f t="shared" si="1"/>
        <v>36</v>
      </c>
    </row>
    <row r="40" spans="1:16" s="12" customFormat="1" ht="15.75">
      <c r="A40" s="103" t="s">
        <v>291</v>
      </c>
      <c r="B40" s="104" t="s">
        <v>114</v>
      </c>
      <c r="C40" s="94"/>
      <c r="D40" s="22"/>
      <c r="E40" s="22">
        <v>3</v>
      </c>
      <c r="F40" s="22">
        <v>5</v>
      </c>
      <c r="G40" s="22">
        <v>5</v>
      </c>
      <c r="H40" s="22">
        <v>5</v>
      </c>
      <c r="I40" s="22">
        <v>3</v>
      </c>
      <c r="J40" s="22">
        <v>4</v>
      </c>
      <c r="K40" s="22">
        <v>10</v>
      </c>
      <c r="L40" s="22">
        <v>9</v>
      </c>
      <c r="M40" s="22"/>
      <c r="N40" s="22">
        <v>13</v>
      </c>
      <c r="O40" s="96">
        <v>45</v>
      </c>
      <c r="P40" s="25">
        <f t="shared" si="1"/>
        <v>57</v>
      </c>
    </row>
    <row r="41" spans="1:16" s="12" customFormat="1" ht="15.75">
      <c r="A41" s="103" t="s">
        <v>292</v>
      </c>
      <c r="B41" s="104" t="s">
        <v>115</v>
      </c>
      <c r="C41" s="94">
        <v>2</v>
      </c>
      <c r="D41" s="22">
        <v>3</v>
      </c>
      <c r="E41" s="22"/>
      <c r="F41" s="22"/>
      <c r="G41" s="22"/>
      <c r="H41" s="22"/>
      <c r="I41" s="22"/>
      <c r="J41" s="22"/>
      <c r="K41" s="22"/>
      <c r="L41" s="22"/>
      <c r="M41" s="22">
        <v>2</v>
      </c>
      <c r="N41" s="22">
        <v>0</v>
      </c>
      <c r="O41" s="96">
        <v>47</v>
      </c>
      <c r="P41" s="25">
        <f t="shared" si="1"/>
        <v>7</v>
      </c>
    </row>
    <row r="42" spans="1:16" s="12" customFormat="1" ht="15.75">
      <c r="A42" s="103" t="s">
        <v>293</v>
      </c>
      <c r="B42" s="104" t="s">
        <v>116</v>
      </c>
      <c r="C42" s="94"/>
      <c r="D42" s="22"/>
      <c r="E42" s="22"/>
      <c r="F42" s="22">
        <v>0</v>
      </c>
      <c r="G42" s="22">
        <v>5</v>
      </c>
      <c r="H42" s="22">
        <v>5</v>
      </c>
      <c r="I42" s="22">
        <v>5</v>
      </c>
      <c r="J42" s="22">
        <v>4</v>
      </c>
      <c r="K42" s="22"/>
      <c r="L42" s="22">
        <v>7</v>
      </c>
      <c r="M42" s="22"/>
      <c r="N42" s="22">
        <v>5</v>
      </c>
      <c r="O42" s="96">
        <v>41</v>
      </c>
      <c r="P42" s="25">
        <f t="shared" si="1"/>
        <v>31</v>
      </c>
    </row>
    <row r="43" spans="1:16" s="12" customFormat="1" ht="15.75">
      <c r="A43" s="103" t="s">
        <v>295</v>
      </c>
      <c r="B43" s="104" t="s">
        <v>118</v>
      </c>
      <c r="C43" s="9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96">
        <v>37</v>
      </c>
      <c r="P43" s="25">
        <f t="shared" si="1"/>
        <v>0</v>
      </c>
    </row>
    <row r="44" spans="1:16" s="12" customFormat="1" ht="15.75">
      <c r="A44" s="103" t="s">
        <v>296</v>
      </c>
      <c r="B44" s="104" t="s">
        <v>119</v>
      </c>
      <c r="C44" s="94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>
        <v>8</v>
      </c>
      <c r="O44" s="96">
        <v>30</v>
      </c>
      <c r="P44" s="25">
        <f t="shared" si="1"/>
        <v>8</v>
      </c>
    </row>
    <row r="45" spans="1:16" s="12" customFormat="1" ht="15.75">
      <c r="A45" s="103" t="s">
        <v>297</v>
      </c>
      <c r="B45" s="104" t="s">
        <v>120</v>
      </c>
      <c r="C45" s="94"/>
      <c r="D45" s="22"/>
      <c r="E45" s="22">
        <v>2</v>
      </c>
      <c r="F45" s="22">
        <v>5</v>
      </c>
      <c r="G45" s="22">
        <v>4</v>
      </c>
      <c r="H45" s="22"/>
      <c r="I45" s="22">
        <v>0</v>
      </c>
      <c r="J45" s="22">
        <v>2</v>
      </c>
      <c r="K45" s="22"/>
      <c r="L45" s="22">
        <v>3</v>
      </c>
      <c r="M45" s="22"/>
      <c r="N45" s="22">
        <v>3</v>
      </c>
      <c r="O45" s="96">
        <v>38</v>
      </c>
      <c r="P45" s="25">
        <f t="shared" si="1"/>
        <v>19</v>
      </c>
    </row>
    <row r="46" spans="1:16" s="12" customFormat="1" ht="15.75">
      <c r="A46" s="103" t="s">
        <v>298</v>
      </c>
      <c r="B46" s="104" t="s">
        <v>121</v>
      </c>
      <c r="C46" s="94">
        <v>0</v>
      </c>
      <c r="D46" s="22">
        <v>2</v>
      </c>
      <c r="E46" s="22">
        <v>5</v>
      </c>
      <c r="F46" s="22">
        <v>4</v>
      </c>
      <c r="G46" s="22"/>
      <c r="H46" s="22"/>
      <c r="I46" s="22">
        <v>5</v>
      </c>
      <c r="J46" s="22">
        <v>3</v>
      </c>
      <c r="K46" s="22"/>
      <c r="L46" s="22">
        <v>2</v>
      </c>
      <c r="M46" s="22"/>
      <c r="N46" s="22"/>
      <c r="O46" s="96">
        <v>38</v>
      </c>
      <c r="P46" s="25">
        <f t="shared" si="1"/>
        <v>21</v>
      </c>
    </row>
    <row r="47" spans="1:16" s="12" customFormat="1" ht="15.75">
      <c r="A47" s="103" t="s">
        <v>299</v>
      </c>
      <c r="B47" s="104" t="s">
        <v>122</v>
      </c>
      <c r="C47" s="9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96">
        <v>34</v>
      </c>
      <c r="P47" s="25">
        <f t="shared" si="1"/>
        <v>0</v>
      </c>
    </row>
    <row r="48" spans="1:16" s="12" customFormat="1" ht="15.75">
      <c r="A48" s="103" t="s">
        <v>300</v>
      </c>
      <c r="B48" s="104" t="s">
        <v>123</v>
      </c>
      <c r="C48" s="94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96">
        <v>41</v>
      </c>
      <c r="P48" s="25">
        <f t="shared" si="1"/>
        <v>0</v>
      </c>
    </row>
    <row r="49" spans="1:16" s="12" customFormat="1" ht="15.75">
      <c r="A49" s="103" t="s">
        <v>301</v>
      </c>
      <c r="B49" s="104" t="s">
        <v>124</v>
      </c>
      <c r="C49" s="94"/>
      <c r="D49" s="22"/>
      <c r="E49" s="22">
        <v>4</v>
      </c>
      <c r="F49" s="22">
        <v>4</v>
      </c>
      <c r="G49" s="22">
        <v>3</v>
      </c>
      <c r="H49" s="22">
        <v>0</v>
      </c>
      <c r="I49" s="22">
        <v>3</v>
      </c>
      <c r="J49" s="22"/>
      <c r="K49" s="22">
        <v>4</v>
      </c>
      <c r="L49" s="22"/>
      <c r="M49" s="22"/>
      <c r="N49" s="22">
        <v>12</v>
      </c>
      <c r="O49" s="96">
        <v>41</v>
      </c>
      <c r="P49" s="25">
        <f t="shared" si="1"/>
        <v>30</v>
      </c>
    </row>
    <row r="50" spans="1:16" s="12" customFormat="1" ht="15.75">
      <c r="A50" s="103" t="s">
        <v>302</v>
      </c>
      <c r="B50" s="104" t="s">
        <v>125</v>
      </c>
      <c r="C50" s="94"/>
      <c r="D50" s="22"/>
      <c r="E50" s="22">
        <v>2</v>
      </c>
      <c r="F50" s="22">
        <v>5</v>
      </c>
      <c r="G50" s="22"/>
      <c r="H50" s="22"/>
      <c r="I50" s="22">
        <v>3</v>
      </c>
      <c r="J50" s="22">
        <v>3</v>
      </c>
      <c r="K50" s="22">
        <v>0</v>
      </c>
      <c r="L50" s="22">
        <v>5</v>
      </c>
      <c r="M50" s="22"/>
      <c r="N50" s="22">
        <v>5</v>
      </c>
      <c r="O50" s="96">
        <v>36</v>
      </c>
      <c r="P50" s="25">
        <f t="shared" si="1"/>
        <v>23</v>
      </c>
    </row>
    <row r="51" spans="1:16" s="12" customFormat="1" ht="15.75">
      <c r="A51" s="103" t="s">
        <v>304</v>
      </c>
      <c r="B51" s="104" t="s">
        <v>127</v>
      </c>
      <c r="C51" s="94"/>
      <c r="D51" s="22"/>
      <c r="E51" s="22">
        <v>5</v>
      </c>
      <c r="F51" s="22">
        <v>3</v>
      </c>
      <c r="G51" s="22">
        <v>3</v>
      </c>
      <c r="H51" s="22"/>
      <c r="I51" s="22">
        <v>0</v>
      </c>
      <c r="J51" s="22"/>
      <c r="K51" s="22">
        <v>4</v>
      </c>
      <c r="L51" s="22"/>
      <c r="M51" s="22">
        <v>6</v>
      </c>
      <c r="N51" s="22">
        <v>10</v>
      </c>
      <c r="O51" s="96">
        <v>41</v>
      </c>
      <c r="P51" s="25">
        <f t="shared" si="1"/>
        <v>31</v>
      </c>
    </row>
    <row r="52" spans="1:16" s="12" customFormat="1" ht="15.75">
      <c r="A52" s="103" t="s">
        <v>305</v>
      </c>
      <c r="B52" s="104" t="s">
        <v>128</v>
      </c>
      <c r="C52" s="94"/>
      <c r="D52" s="22"/>
      <c r="E52" s="22">
        <v>5</v>
      </c>
      <c r="F52" s="22">
        <v>5</v>
      </c>
      <c r="G52" s="22">
        <v>5</v>
      </c>
      <c r="H52" s="22">
        <v>5</v>
      </c>
      <c r="I52" s="22">
        <v>5</v>
      </c>
      <c r="J52" s="22">
        <v>10</v>
      </c>
      <c r="K52" s="22">
        <v>10</v>
      </c>
      <c r="L52" s="22">
        <v>10</v>
      </c>
      <c r="M52" s="22"/>
      <c r="N52" s="22">
        <v>12</v>
      </c>
      <c r="O52" s="96">
        <v>44</v>
      </c>
      <c r="P52" s="25">
        <f t="shared" si="1"/>
        <v>67</v>
      </c>
    </row>
    <row r="53" spans="1:16" s="12" customFormat="1" ht="15.75">
      <c r="A53" s="103" t="s">
        <v>307</v>
      </c>
      <c r="B53" s="104" t="s">
        <v>130</v>
      </c>
      <c r="C53" s="94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96">
        <v>34</v>
      </c>
      <c r="P53" s="25">
        <f t="shared" si="1"/>
        <v>0</v>
      </c>
    </row>
    <row r="54" spans="1:16" s="12" customFormat="1" ht="15.75">
      <c r="A54" s="103" t="s">
        <v>308</v>
      </c>
      <c r="B54" s="104" t="s">
        <v>131</v>
      </c>
      <c r="C54" s="94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96">
        <v>28</v>
      </c>
      <c r="P54" s="25">
        <f t="shared" si="1"/>
        <v>0</v>
      </c>
    </row>
    <row r="55" spans="1:16" s="12" customFormat="1" ht="15.75">
      <c r="A55" s="103" t="s">
        <v>310</v>
      </c>
      <c r="B55" s="104" t="s">
        <v>133</v>
      </c>
      <c r="C55" s="94">
        <v>0</v>
      </c>
      <c r="D55" s="22"/>
      <c r="E55" s="22"/>
      <c r="F55" s="22">
        <v>2</v>
      </c>
      <c r="G55" s="22">
        <v>1</v>
      </c>
      <c r="H55" s="22">
        <v>3</v>
      </c>
      <c r="I55" s="22"/>
      <c r="J55" s="22">
        <v>3</v>
      </c>
      <c r="K55" s="22"/>
      <c r="L55" s="22">
        <v>5</v>
      </c>
      <c r="M55" s="22"/>
      <c r="N55" s="22">
        <v>9</v>
      </c>
      <c r="O55" s="96">
        <v>53</v>
      </c>
      <c r="P55" s="25">
        <f t="shared" si="1"/>
        <v>23</v>
      </c>
    </row>
    <row r="56" spans="1:16" s="12" customFormat="1" ht="15.75">
      <c r="A56" s="103" t="s">
        <v>311</v>
      </c>
      <c r="B56" s="104" t="s">
        <v>134</v>
      </c>
      <c r="C56" s="94">
        <v>4</v>
      </c>
      <c r="D56" s="22">
        <v>3</v>
      </c>
      <c r="E56" s="22">
        <v>3</v>
      </c>
      <c r="F56" s="22">
        <v>2</v>
      </c>
      <c r="G56" s="22">
        <v>2</v>
      </c>
      <c r="H56" s="22"/>
      <c r="I56" s="22"/>
      <c r="J56" s="22">
        <v>3</v>
      </c>
      <c r="K56" s="22"/>
      <c r="L56" s="22">
        <v>3</v>
      </c>
      <c r="M56" s="22">
        <v>3</v>
      </c>
      <c r="N56" s="22">
        <v>0</v>
      </c>
      <c r="O56" s="96">
        <v>40</v>
      </c>
      <c r="P56" s="25">
        <f t="shared" si="1"/>
        <v>23</v>
      </c>
    </row>
    <row r="57" spans="1:16" s="12" customFormat="1" ht="15.75">
      <c r="A57" s="103" t="s">
        <v>314</v>
      </c>
      <c r="B57" s="104" t="s">
        <v>137</v>
      </c>
      <c r="C57" s="94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96">
        <v>25</v>
      </c>
      <c r="P57" s="25">
        <f t="shared" si="1"/>
        <v>0</v>
      </c>
    </row>
    <row r="58" spans="1:16" s="12" customFormat="1" ht="15.75">
      <c r="A58" s="103" t="s">
        <v>316</v>
      </c>
      <c r="B58" s="104" t="s">
        <v>139</v>
      </c>
      <c r="C58" s="94">
        <v>3</v>
      </c>
      <c r="D58" s="22"/>
      <c r="E58" s="22"/>
      <c r="F58" s="22">
        <v>2</v>
      </c>
      <c r="G58" s="22">
        <v>5</v>
      </c>
      <c r="H58" s="22">
        <v>4</v>
      </c>
      <c r="I58" s="22">
        <v>5</v>
      </c>
      <c r="J58" s="22">
        <v>3</v>
      </c>
      <c r="K58" s="22"/>
      <c r="L58" s="22">
        <v>7</v>
      </c>
      <c r="M58" s="22">
        <v>2</v>
      </c>
      <c r="N58" s="22">
        <v>13</v>
      </c>
      <c r="O58" s="96">
        <v>34</v>
      </c>
      <c r="P58" s="25">
        <f t="shared" si="1"/>
        <v>44</v>
      </c>
    </row>
    <row r="59" spans="1:16" s="12" customFormat="1" ht="15.75">
      <c r="A59" s="103" t="s">
        <v>317</v>
      </c>
      <c r="B59" s="104" t="s">
        <v>140</v>
      </c>
      <c r="C59" s="94"/>
      <c r="D59" s="22"/>
      <c r="E59" s="22"/>
      <c r="F59" s="22">
        <v>2</v>
      </c>
      <c r="G59" s="22">
        <v>3</v>
      </c>
      <c r="H59" s="22">
        <v>1</v>
      </c>
      <c r="I59" s="22">
        <v>2</v>
      </c>
      <c r="J59" s="22">
        <v>2</v>
      </c>
      <c r="K59" s="22"/>
      <c r="L59" s="22">
        <v>2</v>
      </c>
      <c r="M59" s="22"/>
      <c r="N59" s="22"/>
      <c r="O59" s="96">
        <v>40</v>
      </c>
      <c r="P59" s="25">
        <f t="shared" si="1"/>
        <v>12</v>
      </c>
    </row>
    <row r="60" spans="1:16" s="12" customFormat="1" ht="15.75">
      <c r="A60" s="103" t="s">
        <v>320</v>
      </c>
      <c r="B60" s="104" t="s">
        <v>143</v>
      </c>
      <c r="C60" s="94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96">
        <v>34</v>
      </c>
      <c r="P60" s="25">
        <f t="shared" si="1"/>
        <v>0</v>
      </c>
    </row>
    <row r="61" spans="1:16" s="12" customFormat="1" ht="15.75">
      <c r="A61" s="103" t="s">
        <v>323</v>
      </c>
      <c r="B61" s="104" t="s">
        <v>146</v>
      </c>
      <c r="C61" s="94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96">
        <v>31</v>
      </c>
      <c r="P61" s="25">
        <f t="shared" si="1"/>
        <v>0</v>
      </c>
    </row>
    <row r="62" spans="1:16" s="12" customFormat="1" ht="15.75">
      <c r="A62" s="103" t="s">
        <v>324</v>
      </c>
      <c r="B62" s="104" t="s">
        <v>147</v>
      </c>
      <c r="C62" s="94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96">
        <v>42</v>
      </c>
      <c r="P62" s="25">
        <f t="shared" si="1"/>
        <v>0</v>
      </c>
    </row>
    <row r="63" spans="1:16" s="12" customFormat="1" ht="15.75">
      <c r="A63" s="103" t="s">
        <v>325</v>
      </c>
      <c r="B63" s="104" t="s">
        <v>148</v>
      </c>
      <c r="C63" s="9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96">
        <v>43</v>
      </c>
      <c r="P63" s="25">
        <f t="shared" si="1"/>
        <v>0</v>
      </c>
    </row>
    <row r="64" spans="1:16" s="12" customFormat="1" ht="15.75">
      <c r="A64" s="103" t="s">
        <v>326</v>
      </c>
      <c r="B64" s="104" t="s">
        <v>149</v>
      </c>
      <c r="C64" s="94"/>
      <c r="D64" s="22"/>
      <c r="E64" s="22">
        <v>4</v>
      </c>
      <c r="F64" s="22">
        <v>0</v>
      </c>
      <c r="G64" s="22"/>
      <c r="H64" s="22">
        <v>0</v>
      </c>
      <c r="I64" s="22">
        <v>5</v>
      </c>
      <c r="J64" s="22"/>
      <c r="K64" s="22"/>
      <c r="L64" s="22"/>
      <c r="M64" s="22"/>
      <c r="N64" s="22">
        <v>0</v>
      </c>
      <c r="O64" s="96">
        <v>44</v>
      </c>
      <c r="P64" s="25">
        <f t="shared" si="1"/>
        <v>9</v>
      </c>
    </row>
    <row r="65" spans="1:16" s="12" customFormat="1" ht="15.75">
      <c r="A65" s="103" t="s">
        <v>327</v>
      </c>
      <c r="B65" s="104" t="s">
        <v>150</v>
      </c>
      <c r="C65" s="94">
        <v>3</v>
      </c>
      <c r="D65" s="22"/>
      <c r="E65" s="22"/>
      <c r="F65" s="22"/>
      <c r="G65" s="22"/>
      <c r="H65" s="22"/>
      <c r="I65" s="22">
        <v>4</v>
      </c>
      <c r="J65" s="22"/>
      <c r="K65" s="22"/>
      <c r="L65" s="22"/>
      <c r="M65" s="22">
        <v>4</v>
      </c>
      <c r="N65" s="22"/>
      <c r="O65" s="96">
        <v>39</v>
      </c>
      <c r="P65" s="25">
        <f t="shared" si="1"/>
        <v>11</v>
      </c>
    </row>
    <row r="66" spans="1:16" s="12" customFormat="1" ht="15.75">
      <c r="A66" s="103" t="s">
        <v>328</v>
      </c>
      <c r="B66" s="104" t="s">
        <v>151</v>
      </c>
      <c r="C66" s="94"/>
      <c r="D66" s="22"/>
      <c r="E66" s="22">
        <v>5</v>
      </c>
      <c r="F66" s="22">
        <v>5</v>
      </c>
      <c r="G66" s="22">
        <v>5</v>
      </c>
      <c r="H66" s="22">
        <v>1</v>
      </c>
      <c r="I66" s="22">
        <v>5</v>
      </c>
      <c r="J66" s="22">
        <v>4</v>
      </c>
      <c r="K66" s="22">
        <v>5</v>
      </c>
      <c r="L66" s="22">
        <v>6</v>
      </c>
      <c r="M66" s="22"/>
      <c r="N66" s="22">
        <v>15</v>
      </c>
      <c r="O66" s="96">
        <v>47</v>
      </c>
      <c r="P66" s="25">
        <f t="shared" si="1"/>
        <v>51</v>
      </c>
    </row>
    <row r="67" spans="1:16" s="12" customFormat="1" ht="15.75">
      <c r="A67" s="103" t="s">
        <v>330</v>
      </c>
      <c r="B67" s="104" t="s">
        <v>153</v>
      </c>
      <c r="C67" s="94"/>
      <c r="D67" s="22"/>
      <c r="E67" s="22"/>
      <c r="F67" s="22">
        <v>3</v>
      </c>
      <c r="G67" s="22">
        <v>4</v>
      </c>
      <c r="H67" s="22"/>
      <c r="I67" s="22">
        <v>4</v>
      </c>
      <c r="J67" s="22"/>
      <c r="K67" s="22"/>
      <c r="L67" s="22"/>
      <c r="M67" s="22">
        <v>1</v>
      </c>
      <c r="N67" s="22">
        <v>3</v>
      </c>
      <c r="O67" s="96">
        <v>40</v>
      </c>
      <c r="P67" s="25">
        <f t="shared" si="1"/>
        <v>15</v>
      </c>
    </row>
    <row r="68" spans="1:16" s="12" customFormat="1" ht="15.75">
      <c r="A68" s="103" t="s">
        <v>331</v>
      </c>
      <c r="B68" s="104" t="s">
        <v>154</v>
      </c>
      <c r="C68" s="9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96"/>
      <c r="P68" s="25">
        <f t="shared" si="1"/>
        <v>0</v>
      </c>
    </row>
    <row r="69" spans="1:16" s="12" customFormat="1" ht="15.75">
      <c r="A69" s="103" t="s">
        <v>336</v>
      </c>
      <c r="B69" s="104" t="s">
        <v>159</v>
      </c>
      <c r="C69" s="9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96">
        <v>41</v>
      </c>
      <c r="P69" s="25">
        <f t="shared" si="1"/>
        <v>0</v>
      </c>
    </row>
    <row r="70" spans="1:16" s="12" customFormat="1" ht="15.75">
      <c r="A70" s="103" t="s">
        <v>337</v>
      </c>
      <c r="B70" s="104" t="s">
        <v>160</v>
      </c>
      <c r="C70" s="94">
        <v>2</v>
      </c>
      <c r="D70" s="22">
        <v>1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96">
        <v>37</v>
      </c>
      <c r="P70" s="25">
        <f t="shared" si="1"/>
        <v>3</v>
      </c>
    </row>
    <row r="71" spans="1:16" s="12" customFormat="1" ht="15.75">
      <c r="A71" s="103" t="s">
        <v>338</v>
      </c>
      <c r="B71" s="104" t="s">
        <v>161</v>
      </c>
      <c r="C71" s="94">
        <v>2</v>
      </c>
      <c r="D71" s="22">
        <v>4</v>
      </c>
      <c r="E71" s="22"/>
      <c r="F71" s="22">
        <v>1</v>
      </c>
      <c r="G71" s="22"/>
      <c r="H71" s="22">
        <v>1</v>
      </c>
      <c r="I71" s="22">
        <v>5</v>
      </c>
      <c r="J71" s="22">
        <v>3</v>
      </c>
      <c r="K71" s="22"/>
      <c r="L71" s="22">
        <v>6</v>
      </c>
      <c r="M71" s="22">
        <v>1</v>
      </c>
      <c r="N71" s="22">
        <v>12</v>
      </c>
      <c r="O71" s="96">
        <v>44</v>
      </c>
      <c r="P71" s="25">
        <f t="shared" si="1"/>
        <v>35</v>
      </c>
    </row>
    <row r="72" spans="1:16" s="12" customFormat="1" ht="15.75">
      <c r="A72" s="103" t="s">
        <v>340</v>
      </c>
      <c r="B72" s="104" t="s">
        <v>163</v>
      </c>
      <c r="C72" s="94">
        <v>3</v>
      </c>
      <c r="D72" s="22"/>
      <c r="E72" s="22">
        <v>5</v>
      </c>
      <c r="F72" s="22">
        <v>5</v>
      </c>
      <c r="G72" s="22">
        <v>5</v>
      </c>
      <c r="H72" s="22">
        <v>5</v>
      </c>
      <c r="I72" s="22">
        <v>5</v>
      </c>
      <c r="J72" s="22">
        <v>3</v>
      </c>
      <c r="K72" s="22"/>
      <c r="L72" s="22">
        <v>10</v>
      </c>
      <c r="M72" s="22"/>
      <c r="N72" s="22">
        <v>13</v>
      </c>
      <c r="O72" s="96">
        <v>48</v>
      </c>
      <c r="P72" s="25">
        <f t="shared" si="1"/>
        <v>54</v>
      </c>
    </row>
    <row r="73" spans="1:16" s="12" customFormat="1" ht="15.75">
      <c r="A73" s="103" t="s">
        <v>343</v>
      </c>
      <c r="B73" s="104" t="s">
        <v>166</v>
      </c>
      <c r="C73" s="94">
        <v>1</v>
      </c>
      <c r="D73" s="22">
        <v>3</v>
      </c>
      <c r="E73" s="22"/>
      <c r="F73" s="22">
        <v>2</v>
      </c>
      <c r="G73" s="22">
        <v>2</v>
      </c>
      <c r="H73" s="22"/>
      <c r="I73" s="22">
        <v>5</v>
      </c>
      <c r="J73" s="22"/>
      <c r="K73" s="22"/>
      <c r="L73" s="22"/>
      <c r="M73" s="22">
        <v>2</v>
      </c>
      <c r="N73" s="22"/>
      <c r="O73" s="96">
        <v>35</v>
      </c>
      <c r="P73" s="25">
        <f t="shared" si="1"/>
        <v>15</v>
      </c>
    </row>
    <row r="74" spans="1:16" s="12" customFormat="1" ht="15.75">
      <c r="A74" s="103" t="s">
        <v>345</v>
      </c>
      <c r="B74" s="104" t="s">
        <v>168</v>
      </c>
      <c r="C74" s="94"/>
      <c r="D74" s="22">
        <v>4</v>
      </c>
      <c r="E74" s="22">
        <v>5</v>
      </c>
      <c r="F74" s="22">
        <v>5</v>
      </c>
      <c r="G74" s="22">
        <v>5</v>
      </c>
      <c r="H74" s="22"/>
      <c r="I74" s="22">
        <v>5</v>
      </c>
      <c r="J74" s="22">
        <v>10</v>
      </c>
      <c r="K74" s="22">
        <v>3</v>
      </c>
      <c r="L74" s="22">
        <v>10</v>
      </c>
      <c r="M74" s="22">
        <v>5</v>
      </c>
      <c r="N74" s="22">
        <v>5</v>
      </c>
      <c r="O74" s="96">
        <v>44</v>
      </c>
      <c r="P74" s="25">
        <f t="shared" si="1"/>
        <v>57</v>
      </c>
    </row>
    <row r="75" spans="1:16" s="12" customFormat="1" ht="15.75">
      <c r="A75" s="103" t="s">
        <v>347</v>
      </c>
      <c r="B75" s="104" t="s">
        <v>170</v>
      </c>
      <c r="C75" s="94">
        <v>2</v>
      </c>
      <c r="D75" s="22">
        <v>4</v>
      </c>
      <c r="E75" s="22"/>
      <c r="F75" s="22"/>
      <c r="G75" s="22"/>
      <c r="H75" s="22">
        <v>2</v>
      </c>
      <c r="I75" s="22">
        <v>2</v>
      </c>
      <c r="J75" s="22"/>
      <c r="K75" s="22"/>
      <c r="L75" s="22"/>
      <c r="M75" s="22">
        <v>3</v>
      </c>
      <c r="N75" s="22">
        <v>0</v>
      </c>
      <c r="O75" s="96">
        <v>33</v>
      </c>
      <c r="P75" s="25">
        <f t="shared" si="1"/>
        <v>13</v>
      </c>
    </row>
    <row r="76" spans="1:16" s="12" customFormat="1" ht="15.75">
      <c r="A76" s="103" t="s">
        <v>348</v>
      </c>
      <c r="B76" s="104" t="s">
        <v>171</v>
      </c>
      <c r="C76" s="94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96">
        <v>40</v>
      </c>
      <c r="P76" s="25">
        <f t="shared" si="1"/>
        <v>0</v>
      </c>
    </row>
    <row r="77" spans="1:16" s="12" customFormat="1" ht="15.75">
      <c r="A77" s="103" t="s">
        <v>350</v>
      </c>
      <c r="B77" s="104" t="s">
        <v>173</v>
      </c>
      <c r="C77" s="94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96">
        <v>51</v>
      </c>
      <c r="P77" s="25">
        <f t="shared" si="1"/>
        <v>0</v>
      </c>
    </row>
    <row r="78" spans="1:16" s="12" customFormat="1" ht="15.75">
      <c r="A78" s="103" t="s">
        <v>353</v>
      </c>
      <c r="B78" s="104" t="s">
        <v>176</v>
      </c>
      <c r="C78" s="94">
        <v>2</v>
      </c>
      <c r="D78" s="22">
        <v>4</v>
      </c>
      <c r="E78" s="22"/>
      <c r="F78" s="22">
        <v>0</v>
      </c>
      <c r="G78" s="22">
        <v>0</v>
      </c>
      <c r="H78" s="22">
        <v>2</v>
      </c>
      <c r="I78" s="22">
        <v>3</v>
      </c>
      <c r="J78" s="22"/>
      <c r="K78" s="22"/>
      <c r="L78" s="22"/>
      <c r="M78" s="22">
        <v>3</v>
      </c>
      <c r="N78" s="22">
        <v>0</v>
      </c>
      <c r="O78" s="96">
        <v>42</v>
      </c>
      <c r="P78" s="25">
        <f t="shared" si="1"/>
        <v>14</v>
      </c>
    </row>
    <row r="79" spans="1:16" s="12" customFormat="1" ht="15.75">
      <c r="A79" s="103" t="s">
        <v>355</v>
      </c>
      <c r="B79" s="104" t="s">
        <v>178</v>
      </c>
      <c r="C79" s="94">
        <v>0</v>
      </c>
      <c r="D79" s="22">
        <v>3</v>
      </c>
      <c r="E79" s="22">
        <v>4</v>
      </c>
      <c r="F79" s="22"/>
      <c r="G79" s="22"/>
      <c r="H79" s="22">
        <v>5</v>
      </c>
      <c r="I79" s="22">
        <v>3</v>
      </c>
      <c r="J79" s="22">
        <v>10</v>
      </c>
      <c r="K79" s="22"/>
      <c r="L79" s="22">
        <v>10</v>
      </c>
      <c r="M79" s="22">
        <v>5</v>
      </c>
      <c r="N79" s="22"/>
      <c r="O79" s="96">
        <v>45</v>
      </c>
      <c r="P79" s="25">
        <f t="shared" si="1"/>
        <v>40</v>
      </c>
    </row>
    <row r="80" spans="1:16" s="12" customFormat="1" ht="15.75">
      <c r="A80" s="103" t="s">
        <v>357</v>
      </c>
      <c r="B80" s="104" t="s">
        <v>432</v>
      </c>
      <c r="C80" s="94"/>
      <c r="D80" s="22"/>
      <c r="E80" s="22">
        <v>2</v>
      </c>
      <c r="F80" s="22"/>
      <c r="G80" s="22"/>
      <c r="H80" s="22">
        <v>1</v>
      </c>
      <c r="I80" s="22">
        <v>3</v>
      </c>
      <c r="J80" s="22">
        <v>1</v>
      </c>
      <c r="K80" s="22"/>
      <c r="L80" s="22"/>
      <c r="M80" s="22"/>
      <c r="N80" s="22">
        <v>2</v>
      </c>
      <c r="O80" s="96">
        <v>42</v>
      </c>
      <c r="P80" s="25">
        <f t="shared" ref="P80:P111" si="2">SUM(C80:N80)</f>
        <v>9</v>
      </c>
    </row>
    <row r="81" spans="1:16" s="12" customFormat="1" ht="15.75">
      <c r="A81" s="103" t="s">
        <v>363</v>
      </c>
      <c r="B81" s="104" t="s">
        <v>186</v>
      </c>
      <c r="C81" s="94">
        <v>2</v>
      </c>
      <c r="D81" s="22">
        <v>4</v>
      </c>
      <c r="E81" s="22">
        <v>3</v>
      </c>
      <c r="F81" s="22"/>
      <c r="G81" s="22"/>
      <c r="H81" s="22"/>
      <c r="I81" s="22"/>
      <c r="J81" s="22"/>
      <c r="K81" s="22">
        <v>0</v>
      </c>
      <c r="L81" s="22"/>
      <c r="M81" s="22">
        <v>1</v>
      </c>
      <c r="N81" s="22">
        <v>0</v>
      </c>
      <c r="O81" s="96">
        <v>37</v>
      </c>
      <c r="P81" s="25">
        <f t="shared" si="2"/>
        <v>10</v>
      </c>
    </row>
    <row r="82" spans="1:16" s="12" customFormat="1" ht="15.75">
      <c r="A82" s="103" t="s">
        <v>364</v>
      </c>
      <c r="B82" s="104" t="s">
        <v>187</v>
      </c>
      <c r="C82" s="94"/>
      <c r="D82" s="22">
        <v>3</v>
      </c>
      <c r="E82" s="22"/>
      <c r="F82" s="22"/>
      <c r="G82" s="22"/>
      <c r="H82" s="22"/>
      <c r="I82" s="22">
        <v>3</v>
      </c>
      <c r="J82" s="22"/>
      <c r="K82" s="22"/>
      <c r="L82" s="22"/>
      <c r="M82" s="22">
        <v>1</v>
      </c>
      <c r="N82" s="22"/>
      <c r="O82" s="96">
        <v>35</v>
      </c>
      <c r="P82" s="25">
        <f t="shared" si="2"/>
        <v>7</v>
      </c>
    </row>
    <row r="83" spans="1:16" s="12" customFormat="1" ht="15.75">
      <c r="A83" s="103" t="s">
        <v>366</v>
      </c>
      <c r="B83" s="104" t="s">
        <v>189</v>
      </c>
      <c r="C83" s="94">
        <v>1</v>
      </c>
      <c r="D83" s="22"/>
      <c r="E83" s="22"/>
      <c r="F83" s="22"/>
      <c r="G83" s="22"/>
      <c r="H83" s="22"/>
      <c r="I83" s="22"/>
      <c r="J83" s="22"/>
      <c r="K83" s="22"/>
      <c r="L83" s="22"/>
      <c r="M83" s="22">
        <v>1</v>
      </c>
      <c r="N83" s="22">
        <v>12</v>
      </c>
      <c r="O83" s="96">
        <v>34</v>
      </c>
      <c r="P83" s="25">
        <f t="shared" si="2"/>
        <v>14</v>
      </c>
    </row>
    <row r="84" spans="1:16" s="12" customFormat="1" ht="15.75">
      <c r="A84" s="103" t="s">
        <v>369</v>
      </c>
      <c r="B84" s="104" t="s">
        <v>192</v>
      </c>
      <c r="C84" s="94"/>
      <c r="D84" s="22"/>
      <c r="E84" s="22">
        <v>5</v>
      </c>
      <c r="F84" s="22">
        <v>5</v>
      </c>
      <c r="G84" s="22">
        <v>5</v>
      </c>
      <c r="H84" s="22">
        <v>1</v>
      </c>
      <c r="I84" s="22">
        <v>5</v>
      </c>
      <c r="J84" s="22">
        <v>5</v>
      </c>
      <c r="K84" s="22">
        <v>6</v>
      </c>
      <c r="L84" s="22">
        <v>4</v>
      </c>
      <c r="M84" s="22"/>
      <c r="N84" s="22">
        <v>10</v>
      </c>
      <c r="O84" s="96">
        <v>41</v>
      </c>
      <c r="P84" s="25">
        <f t="shared" si="2"/>
        <v>46</v>
      </c>
    </row>
    <row r="85" spans="1:16" s="12" customFormat="1" ht="15.75">
      <c r="A85" s="103" t="s">
        <v>370</v>
      </c>
      <c r="B85" s="104" t="s">
        <v>193</v>
      </c>
      <c r="C85" s="94"/>
      <c r="D85" s="22"/>
      <c r="E85" s="22">
        <v>5</v>
      </c>
      <c r="F85" s="22">
        <v>5</v>
      </c>
      <c r="G85" s="22">
        <v>5</v>
      </c>
      <c r="H85" s="22">
        <v>3</v>
      </c>
      <c r="I85" s="22">
        <v>5</v>
      </c>
      <c r="J85" s="22">
        <v>10</v>
      </c>
      <c r="K85" s="22">
        <v>8</v>
      </c>
      <c r="L85" s="22">
        <v>8</v>
      </c>
      <c r="M85" s="22"/>
      <c r="N85" s="22">
        <v>15</v>
      </c>
      <c r="O85" s="96">
        <v>36</v>
      </c>
      <c r="P85" s="25">
        <f t="shared" si="2"/>
        <v>64</v>
      </c>
    </row>
    <row r="86" spans="1:16" s="12" customFormat="1" ht="15.75">
      <c r="A86" s="103" t="s">
        <v>371</v>
      </c>
      <c r="B86" s="104" t="s">
        <v>194</v>
      </c>
      <c r="C86" s="94">
        <v>3</v>
      </c>
      <c r="D86" s="22">
        <v>3</v>
      </c>
      <c r="E86" s="22">
        <v>4</v>
      </c>
      <c r="F86" s="22"/>
      <c r="G86" s="22">
        <v>4</v>
      </c>
      <c r="H86" s="22"/>
      <c r="I86" s="22">
        <v>4</v>
      </c>
      <c r="J86" s="22">
        <v>5</v>
      </c>
      <c r="K86" s="22"/>
      <c r="L86" s="22">
        <v>4</v>
      </c>
      <c r="M86" s="22">
        <v>6</v>
      </c>
      <c r="N86" s="22">
        <v>8</v>
      </c>
      <c r="O86" s="96">
        <v>41</v>
      </c>
      <c r="P86" s="25">
        <f t="shared" si="2"/>
        <v>41</v>
      </c>
    </row>
    <row r="87" spans="1:16" s="12" customFormat="1" ht="15.75">
      <c r="A87" s="103" t="s">
        <v>374</v>
      </c>
      <c r="B87" s="104" t="s">
        <v>197</v>
      </c>
      <c r="C87" s="94">
        <v>4</v>
      </c>
      <c r="D87" s="22">
        <v>3</v>
      </c>
      <c r="E87" s="22"/>
      <c r="F87" s="22">
        <v>5</v>
      </c>
      <c r="G87" s="22">
        <v>5</v>
      </c>
      <c r="H87" s="22">
        <v>2</v>
      </c>
      <c r="I87" s="22">
        <v>3</v>
      </c>
      <c r="J87" s="22">
        <v>5</v>
      </c>
      <c r="K87" s="22"/>
      <c r="L87" s="22">
        <v>7</v>
      </c>
      <c r="M87" s="22">
        <v>1</v>
      </c>
      <c r="N87" s="22"/>
      <c r="O87" s="96">
        <v>46</v>
      </c>
      <c r="P87" s="25">
        <f t="shared" si="2"/>
        <v>35</v>
      </c>
    </row>
    <row r="88" spans="1:16" s="12" customFormat="1" ht="15.75">
      <c r="A88" s="103" t="s">
        <v>377</v>
      </c>
      <c r="B88" s="104" t="s">
        <v>200</v>
      </c>
      <c r="C88" s="94">
        <v>3</v>
      </c>
      <c r="D88" s="22">
        <v>3</v>
      </c>
      <c r="E88" s="22">
        <v>3</v>
      </c>
      <c r="F88" s="22"/>
      <c r="G88" s="22"/>
      <c r="H88" s="22"/>
      <c r="I88" s="22"/>
      <c r="J88" s="22"/>
      <c r="K88" s="22"/>
      <c r="L88" s="22"/>
      <c r="M88" s="22">
        <v>5</v>
      </c>
      <c r="N88" s="22"/>
      <c r="O88" s="96">
        <v>42</v>
      </c>
      <c r="P88" s="25">
        <f t="shared" si="2"/>
        <v>14</v>
      </c>
    </row>
    <row r="89" spans="1:16" s="12" customFormat="1" ht="15.75">
      <c r="A89" s="103" t="s">
        <v>381</v>
      </c>
      <c r="B89" s="104" t="s">
        <v>204</v>
      </c>
      <c r="C89" s="94">
        <v>4</v>
      </c>
      <c r="D89" s="22"/>
      <c r="E89" s="22">
        <v>3</v>
      </c>
      <c r="F89" s="22"/>
      <c r="G89" s="22"/>
      <c r="H89" s="22">
        <v>5</v>
      </c>
      <c r="I89" s="22">
        <v>5</v>
      </c>
      <c r="J89" s="22">
        <v>10</v>
      </c>
      <c r="K89" s="22"/>
      <c r="L89" s="22">
        <v>5</v>
      </c>
      <c r="M89" s="22">
        <v>1</v>
      </c>
      <c r="N89" s="22">
        <v>1</v>
      </c>
      <c r="O89" s="96">
        <v>43</v>
      </c>
      <c r="P89" s="25">
        <f t="shared" si="2"/>
        <v>34</v>
      </c>
    </row>
    <row r="90" spans="1:16" s="12" customFormat="1" ht="15.75">
      <c r="A90" s="103" t="s">
        <v>382</v>
      </c>
      <c r="B90" s="104" t="s">
        <v>205</v>
      </c>
      <c r="C90" s="94">
        <v>3</v>
      </c>
      <c r="D90" s="22">
        <v>2</v>
      </c>
      <c r="E90" s="22"/>
      <c r="F90" s="22"/>
      <c r="G90" s="22"/>
      <c r="H90" s="22"/>
      <c r="I90" s="22">
        <v>1</v>
      </c>
      <c r="J90" s="22"/>
      <c r="K90" s="22"/>
      <c r="L90" s="22"/>
      <c r="M90" s="22">
        <v>1</v>
      </c>
      <c r="N90" s="22"/>
      <c r="O90" s="96">
        <v>42</v>
      </c>
      <c r="P90" s="25">
        <f t="shared" si="2"/>
        <v>7</v>
      </c>
    </row>
    <row r="91" spans="1:16" s="12" customFormat="1" ht="15.75">
      <c r="A91" s="103" t="s">
        <v>385</v>
      </c>
      <c r="B91" s="104" t="s">
        <v>208</v>
      </c>
      <c r="C91" s="94">
        <v>3</v>
      </c>
      <c r="D91" s="22">
        <v>4</v>
      </c>
      <c r="E91" s="22">
        <v>0</v>
      </c>
      <c r="F91" s="22"/>
      <c r="G91" s="22"/>
      <c r="H91" s="22"/>
      <c r="I91" s="22"/>
      <c r="J91" s="22"/>
      <c r="K91" s="22"/>
      <c r="L91" s="22"/>
      <c r="M91" s="22"/>
      <c r="N91" s="22"/>
      <c r="O91" s="96">
        <v>43</v>
      </c>
      <c r="P91" s="25">
        <f t="shared" si="2"/>
        <v>7</v>
      </c>
    </row>
    <row r="92" spans="1:16" s="12" customFormat="1" ht="15.75">
      <c r="A92" s="103" t="s">
        <v>386</v>
      </c>
      <c r="B92" s="104" t="s">
        <v>209</v>
      </c>
      <c r="C92" s="94">
        <v>2</v>
      </c>
      <c r="D92" s="22">
        <v>3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96">
        <v>33</v>
      </c>
      <c r="P92" s="25">
        <f t="shared" si="2"/>
        <v>5</v>
      </c>
    </row>
    <row r="93" spans="1:16" s="12" customFormat="1" ht="15.75">
      <c r="A93" s="103" t="s">
        <v>387</v>
      </c>
      <c r="B93" s="104" t="s">
        <v>210</v>
      </c>
      <c r="C93" s="94"/>
      <c r="D93" s="22"/>
      <c r="E93" s="22">
        <v>4</v>
      </c>
      <c r="F93" s="22">
        <v>3</v>
      </c>
      <c r="G93" s="22">
        <v>5</v>
      </c>
      <c r="H93" s="22"/>
      <c r="I93" s="22">
        <v>5</v>
      </c>
      <c r="J93" s="22"/>
      <c r="K93" s="22">
        <v>7</v>
      </c>
      <c r="L93" s="22"/>
      <c r="M93" s="22">
        <v>2</v>
      </c>
      <c r="N93" s="22">
        <v>14</v>
      </c>
      <c r="O93" s="96">
        <v>25</v>
      </c>
      <c r="P93" s="25">
        <f t="shared" si="2"/>
        <v>40</v>
      </c>
    </row>
    <row r="94" spans="1:16" s="12" customFormat="1" ht="15.75">
      <c r="A94" s="103" t="s">
        <v>389</v>
      </c>
      <c r="B94" s="104" t="s">
        <v>212</v>
      </c>
      <c r="C94" s="94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10"/>
      <c r="P94" s="25">
        <f t="shared" si="2"/>
        <v>0</v>
      </c>
    </row>
    <row r="95" spans="1:16" s="12" customFormat="1" ht="15.75">
      <c r="A95" s="103" t="s">
        <v>391</v>
      </c>
      <c r="B95" s="104" t="s">
        <v>214</v>
      </c>
      <c r="C95" s="94">
        <v>2</v>
      </c>
      <c r="D95" s="22">
        <v>4</v>
      </c>
      <c r="E95" s="22">
        <v>3</v>
      </c>
      <c r="F95" s="22"/>
      <c r="G95" s="22"/>
      <c r="H95" s="22"/>
      <c r="I95" s="22"/>
      <c r="J95" s="22"/>
      <c r="K95" s="22"/>
      <c r="L95" s="22"/>
      <c r="M95" s="22"/>
      <c r="N95" s="22"/>
      <c r="O95" s="96">
        <v>42</v>
      </c>
      <c r="P95" s="25">
        <f t="shared" si="2"/>
        <v>9</v>
      </c>
    </row>
    <row r="96" spans="1:16" s="12" customFormat="1" ht="15.75">
      <c r="A96" s="103" t="s">
        <v>392</v>
      </c>
      <c r="B96" s="104" t="s">
        <v>215</v>
      </c>
      <c r="C96" s="94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96">
        <v>49</v>
      </c>
      <c r="P96" s="25">
        <f t="shared" si="2"/>
        <v>0</v>
      </c>
    </row>
    <row r="97" spans="1:16" s="12" customFormat="1" ht="15.75">
      <c r="A97" s="103" t="s">
        <v>393</v>
      </c>
      <c r="B97" s="104" t="s">
        <v>216</v>
      </c>
      <c r="C97" s="94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96">
        <v>39</v>
      </c>
      <c r="P97" s="25">
        <f t="shared" si="2"/>
        <v>0</v>
      </c>
    </row>
    <row r="98" spans="1:16" s="12" customFormat="1" ht="15.75">
      <c r="A98" s="103" t="s">
        <v>401</v>
      </c>
      <c r="B98" s="104" t="s">
        <v>224</v>
      </c>
      <c r="C98" s="94">
        <v>5</v>
      </c>
      <c r="D98" s="22"/>
      <c r="E98" s="22"/>
      <c r="F98" s="22">
        <v>5</v>
      </c>
      <c r="G98" s="22">
        <v>5</v>
      </c>
      <c r="H98" s="22">
        <v>3</v>
      </c>
      <c r="I98" s="22">
        <v>2</v>
      </c>
      <c r="J98" s="22">
        <v>10</v>
      </c>
      <c r="K98" s="22"/>
      <c r="L98" s="22">
        <v>10</v>
      </c>
      <c r="M98" s="22"/>
      <c r="N98" s="22">
        <v>15</v>
      </c>
      <c r="O98" s="96">
        <v>39</v>
      </c>
      <c r="P98" s="25">
        <f t="shared" si="2"/>
        <v>55</v>
      </c>
    </row>
    <row r="99" spans="1:16" s="12" customFormat="1" ht="15.75">
      <c r="A99" s="103" t="s">
        <v>402</v>
      </c>
      <c r="B99" s="104" t="s">
        <v>225</v>
      </c>
      <c r="C99" s="94"/>
      <c r="D99" s="22"/>
      <c r="E99" s="22">
        <v>3</v>
      </c>
      <c r="F99" s="22">
        <v>3</v>
      </c>
      <c r="G99" s="22">
        <v>3</v>
      </c>
      <c r="H99" s="22">
        <v>3</v>
      </c>
      <c r="I99" s="22">
        <v>5</v>
      </c>
      <c r="J99" s="22">
        <v>10</v>
      </c>
      <c r="K99" s="22"/>
      <c r="L99" s="22">
        <v>10</v>
      </c>
      <c r="M99" s="22">
        <v>7</v>
      </c>
      <c r="N99" s="22">
        <v>12</v>
      </c>
      <c r="O99" s="96">
        <v>41</v>
      </c>
      <c r="P99" s="25">
        <f t="shared" si="2"/>
        <v>56</v>
      </c>
    </row>
    <row r="100" spans="1:16" s="12" customFormat="1" ht="15.75">
      <c r="A100" s="103" t="s">
        <v>406</v>
      </c>
      <c r="B100" s="104" t="s">
        <v>229</v>
      </c>
      <c r="C100" s="94"/>
      <c r="D100" s="22"/>
      <c r="E100" s="22"/>
      <c r="F100" s="22"/>
      <c r="G100" s="22">
        <v>4</v>
      </c>
      <c r="H100" s="22">
        <v>3</v>
      </c>
      <c r="I100" s="22">
        <v>5</v>
      </c>
      <c r="J100" s="22">
        <v>5</v>
      </c>
      <c r="K100" s="22"/>
      <c r="L100" s="22">
        <v>10</v>
      </c>
      <c r="M100" s="22"/>
      <c r="N100" s="22">
        <v>12</v>
      </c>
      <c r="O100" s="96">
        <v>38</v>
      </c>
      <c r="P100" s="25">
        <f t="shared" si="2"/>
        <v>39</v>
      </c>
    </row>
    <row r="101" spans="1:16" s="12" customFormat="1" ht="15.75">
      <c r="A101" s="103" t="s">
        <v>407</v>
      </c>
      <c r="B101" s="104" t="s">
        <v>230</v>
      </c>
      <c r="C101" s="94"/>
      <c r="D101" s="22"/>
      <c r="E101" s="22">
        <v>4</v>
      </c>
      <c r="F101" s="22">
        <v>3</v>
      </c>
      <c r="G101" s="22">
        <v>5</v>
      </c>
      <c r="H101" s="22"/>
      <c r="I101" s="22">
        <v>5</v>
      </c>
      <c r="J101" s="22"/>
      <c r="K101" s="22"/>
      <c r="L101" s="22">
        <v>10</v>
      </c>
      <c r="M101" s="22"/>
      <c r="N101" s="22">
        <v>12</v>
      </c>
      <c r="O101" s="96">
        <v>39</v>
      </c>
      <c r="P101" s="25">
        <f t="shared" si="2"/>
        <v>39</v>
      </c>
    </row>
    <row r="102" spans="1:16" s="12" customFormat="1" ht="15.75">
      <c r="A102" s="103" t="s">
        <v>408</v>
      </c>
      <c r="B102" s="104" t="s">
        <v>231</v>
      </c>
      <c r="C102" s="94"/>
      <c r="D102" s="22"/>
      <c r="E102" s="22">
        <v>4</v>
      </c>
      <c r="F102" s="22"/>
      <c r="G102" s="22">
        <v>5</v>
      </c>
      <c r="H102" s="22"/>
      <c r="I102" s="22">
        <v>3</v>
      </c>
      <c r="J102" s="22"/>
      <c r="K102" s="22"/>
      <c r="L102" s="22">
        <v>10</v>
      </c>
      <c r="M102" s="22"/>
      <c r="N102" s="22"/>
      <c r="O102" s="96">
        <v>39</v>
      </c>
      <c r="P102" s="25">
        <f t="shared" si="2"/>
        <v>22</v>
      </c>
    </row>
    <row r="103" spans="1:16" s="12" customFormat="1" ht="15.75">
      <c r="A103" s="103" t="s">
        <v>409</v>
      </c>
      <c r="B103" s="104" t="s">
        <v>232</v>
      </c>
      <c r="C103" s="94"/>
      <c r="D103" s="22"/>
      <c r="E103" s="22">
        <v>3</v>
      </c>
      <c r="F103" s="22">
        <v>2</v>
      </c>
      <c r="G103" s="22"/>
      <c r="H103" s="22"/>
      <c r="I103" s="22">
        <v>5</v>
      </c>
      <c r="J103" s="22">
        <v>10</v>
      </c>
      <c r="K103" s="22"/>
      <c r="L103" s="22">
        <v>10</v>
      </c>
      <c r="M103" s="22">
        <v>7</v>
      </c>
      <c r="N103" s="22">
        <v>10</v>
      </c>
      <c r="O103" s="96">
        <v>43</v>
      </c>
      <c r="P103" s="25">
        <f t="shared" si="2"/>
        <v>47</v>
      </c>
    </row>
    <row r="104" spans="1:16" s="12" customFormat="1" ht="15.75">
      <c r="A104" s="103" t="s">
        <v>410</v>
      </c>
      <c r="B104" s="104" t="s">
        <v>233</v>
      </c>
      <c r="C104" s="94">
        <v>3</v>
      </c>
      <c r="D104" s="22"/>
      <c r="E104" s="22"/>
      <c r="F104" s="22">
        <v>0</v>
      </c>
      <c r="G104" s="22">
        <v>0</v>
      </c>
      <c r="H104" s="22"/>
      <c r="I104" s="22">
        <v>2</v>
      </c>
      <c r="J104" s="22"/>
      <c r="K104" s="22"/>
      <c r="L104" s="22"/>
      <c r="M104" s="22">
        <v>4</v>
      </c>
      <c r="N104" s="22"/>
      <c r="O104" s="96">
        <v>47</v>
      </c>
      <c r="P104" s="25">
        <f t="shared" si="2"/>
        <v>9</v>
      </c>
    </row>
    <row r="105" spans="1:16" s="12" customFormat="1" ht="15.75">
      <c r="A105" s="103" t="s">
        <v>411</v>
      </c>
      <c r="B105" s="104" t="s">
        <v>234</v>
      </c>
      <c r="C105" s="94"/>
      <c r="D105" s="22">
        <v>3</v>
      </c>
      <c r="E105" s="22">
        <v>4</v>
      </c>
      <c r="F105" s="22">
        <v>4</v>
      </c>
      <c r="G105" s="22">
        <v>5</v>
      </c>
      <c r="H105" s="22">
        <v>2</v>
      </c>
      <c r="I105" s="22">
        <v>3</v>
      </c>
      <c r="J105" s="22">
        <v>3</v>
      </c>
      <c r="K105" s="22">
        <v>4</v>
      </c>
      <c r="L105" s="22">
        <v>4</v>
      </c>
      <c r="M105" s="22"/>
      <c r="N105" s="22">
        <v>1</v>
      </c>
      <c r="O105" s="96">
        <v>39</v>
      </c>
      <c r="P105" s="25">
        <f t="shared" si="2"/>
        <v>33</v>
      </c>
    </row>
    <row r="106" spans="1:16" s="12" customFormat="1" ht="15.75">
      <c r="A106" s="103" t="s">
        <v>412</v>
      </c>
      <c r="B106" s="104" t="s">
        <v>235</v>
      </c>
      <c r="C106" s="94">
        <v>3</v>
      </c>
      <c r="D106" s="22">
        <v>3</v>
      </c>
      <c r="E106" s="22">
        <v>3</v>
      </c>
      <c r="F106" s="22"/>
      <c r="G106" s="22"/>
      <c r="H106" s="22"/>
      <c r="I106" s="22"/>
      <c r="J106" s="22"/>
      <c r="K106" s="22"/>
      <c r="L106" s="22"/>
      <c r="M106" s="22">
        <v>5</v>
      </c>
      <c r="N106" s="22"/>
      <c r="O106" s="96">
        <v>39</v>
      </c>
      <c r="P106" s="25">
        <f t="shared" si="2"/>
        <v>14</v>
      </c>
    </row>
    <row r="107" spans="1:16" s="12" customFormat="1" ht="15.75">
      <c r="A107" s="103" t="s">
        <v>413</v>
      </c>
      <c r="B107" s="104" t="s">
        <v>236</v>
      </c>
      <c r="C107" s="94">
        <v>2</v>
      </c>
      <c r="D107" s="22"/>
      <c r="E107" s="22">
        <v>4</v>
      </c>
      <c r="F107" s="22"/>
      <c r="G107" s="22"/>
      <c r="H107" s="22"/>
      <c r="I107" s="22"/>
      <c r="J107" s="22"/>
      <c r="K107" s="22"/>
      <c r="L107" s="22"/>
      <c r="M107" s="22">
        <v>1</v>
      </c>
      <c r="N107" s="22"/>
      <c r="O107" s="96">
        <v>44</v>
      </c>
      <c r="P107" s="25">
        <f t="shared" si="2"/>
        <v>7</v>
      </c>
    </row>
    <row r="108" spans="1:16" s="12" customFormat="1" ht="15.75">
      <c r="A108" s="103" t="s">
        <v>414</v>
      </c>
      <c r="B108" s="104" t="s">
        <v>237</v>
      </c>
      <c r="C108" s="94"/>
      <c r="D108" s="22"/>
      <c r="E108" s="22">
        <v>5</v>
      </c>
      <c r="F108" s="22">
        <v>5</v>
      </c>
      <c r="G108" s="22">
        <v>5</v>
      </c>
      <c r="H108" s="22">
        <v>5</v>
      </c>
      <c r="I108" s="22">
        <v>3</v>
      </c>
      <c r="J108" s="22">
        <v>10</v>
      </c>
      <c r="K108" s="22">
        <v>10</v>
      </c>
      <c r="L108" s="22">
        <v>10</v>
      </c>
      <c r="M108" s="22"/>
      <c r="N108" s="22">
        <v>15</v>
      </c>
      <c r="O108" s="96">
        <v>43</v>
      </c>
      <c r="P108" s="25">
        <f t="shared" si="2"/>
        <v>68</v>
      </c>
    </row>
    <row r="109" spans="1:16" s="12" customFormat="1" ht="15.75">
      <c r="A109" s="103" t="s">
        <v>415</v>
      </c>
      <c r="B109" s="104" t="s">
        <v>238</v>
      </c>
      <c r="C109" s="94"/>
      <c r="D109" s="22"/>
      <c r="E109" s="22"/>
      <c r="F109" s="22">
        <v>3</v>
      </c>
      <c r="G109" s="22">
        <v>2</v>
      </c>
      <c r="H109" s="22"/>
      <c r="I109" s="22">
        <v>4</v>
      </c>
      <c r="J109" s="22"/>
      <c r="K109" s="22"/>
      <c r="L109" s="22"/>
      <c r="M109" s="22">
        <v>5</v>
      </c>
      <c r="N109" s="22">
        <v>14</v>
      </c>
      <c r="O109" s="96">
        <v>46</v>
      </c>
      <c r="P109" s="25">
        <f t="shared" si="2"/>
        <v>28</v>
      </c>
    </row>
    <row r="110" spans="1:16" s="12" customFormat="1" ht="15.75">
      <c r="A110" s="103" t="s">
        <v>418</v>
      </c>
      <c r="B110" s="104" t="s">
        <v>241</v>
      </c>
      <c r="C110" s="94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96">
        <v>42</v>
      </c>
      <c r="P110" s="25">
        <f t="shared" si="2"/>
        <v>0</v>
      </c>
    </row>
    <row r="111" spans="1:16" s="12" customFormat="1" ht="15.75">
      <c r="A111" s="103" t="s">
        <v>419</v>
      </c>
      <c r="B111" s="104" t="s">
        <v>242</v>
      </c>
      <c r="C111" s="94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96">
        <v>39</v>
      </c>
      <c r="P111" s="25">
        <f t="shared" si="2"/>
        <v>0</v>
      </c>
    </row>
    <row r="112" spans="1:16" s="12" customFormat="1" ht="15.75">
      <c r="A112" s="187" t="s">
        <v>49</v>
      </c>
      <c r="B112" s="188"/>
      <c r="C112" s="105">
        <f t="shared" ref="C112:N112" si="3">COUNTA(C15:C111)</f>
        <v>35</v>
      </c>
      <c r="D112" s="54">
        <f t="shared" si="3"/>
        <v>25</v>
      </c>
      <c r="E112" s="54">
        <f t="shared" si="3"/>
        <v>45</v>
      </c>
      <c r="F112" s="54">
        <f t="shared" si="3"/>
        <v>47</v>
      </c>
      <c r="G112" s="54">
        <f t="shared" si="3"/>
        <v>44</v>
      </c>
      <c r="H112" s="54">
        <f t="shared" si="3"/>
        <v>33</v>
      </c>
      <c r="I112" s="54">
        <f t="shared" si="3"/>
        <v>52</v>
      </c>
      <c r="J112" s="54">
        <f t="shared" si="3"/>
        <v>35</v>
      </c>
      <c r="K112" s="54">
        <f t="shared" si="3"/>
        <v>20</v>
      </c>
      <c r="L112" s="54">
        <f t="shared" si="3"/>
        <v>38</v>
      </c>
      <c r="M112" s="54">
        <f t="shared" si="3"/>
        <v>37</v>
      </c>
      <c r="N112" s="54">
        <f t="shared" si="3"/>
        <v>52</v>
      </c>
      <c r="O112" s="26">
        <f>COUNT(O15:O111)</f>
        <v>95</v>
      </c>
      <c r="P112" s="62"/>
    </row>
    <row r="113" spans="1:16" s="12" customFormat="1" ht="15.75">
      <c r="A113" s="166" t="s">
        <v>4</v>
      </c>
      <c r="B113" s="167"/>
      <c r="C113" s="59">
        <f t="shared" ref="C113:O113" si="4">COUNTIF(C15:C111,"&gt;"&amp;C14)</f>
        <v>6</v>
      </c>
      <c r="D113" s="52">
        <f t="shared" si="4"/>
        <v>7</v>
      </c>
      <c r="E113" s="52">
        <f t="shared" si="4"/>
        <v>24</v>
      </c>
      <c r="F113" s="52">
        <f t="shared" si="4"/>
        <v>21</v>
      </c>
      <c r="G113" s="52">
        <f t="shared" si="4"/>
        <v>27</v>
      </c>
      <c r="H113" s="52">
        <f t="shared" si="4"/>
        <v>12</v>
      </c>
      <c r="I113" s="52">
        <f t="shared" si="4"/>
        <v>27</v>
      </c>
      <c r="J113" s="52">
        <f t="shared" si="4"/>
        <v>9</v>
      </c>
      <c r="K113" s="52">
        <f t="shared" si="4"/>
        <v>5</v>
      </c>
      <c r="L113" s="52">
        <f t="shared" si="4"/>
        <v>17</v>
      </c>
      <c r="M113" s="52">
        <f t="shared" si="4"/>
        <v>2</v>
      </c>
      <c r="N113" s="52">
        <f t="shared" si="4"/>
        <v>26</v>
      </c>
      <c r="O113" s="26">
        <f t="shared" si="4"/>
        <v>95</v>
      </c>
      <c r="P113" s="62"/>
    </row>
    <row r="114" spans="1:16" s="12" customFormat="1" ht="15.75">
      <c r="A114" s="166" t="s">
        <v>54</v>
      </c>
      <c r="B114" s="167"/>
      <c r="C114" s="59">
        <f t="shared" ref="C114:N114" si="5">ROUND(C113*100/C112,0)</f>
        <v>17</v>
      </c>
      <c r="D114" s="59">
        <f t="shared" si="5"/>
        <v>28</v>
      </c>
      <c r="E114" s="52">
        <f t="shared" si="5"/>
        <v>53</v>
      </c>
      <c r="F114" s="52">
        <f t="shared" si="5"/>
        <v>45</v>
      </c>
      <c r="G114" s="52">
        <f t="shared" si="5"/>
        <v>61</v>
      </c>
      <c r="H114" s="52">
        <f t="shared" si="5"/>
        <v>36</v>
      </c>
      <c r="I114" s="52">
        <f t="shared" si="5"/>
        <v>52</v>
      </c>
      <c r="J114" s="52">
        <f t="shared" si="5"/>
        <v>26</v>
      </c>
      <c r="K114" s="52">
        <f t="shared" si="5"/>
        <v>25</v>
      </c>
      <c r="L114" s="52">
        <f t="shared" si="5"/>
        <v>45</v>
      </c>
      <c r="M114" s="52">
        <f t="shared" si="5"/>
        <v>5</v>
      </c>
      <c r="N114" s="52">
        <f t="shared" si="5"/>
        <v>50</v>
      </c>
      <c r="O114" s="26">
        <f>ROUND(O113*100/O112,0)</f>
        <v>100</v>
      </c>
      <c r="P114" s="62"/>
    </row>
    <row r="115" spans="1:16" s="12" customFormat="1">
      <c r="A115" s="170" t="s">
        <v>14</v>
      </c>
      <c r="B115" s="171"/>
      <c r="C115" s="59" t="str">
        <f>IF(C114&gt;=80,"3",IF(C114&gt;=70,"2",IF(C114&gt;=60,"1","-")))</f>
        <v>-</v>
      </c>
      <c r="D115" s="52" t="str">
        <f t="shared" ref="D115:O115" si="6">IF(D114&gt;=80,"3",IF(D114&gt;=70,"2",IF(D114&gt;=60,"1","-")))</f>
        <v>-</v>
      </c>
      <c r="E115" s="52" t="str">
        <f t="shared" si="6"/>
        <v>-</v>
      </c>
      <c r="F115" s="52" t="str">
        <f t="shared" si="6"/>
        <v>-</v>
      </c>
      <c r="G115" s="52" t="str">
        <f t="shared" si="6"/>
        <v>1</v>
      </c>
      <c r="H115" s="52" t="str">
        <f t="shared" si="6"/>
        <v>-</v>
      </c>
      <c r="I115" s="52" t="str">
        <f t="shared" si="6"/>
        <v>-</v>
      </c>
      <c r="J115" s="52" t="str">
        <f t="shared" si="6"/>
        <v>-</v>
      </c>
      <c r="K115" s="52" t="str">
        <f t="shared" si="6"/>
        <v>-</v>
      </c>
      <c r="L115" s="52" t="str">
        <f t="shared" si="6"/>
        <v>-</v>
      </c>
      <c r="M115" s="52" t="str">
        <f t="shared" si="6"/>
        <v>-</v>
      </c>
      <c r="N115" s="52" t="str">
        <f t="shared" si="6"/>
        <v>-</v>
      </c>
      <c r="O115" s="26" t="str">
        <f t="shared" si="6"/>
        <v>3</v>
      </c>
      <c r="P115" s="62"/>
    </row>
    <row r="116" spans="1:16" s="12" customFormat="1">
      <c r="B116" s="8"/>
      <c r="C116" s="9"/>
      <c r="D116" s="9"/>
      <c r="E116" s="10"/>
      <c r="F116" s="11"/>
      <c r="G116" s="11"/>
      <c r="H116" s="11"/>
      <c r="I116" s="11"/>
      <c r="J116" s="11"/>
      <c r="K116" s="11"/>
      <c r="L116" s="11"/>
      <c r="M116" s="11"/>
      <c r="N116" s="11"/>
      <c r="P116" s="9"/>
    </row>
    <row r="117" spans="1:16" s="12" customFormat="1" ht="18.75">
      <c r="B117" s="8"/>
      <c r="C117" s="9"/>
      <c r="D117" s="9"/>
      <c r="E117" s="10"/>
      <c r="F117" s="62"/>
      <c r="G117" s="61"/>
      <c r="H117" s="63" t="s">
        <v>15</v>
      </c>
      <c r="I117" s="63"/>
      <c r="J117" s="13" t="s">
        <v>18</v>
      </c>
      <c r="K117" s="13"/>
      <c r="L117" s="14"/>
      <c r="M117" s="14"/>
      <c r="N117" s="15"/>
      <c r="P117" s="9"/>
    </row>
    <row r="118" spans="1:16" s="12" customFormat="1" ht="20.25">
      <c r="B118" s="8"/>
      <c r="C118" s="16"/>
      <c r="D118" s="17"/>
      <c r="E118" s="11"/>
      <c r="F118" s="60" t="s">
        <v>16</v>
      </c>
      <c r="G118" s="61"/>
      <c r="H118" s="18" t="s">
        <v>35</v>
      </c>
      <c r="I118" s="18" t="s">
        <v>14</v>
      </c>
      <c r="J118" s="18" t="s">
        <v>35</v>
      </c>
      <c r="K118" s="18" t="s">
        <v>14</v>
      </c>
      <c r="L118" s="19"/>
      <c r="M118" s="19"/>
      <c r="N118" s="16"/>
      <c r="P118" s="9"/>
    </row>
    <row r="119" spans="1:16" s="12" customFormat="1" ht="20.25">
      <c r="B119" s="8"/>
      <c r="C119" s="16"/>
      <c r="D119" s="16"/>
      <c r="E119" s="11"/>
      <c r="F119" s="60" t="s">
        <v>31</v>
      </c>
      <c r="G119" s="61"/>
      <c r="H119" s="21">
        <f>AVERAGE(C114,H114,M114)</f>
        <v>19.333333333333332</v>
      </c>
      <c r="I119" s="52" t="str">
        <f>IF(H119&gt;=80,"3",IF(H119&gt;=70,"2",IF(H119&gt;=60,"1",IF(H119&lt;59,"-"))))</f>
        <v>-</v>
      </c>
      <c r="J119" s="52">
        <f>(H119*0.3)+($O$114*0.7)</f>
        <v>75.8</v>
      </c>
      <c r="K119" s="52" t="str">
        <f>IF(J119&gt;=80,"3",IF(J119&gt;=70,"2",IF(J119&gt;=60,"1",IF(J119&lt;59,"-"))))</f>
        <v>2</v>
      </c>
      <c r="L119" s="20"/>
      <c r="M119" s="20"/>
      <c r="N119" s="16"/>
      <c r="P119" s="9"/>
    </row>
    <row r="120" spans="1:16" s="12" customFormat="1" ht="20.25">
      <c r="B120" s="8"/>
      <c r="C120" s="9"/>
      <c r="D120" s="9"/>
      <c r="E120" s="10"/>
      <c r="F120" s="60" t="s">
        <v>32</v>
      </c>
      <c r="G120" s="61"/>
      <c r="H120" s="21">
        <f>AVERAGE(D114,I114,N114)</f>
        <v>43.333333333333336</v>
      </c>
      <c r="I120" s="52" t="str">
        <f t="shared" ref="I120:I123" si="7">IF(H120&gt;=80,"3",IF(H120&gt;=70,"2",IF(H120&gt;=60,"1",IF(H120&lt;59,"-"))))</f>
        <v>-</v>
      </c>
      <c r="J120" s="52">
        <f t="shared" ref="J120:J123" si="8">(H120*0.3)+($O$114*0.7)</f>
        <v>83</v>
      </c>
      <c r="K120" s="52" t="str">
        <f>IF(J120&gt;=80,"3",IF(J120&gt;=70,"2",IF(J120&gt;=60,"1",IF(J120&lt;59,"-"))))</f>
        <v>3</v>
      </c>
      <c r="L120" s="20"/>
      <c r="M120" s="20"/>
      <c r="N120" s="16"/>
      <c r="P120" s="9"/>
    </row>
    <row r="121" spans="1:16" s="12" customFormat="1" ht="20.25">
      <c r="B121" s="8"/>
      <c r="C121" s="9"/>
      <c r="D121" s="9"/>
      <c r="E121" s="10"/>
      <c r="F121" s="60" t="s">
        <v>33</v>
      </c>
      <c r="G121" s="61"/>
      <c r="H121" s="21">
        <f>AVERAGE(E114,J114)</f>
        <v>39.5</v>
      </c>
      <c r="I121" s="52" t="str">
        <f t="shared" si="7"/>
        <v>-</v>
      </c>
      <c r="J121" s="52">
        <f t="shared" si="8"/>
        <v>81.849999999999994</v>
      </c>
      <c r="K121" s="52" t="str">
        <f>IF(J121&gt;=80,"3",IF(J121&gt;=70,"2",IF(J121&gt;=60,"1",IF(J121&lt;59,"-"))))</f>
        <v>3</v>
      </c>
      <c r="L121" s="20"/>
      <c r="M121" s="20"/>
      <c r="N121" s="16"/>
      <c r="P121" s="9"/>
    </row>
    <row r="122" spans="1:16" s="12" customFormat="1" ht="20.25">
      <c r="B122" s="8"/>
      <c r="C122" s="9"/>
      <c r="D122" s="9"/>
      <c r="E122" s="10"/>
      <c r="F122" s="60" t="s">
        <v>34</v>
      </c>
      <c r="G122" s="61"/>
      <c r="H122" s="21">
        <f>AVERAGE(F114,K114)</f>
        <v>35</v>
      </c>
      <c r="I122" s="52" t="str">
        <f t="shared" si="7"/>
        <v>-</v>
      </c>
      <c r="J122" s="52">
        <f t="shared" si="8"/>
        <v>80.5</v>
      </c>
      <c r="K122" s="52" t="str">
        <f>IF(J122&gt;=80,"3",IF(J122&gt;=70,"2",IF(J122&gt;=60,"1",IF(J122&lt;59,"-"))))</f>
        <v>3</v>
      </c>
      <c r="L122" s="20"/>
      <c r="M122" s="20"/>
      <c r="N122" s="16"/>
      <c r="P122" s="9"/>
    </row>
    <row r="123" spans="1:16" s="12" customFormat="1" ht="20.25">
      <c r="B123" s="8"/>
      <c r="C123" s="9"/>
      <c r="D123" s="9"/>
      <c r="E123" s="10"/>
      <c r="F123" s="60" t="s">
        <v>62</v>
      </c>
      <c r="G123" s="61"/>
      <c r="H123" s="21">
        <f>AVERAGE(G114,L114)</f>
        <v>53</v>
      </c>
      <c r="I123" s="52" t="str">
        <f t="shared" si="7"/>
        <v>-</v>
      </c>
      <c r="J123" s="52">
        <f t="shared" si="8"/>
        <v>85.9</v>
      </c>
      <c r="K123" s="52" t="str">
        <f>IF(J123&gt;=80,"3",IF(J123&gt;=70,"2",IF(J123&gt;=60,"1",IF(J123&lt;59,"-"))))</f>
        <v>3</v>
      </c>
      <c r="L123" s="20"/>
      <c r="M123" s="20"/>
      <c r="N123" s="16"/>
      <c r="P123" s="9"/>
    </row>
    <row r="124" spans="1:16" s="12" customFormat="1"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P124" s="9"/>
    </row>
    <row r="125" spans="1:16">
      <c r="A125" s="39"/>
    </row>
    <row r="126" spans="1:16">
      <c r="A126" s="39"/>
    </row>
    <row r="127" spans="1:16">
      <c r="A127" s="39"/>
    </row>
    <row r="128" spans="1:16">
      <c r="A128" s="39"/>
    </row>
    <row r="129" spans="1:1">
      <c r="A129" s="39"/>
    </row>
    <row r="130" spans="1:1">
      <c r="A130" s="39"/>
    </row>
    <row r="131" spans="1:1">
      <c r="A131" s="39"/>
    </row>
  </sheetData>
  <mergeCells count="20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6:B6"/>
    <mergeCell ref="C6:G6"/>
    <mergeCell ref="H6:L6"/>
    <mergeCell ref="M6:P6"/>
    <mergeCell ref="A12:B12"/>
    <mergeCell ref="A112:B112"/>
    <mergeCell ref="A113:B113"/>
    <mergeCell ref="A114:B114"/>
    <mergeCell ref="A115:B115"/>
    <mergeCell ref="C9:N9"/>
    <mergeCell ref="A13:B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J7" sqref="J7"/>
    </sheetView>
  </sheetViews>
  <sheetFormatPr defaultRowHeight="15"/>
  <cols>
    <col min="1" max="1" width="9.140625" style="3"/>
    <col min="2" max="2" width="11.28515625" style="3" customWidth="1"/>
    <col min="3" max="3" width="8" style="3" customWidth="1"/>
    <col min="4" max="4" width="13.140625" style="3" bestFit="1" customWidth="1"/>
    <col min="5" max="5" width="10.42578125" style="3" customWidth="1"/>
    <col min="6" max="6" width="10.85546875" style="3" customWidth="1"/>
    <col min="7" max="16384" width="9.140625" style="3"/>
  </cols>
  <sheetData>
    <row r="1" spans="1:12" ht="28.5" customHeight="1">
      <c r="A1" s="36" t="s">
        <v>439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</row>
    <row r="3" spans="1:12">
      <c r="C3" s="106"/>
      <c r="D3" s="106" t="s">
        <v>15</v>
      </c>
      <c r="E3" s="106"/>
      <c r="F3" s="106" t="s">
        <v>18</v>
      </c>
      <c r="G3" s="106"/>
    </row>
    <row r="4" spans="1:12">
      <c r="C4" s="107" t="s">
        <v>16</v>
      </c>
      <c r="D4" s="106" t="s">
        <v>17</v>
      </c>
      <c r="E4" s="106" t="s">
        <v>14</v>
      </c>
      <c r="F4" s="106" t="s">
        <v>17</v>
      </c>
      <c r="G4" s="106" t="s">
        <v>14</v>
      </c>
    </row>
    <row r="5" spans="1:12">
      <c r="C5" s="107" t="s">
        <v>0</v>
      </c>
      <c r="D5" s="28">
        <f>'4.2.3'!H119</f>
        <v>19.333333333333332</v>
      </c>
      <c r="E5" s="28" t="str">
        <f>'4.2.3'!I119</f>
        <v>-</v>
      </c>
      <c r="F5" s="28">
        <f>'4.2.3'!J119</f>
        <v>75.8</v>
      </c>
      <c r="G5" s="28" t="str">
        <f>'4.2.3'!K119</f>
        <v>2</v>
      </c>
    </row>
    <row r="6" spans="1:12">
      <c r="C6" s="107" t="s">
        <v>1</v>
      </c>
      <c r="D6" s="28">
        <f>'4.2.3'!H120</f>
        <v>43.333333333333336</v>
      </c>
      <c r="E6" s="28" t="str">
        <f>'4.2.3'!I120</f>
        <v>-</v>
      </c>
      <c r="F6" s="28">
        <f>'4.2.3'!J120</f>
        <v>83</v>
      </c>
      <c r="G6" s="28" t="str">
        <f>'4.2.3'!K120</f>
        <v>3</v>
      </c>
    </row>
    <row r="7" spans="1:12">
      <c r="C7" s="107" t="s">
        <v>2</v>
      </c>
      <c r="D7" s="28">
        <f>'4.2.3'!H121</f>
        <v>39.5</v>
      </c>
      <c r="E7" s="28" t="str">
        <f>'4.2.3'!I121</f>
        <v>-</v>
      </c>
      <c r="F7" s="28">
        <f>'4.2.3'!J121</f>
        <v>81.849999999999994</v>
      </c>
      <c r="G7" s="28" t="str">
        <f>'4.2.3'!K121</f>
        <v>3</v>
      </c>
    </row>
    <row r="8" spans="1:12">
      <c r="C8" s="107" t="s">
        <v>3</v>
      </c>
      <c r="D8" s="28">
        <f>'4.2.3'!H122</f>
        <v>35</v>
      </c>
      <c r="E8" s="28" t="str">
        <f>'4.2.3'!I122</f>
        <v>-</v>
      </c>
      <c r="F8" s="28">
        <f>'4.2.3'!J122</f>
        <v>80.5</v>
      </c>
      <c r="G8" s="28" t="str">
        <f>'4.2.3'!K122</f>
        <v>3</v>
      </c>
    </row>
    <row r="9" spans="1:12">
      <c r="C9" s="107" t="s">
        <v>61</v>
      </c>
      <c r="D9" s="28">
        <f>'4.2.3'!H123</f>
        <v>53</v>
      </c>
      <c r="E9" s="28" t="str">
        <f>'4.2.3'!I123</f>
        <v>-</v>
      </c>
      <c r="F9" s="28">
        <f>'4.2.3'!J123</f>
        <v>85.9</v>
      </c>
      <c r="G9" s="28" t="str">
        <f>'4.2.3'!K123</f>
        <v>3</v>
      </c>
    </row>
    <row r="13" spans="1:12">
      <c r="B13" s="108"/>
      <c r="C13" s="93" t="s">
        <v>6</v>
      </c>
      <c r="D13" s="93" t="s">
        <v>7</v>
      </c>
      <c r="E13" s="93" t="s">
        <v>5</v>
      </c>
      <c r="F13" s="93" t="s">
        <v>12</v>
      </c>
      <c r="G13" s="93" t="s">
        <v>13</v>
      </c>
      <c r="H13" s="93" t="s">
        <v>50</v>
      </c>
      <c r="I13" s="93" t="s">
        <v>51</v>
      </c>
      <c r="J13" s="93" t="s">
        <v>52</v>
      </c>
      <c r="K13" s="93" t="s">
        <v>53</v>
      </c>
    </row>
    <row r="14" spans="1:12">
      <c r="B14" s="93" t="s">
        <v>8</v>
      </c>
      <c r="C14" s="21">
        <v>3</v>
      </c>
      <c r="D14" s="21">
        <v>1</v>
      </c>
      <c r="E14" s="21">
        <v>2</v>
      </c>
      <c r="F14" s="21">
        <v>3</v>
      </c>
      <c r="G14" s="21">
        <v>3</v>
      </c>
      <c r="H14" s="27">
        <v>2</v>
      </c>
      <c r="I14" s="27">
        <v>3</v>
      </c>
      <c r="J14" s="27">
        <v>2</v>
      </c>
      <c r="K14" s="27">
        <v>2</v>
      </c>
    </row>
    <row r="15" spans="1:12">
      <c r="B15" s="93" t="s">
        <v>9</v>
      </c>
      <c r="C15" s="21">
        <v>2</v>
      </c>
      <c r="D15" s="21">
        <v>1</v>
      </c>
      <c r="E15" s="21">
        <v>1</v>
      </c>
      <c r="F15" s="21">
        <v>2</v>
      </c>
      <c r="G15" s="21">
        <v>3</v>
      </c>
      <c r="H15" s="27">
        <v>3</v>
      </c>
      <c r="I15" s="27">
        <v>2</v>
      </c>
      <c r="J15" s="27">
        <v>3</v>
      </c>
      <c r="K15" s="27">
        <v>3</v>
      </c>
    </row>
    <row r="16" spans="1:12">
      <c r="B16" s="93" t="s">
        <v>10</v>
      </c>
      <c r="C16" s="21">
        <v>3</v>
      </c>
      <c r="D16" s="21">
        <v>1</v>
      </c>
      <c r="E16" s="21">
        <v>2</v>
      </c>
      <c r="F16" s="21">
        <v>3</v>
      </c>
      <c r="G16" s="21">
        <v>3</v>
      </c>
      <c r="H16" s="27">
        <v>2</v>
      </c>
      <c r="I16" s="27">
        <v>3</v>
      </c>
      <c r="J16" s="27">
        <v>2</v>
      </c>
      <c r="K16" s="27">
        <v>2</v>
      </c>
    </row>
    <row r="17" spans="1:11">
      <c r="B17" s="93" t="s">
        <v>11</v>
      </c>
      <c r="C17" s="21">
        <v>2</v>
      </c>
      <c r="D17" s="21">
        <v>1</v>
      </c>
      <c r="E17" s="21">
        <v>1</v>
      </c>
      <c r="F17" s="21">
        <v>2</v>
      </c>
      <c r="G17" s="21">
        <v>3</v>
      </c>
      <c r="H17" s="27">
        <v>3</v>
      </c>
      <c r="I17" s="27">
        <v>2</v>
      </c>
      <c r="J17" s="27">
        <v>3</v>
      </c>
      <c r="K17" s="27">
        <v>3</v>
      </c>
    </row>
    <row r="18" spans="1:11">
      <c r="B18" s="93" t="s">
        <v>60</v>
      </c>
      <c r="C18" s="21">
        <v>3</v>
      </c>
      <c r="D18" s="21">
        <v>1</v>
      </c>
      <c r="E18" s="21">
        <v>1</v>
      </c>
      <c r="F18" s="21">
        <v>2</v>
      </c>
      <c r="G18" s="21">
        <v>3</v>
      </c>
      <c r="H18" s="27">
        <v>3</v>
      </c>
      <c r="I18" s="27">
        <v>2</v>
      </c>
      <c r="J18" s="27">
        <v>3</v>
      </c>
      <c r="K18" s="27">
        <v>3</v>
      </c>
    </row>
    <row r="19" spans="1:11">
      <c r="B19" s="4"/>
      <c r="C19" s="5" t="s">
        <v>23</v>
      </c>
      <c r="D19" s="5" t="s">
        <v>24</v>
      </c>
      <c r="E19" s="5" t="s">
        <v>25</v>
      </c>
      <c r="F19" s="5" t="s">
        <v>26</v>
      </c>
      <c r="G19" s="6" t="s">
        <v>27</v>
      </c>
    </row>
    <row r="20" spans="1:11">
      <c r="B20" s="38"/>
      <c r="C20" s="38"/>
      <c r="D20" s="38"/>
      <c r="E20" s="38"/>
      <c r="F20" s="38"/>
      <c r="G20" s="38"/>
    </row>
    <row r="21" spans="1:11">
      <c r="B21" s="38"/>
      <c r="C21" s="38"/>
      <c r="D21" s="38"/>
      <c r="E21" s="38"/>
      <c r="F21" s="38"/>
      <c r="G21" s="38"/>
    </row>
    <row r="22" spans="1:11">
      <c r="A22" s="199" t="s">
        <v>29</v>
      </c>
      <c r="B22" s="199"/>
      <c r="C22" s="196" t="s">
        <v>6</v>
      </c>
      <c r="D22" s="196" t="s">
        <v>7</v>
      </c>
      <c r="E22" s="196" t="s">
        <v>5</v>
      </c>
      <c r="F22" s="196" t="s">
        <v>12</v>
      </c>
      <c r="G22" s="196" t="s">
        <v>13</v>
      </c>
      <c r="H22" s="196" t="s">
        <v>50</v>
      </c>
      <c r="I22" s="196" t="s">
        <v>51</v>
      </c>
      <c r="J22" s="196" t="s">
        <v>52</v>
      </c>
      <c r="K22" s="196" t="s">
        <v>53</v>
      </c>
    </row>
    <row r="23" spans="1:11">
      <c r="A23" s="198" t="s">
        <v>28</v>
      </c>
      <c r="B23" s="198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1:11">
      <c r="A24" s="52" t="s">
        <v>8</v>
      </c>
      <c r="B24" s="23">
        <f>F5</f>
        <v>75.8</v>
      </c>
      <c r="C24" s="44">
        <f>C14*$B$24/3</f>
        <v>75.8</v>
      </c>
      <c r="D24" s="44">
        <f>D14*$B$24/3</f>
        <v>25.266666666666666</v>
      </c>
      <c r="E24" s="44">
        <f t="shared" ref="E24:K24" si="0">E14*$B$24/3</f>
        <v>50.533333333333331</v>
      </c>
      <c r="F24" s="44">
        <f t="shared" si="0"/>
        <v>75.8</v>
      </c>
      <c r="G24" s="44">
        <f t="shared" si="0"/>
        <v>75.8</v>
      </c>
      <c r="H24" s="44">
        <f t="shared" si="0"/>
        <v>50.533333333333331</v>
      </c>
      <c r="I24" s="44">
        <f t="shared" si="0"/>
        <v>75.8</v>
      </c>
      <c r="J24" s="44">
        <f t="shared" si="0"/>
        <v>50.533333333333331</v>
      </c>
      <c r="K24" s="44">
        <f t="shared" si="0"/>
        <v>50.533333333333331</v>
      </c>
    </row>
    <row r="25" spans="1:11">
      <c r="A25" s="52" t="s">
        <v>9</v>
      </c>
      <c r="B25" s="23">
        <f t="shared" ref="B25:B28" si="1">F6</f>
        <v>83</v>
      </c>
      <c r="C25" s="44">
        <f t="shared" ref="C25:K25" si="2">C15*$B$25/3</f>
        <v>55.333333333333336</v>
      </c>
      <c r="D25" s="44">
        <f t="shared" si="2"/>
        <v>27.666666666666668</v>
      </c>
      <c r="E25" s="44">
        <f t="shared" si="2"/>
        <v>27.666666666666668</v>
      </c>
      <c r="F25" s="44">
        <f t="shared" si="2"/>
        <v>55.333333333333336</v>
      </c>
      <c r="G25" s="44">
        <f t="shared" si="2"/>
        <v>83</v>
      </c>
      <c r="H25" s="44">
        <f t="shared" si="2"/>
        <v>83</v>
      </c>
      <c r="I25" s="44">
        <f t="shared" si="2"/>
        <v>55.333333333333336</v>
      </c>
      <c r="J25" s="44">
        <f t="shared" si="2"/>
        <v>83</v>
      </c>
      <c r="K25" s="44">
        <f t="shared" si="2"/>
        <v>83</v>
      </c>
    </row>
    <row r="26" spans="1:11">
      <c r="A26" s="52" t="s">
        <v>10</v>
      </c>
      <c r="B26" s="23">
        <f t="shared" si="1"/>
        <v>81.849999999999994</v>
      </c>
      <c r="C26" s="44">
        <f t="shared" ref="C26:K26" si="3">C16*$B$26/3</f>
        <v>81.849999999999994</v>
      </c>
      <c r="D26" s="44">
        <f t="shared" si="3"/>
        <v>27.283333333333331</v>
      </c>
      <c r="E26" s="44">
        <f t="shared" si="3"/>
        <v>54.566666666666663</v>
      </c>
      <c r="F26" s="44">
        <f t="shared" si="3"/>
        <v>81.849999999999994</v>
      </c>
      <c r="G26" s="44">
        <f t="shared" si="3"/>
        <v>81.849999999999994</v>
      </c>
      <c r="H26" s="44">
        <f t="shared" si="3"/>
        <v>54.566666666666663</v>
      </c>
      <c r="I26" s="44">
        <f t="shared" si="3"/>
        <v>81.849999999999994</v>
      </c>
      <c r="J26" s="44">
        <f t="shared" si="3"/>
        <v>54.566666666666663</v>
      </c>
      <c r="K26" s="44">
        <f t="shared" si="3"/>
        <v>54.566666666666663</v>
      </c>
    </row>
    <row r="27" spans="1:11">
      <c r="A27" s="52" t="s">
        <v>11</v>
      </c>
      <c r="B27" s="23">
        <f t="shared" si="1"/>
        <v>80.5</v>
      </c>
      <c r="C27" s="44">
        <f t="shared" ref="C27:K27" si="4">C17*$B$27/3</f>
        <v>53.666666666666664</v>
      </c>
      <c r="D27" s="44">
        <f t="shared" si="4"/>
        <v>26.833333333333332</v>
      </c>
      <c r="E27" s="44">
        <f t="shared" si="4"/>
        <v>26.833333333333332</v>
      </c>
      <c r="F27" s="44">
        <f t="shared" si="4"/>
        <v>53.666666666666664</v>
      </c>
      <c r="G27" s="44">
        <f t="shared" si="4"/>
        <v>80.5</v>
      </c>
      <c r="H27" s="44">
        <f t="shared" si="4"/>
        <v>80.5</v>
      </c>
      <c r="I27" s="44">
        <f t="shared" si="4"/>
        <v>53.666666666666664</v>
      </c>
      <c r="J27" s="44">
        <f t="shared" si="4"/>
        <v>80.5</v>
      </c>
      <c r="K27" s="44">
        <f t="shared" si="4"/>
        <v>80.5</v>
      </c>
    </row>
    <row r="28" spans="1:11">
      <c r="A28" s="52" t="s">
        <v>60</v>
      </c>
      <c r="B28" s="23">
        <f t="shared" si="1"/>
        <v>85.9</v>
      </c>
      <c r="C28" s="44">
        <f t="shared" ref="C28:K28" si="5">C18*$B$28/3</f>
        <v>85.90000000000002</v>
      </c>
      <c r="D28" s="44">
        <f t="shared" si="5"/>
        <v>28.633333333333336</v>
      </c>
      <c r="E28" s="44">
        <f t="shared" si="5"/>
        <v>28.633333333333336</v>
      </c>
      <c r="F28" s="44">
        <f t="shared" si="5"/>
        <v>57.266666666666673</v>
      </c>
      <c r="G28" s="44">
        <f t="shared" si="5"/>
        <v>85.90000000000002</v>
      </c>
      <c r="H28" s="44">
        <f t="shared" si="5"/>
        <v>85.90000000000002</v>
      </c>
      <c r="I28" s="44">
        <f t="shared" si="5"/>
        <v>57.266666666666673</v>
      </c>
      <c r="J28" s="44">
        <f t="shared" si="5"/>
        <v>85.90000000000002</v>
      </c>
      <c r="K28" s="44">
        <f t="shared" si="5"/>
        <v>85.90000000000002</v>
      </c>
    </row>
    <row r="29" spans="1:11">
      <c r="A29" s="52" t="s">
        <v>30</v>
      </c>
      <c r="B29" s="24"/>
      <c r="C29" s="52">
        <f t="shared" ref="C29:K29" si="6">AVERAGE(C24:C28)</f>
        <v>70.510000000000005</v>
      </c>
      <c r="D29" s="52">
        <f t="shared" si="6"/>
        <v>27.136666666666667</v>
      </c>
      <c r="E29" s="52">
        <f t="shared" si="6"/>
        <v>37.646666666666661</v>
      </c>
      <c r="F29" s="52">
        <f t="shared" si="6"/>
        <v>64.783333333333331</v>
      </c>
      <c r="G29" s="52">
        <f t="shared" si="6"/>
        <v>81.41</v>
      </c>
      <c r="H29" s="52">
        <f t="shared" si="6"/>
        <v>70.900000000000006</v>
      </c>
      <c r="I29" s="52">
        <f t="shared" si="6"/>
        <v>64.783333333333331</v>
      </c>
      <c r="J29" s="52">
        <f t="shared" si="6"/>
        <v>70.900000000000006</v>
      </c>
      <c r="K29" s="52">
        <f t="shared" si="6"/>
        <v>70.900000000000006</v>
      </c>
    </row>
    <row r="30" spans="1:11">
      <c r="B30" s="38"/>
      <c r="C30" s="38"/>
      <c r="D30" s="38"/>
      <c r="E30" s="38"/>
      <c r="F30" s="38"/>
      <c r="G30" s="38"/>
    </row>
    <row r="31" spans="1:11">
      <c r="D31" s="38"/>
      <c r="E31" s="4"/>
      <c r="F31" s="4"/>
      <c r="G31" s="4"/>
      <c r="H31" s="4"/>
      <c r="I31" s="4"/>
    </row>
    <row r="32" spans="1:11">
      <c r="D32" s="38"/>
      <c r="E32" s="38"/>
      <c r="F32" s="38"/>
      <c r="G32" s="38"/>
    </row>
  </sheetData>
  <mergeCells count="11">
    <mergeCell ref="H22:H23"/>
    <mergeCell ref="I22:I23"/>
    <mergeCell ref="J22:J23"/>
    <mergeCell ref="K22:K23"/>
    <mergeCell ref="A23:B23"/>
    <mergeCell ref="A22:B22"/>
    <mergeCell ref="C22:C23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1"/>
  <sheetViews>
    <sheetView zoomScale="80" zoomScaleNormal="80" workbookViewId="0">
      <selection activeCell="A9" sqref="A9:P9"/>
    </sheetView>
  </sheetViews>
  <sheetFormatPr defaultRowHeight="15"/>
  <cols>
    <col min="1" max="1" width="25.42578125" style="1" customWidth="1"/>
    <col min="2" max="2" width="41.42578125" style="1" bestFit="1" customWidth="1"/>
    <col min="3" max="14" width="6.85546875" style="2" customWidth="1"/>
    <col min="15" max="15" width="15.7109375" style="39" bestFit="1" customWidth="1"/>
    <col min="16" max="16" width="24.42578125" style="2" bestFit="1" customWidth="1"/>
    <col min="17" max="16384" width="9.140625" style="39"/>
  </cols>
  <sheetData>
    <row r="1" spans="1:16" ht="18.75" customHeight="1">
      <c r="A1" s="182" t="s">
        <v>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5" customHeight="1">
      <c r="A2" s="182" t="s">
        <v>42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customHeight="1">
      <c r="A3" s="182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" customHeight="1">
      <c r="A4" s="195" t="s">
        <v>58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" customHeight="1">
      <c r="A5" s="182" t="s">
        <v>44</v>
      </c>
      <c r="B5" s="182"/>
      <c r="C5" s="182" t="s">
        <v>45</v>
      </c>
      <c r="D5" s="182"/>
      <c r="E5" s="182"/>
      <c r="F5" s="182"/>
      <c r="G5" s="182"/>
      <c r="H5" s="132"/>
      <c r="I5" s="182" t="s">
        <v>48</v>
      </c>
      <c r="J5" s="182"/>
      <c r="K5" s="182"/>
      <c r="L5" s="182" t="s">
        <v>440</v>
      </c>
      <c r="M5" s="182"/>
      <c r="N5" s="182" t="s">
        <v>46</v>
      </c>
      <c r="O5" s="182"/>
      <c r="P5" s="132" t="s">
        <v>441</v>
      </c>
    </row>
    <row r="6" spans="1:16" ht="18.75">
      <c r="A6" s="182" t="s">
        <v>57</v>
      </c>
      <c r="B6" s="182"/>
      <c r="C6" s="202" t="s">
        <v>442</v>
      </c>
      <c r="D6" s="204"/>
      <c r="E6" s="204"/>
      <c r="F6" s="204"/>
      <c r="G6" s="204"/>
      <c r="H6" s="182" t="s">
        <v>47</v>
      </c>
      <c r="I6" s="182"/>
      <c r="J6" s="182"/>
      <c r="K6" s="182"/>
      <c r="L6" s="182"/>
      <c r="M6" s="182" t="s">
        <v>453</v>
      </c>
      <c r="N6" s="190"/>
      <c r="O6" s="190"/>
      <c r="P6" s="190"/>
    </row>
    <row r="7" spans="1:16">
      <c r="A7" s="133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25"/>
      <c r="P7" s="134"/>
    </row>
    <row r="8" spans="1:16" ht="25.5" customHeight="1">
      <c r="A8" s="135"/>
      <c r="B8" s="133"/>
      <c r="C8" s="136"/>
      <c r="D8" s="136" t="s">
        <v>443</v>
      </c>
      <c r="E8" s="136"/>
      <c r="F8" s="136"/>
      <c r="G8" s="136"/>
      <c r="H8" s="136"/>
      <c r="I8" s="137"/>
      <c r="J8" s="137"/>
      <c r="K8" s="137"/>
      <c r="L8" s="137"/>
      <c r="M8" s="137"/>
      <c r="N8" s="137"/>
      <c r="O8" s="138"/>
      <c r="P8" s="137"/>
    </row>
    <row r="9" spans="1:16" ht="18.75">
      <c r="A9" s="65"/>
      <c r="B9" s="65"/>
      <c r="C9" s="160" t="s">
        <v>66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64"/>
      <c r="P9" s="70"/>
    </row>
    <row r="10" spans="1:16" ht="18.75">
      <c r="A10" s="139"/>
      <c r="B10" s="139"/>
      <c r="C10" s="140" t="s">
        <v>37</v>
      </c>
      <c r="D10" s="140"/>
      <c r="E10" s="140"/>
      <c r="F10" s="140"/>
      <c r="G10" s="140"/>
      <c r="H10" s="140"/>
      <c r="I10" s="140"/>
      <c r="J10" s="140" t="s">
        <v>38</v>
      </c>
      <c r="K10" s="140"/>
      <c r="L10" s="140"/>
      <c r="M10" s="140"/>
      <c r="N10" s="141" t="s">
        <v>39</v>
      </c>
      <c r="O10" s="153"/>
      <c r="P10" s="137"/>
    </row>
    <row r="11" spans="1:16" s="12" customFormat="1" ht="15.75">
      <c r="A11" s="57" t="s">
        <v>20</v>
      </c>
      <c r="B11" s="58"/>
      <c r="C11" s="52">
        <v>1</v>
      </c>
      <c r="D11" s="52">
        <v>2</v>
      </c>
      <c r="E11" s="52">
        <v>3</v>
      </c>
      <c r="F11" s="52">
        <v>4</v>
      </c>
      <c r="G11" s="52">
        <v>5</v>
      </c>
      <c r="H11" s="52">
        <v>6</v>
      </c>
      <c r="I11" s="52">
        <v>7</v>
      </c>
      <c r="J11" s="52">
        <v>8</v>
      </c>
      <c r="K11" s="52">
        <v>9</v>
      </c>
      <c r="L11" s="52">
        <v>10</v>
      </c>
      <c r="M11" s="52">
        <v>11</v>
      </c>
      <c r="N11" s="52">
        <v>12</v>
      </c>
      <c r="O11" s="52" t="s">
        <v>40</v>
      </c>
      <c r="P11" s="52" t="s">
        <v>36</v>
      </c>
    </row>
    <row r="12" spans="1:16" s="12" customFormat="1" ht="15.75">
      <c r="A12" s="191" t="s">
        <v>430</v>
      </c>
      <c r="B12" s="192"/>
      <c r="C12" s="21" t="s">
        <v>0</v>
      </c>
      <c r="D12" s="21" t="s">
        <v>1</v>
      </c>
      <c r="E12" s="21" t="s">
        <v>3</v>
      </c>
      <c r="F12" s="21" t="s">
        <v>1</v>
      </c>
      <c r="G12" s="21" t="s">
        <v>0</v>
      </c>
      <c r="H12" s="21" t="s">
        <v>2</v>
      </c>
      <c r="I12" s="21" t="s">
        <v>0</v>
      </c>
      <c r="J12" s="21" t="s">
        <v>3</v>
      </c>
      <c r="K12" s="21" t="s">
        <v>1</v>
      </c>
      <c r="L12" s="21" t="s">
        <v>61</v>
      </c>
      <c r="M12" s="21" t="s">
        <v>1</v>
      </c>
      <c r="N12" s="21" t="s">
        <v>61</v>
      </c>
      <c r="O12" s="52" t="s">
        <v>19</v>
      </c>
      <c r="P12" s="52" t="s">
        <v>19</v>
      </c>
    </row>
    <row r="13" spans="1:16" s="12" customFormat="1" ht="15.75">
      <c r="A13" s="193" t="s">
        <v>22</v>
      </c>
      <c r="B13" s="194"/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2">
        <v>5</v>
      </c>
      <c r="I13" s="52">
        <v>5</v>
      </c>
      <c r="J13" s="52">
        <v>10</v>
      </c>
      <c r="K13" s="52">
        <v>10</v>
      </c>
      <c r="L13" s="52">
        <v>10</v>
      </c>
      <c r="M13" s="52">
        <v>10</v>
      </c>
      <c r="N13" s="52">
        <v>15</v>
      </c>
      <c r="O13" s="52">
        <v>70</v>
      </c>
      <c r="P13" s="52">
        <v>70</v>
      </c>
    </row>
    <row r="14" spans="1:16" s="12" customFormat="1" ht="22.5" customHeight="1">
      <c r="A14" s="101" t="s">
        <v>55</v>
      </c>
      <c r="B14" s="101" t="s">
        <v>56</v>
      </c>
      <c r="C14" s="28">
        <f>C13*0.64</f>
        <v>3.2</v>
      </c>
      <c r="D14" s="28">
        <f t="shared" ref="D14:N14" si="0">D13*0.64</f>
        <v>3.2</v>
      </c>
      <c r="E14" s="28">
        <f t="shared" si="0"/>
        <v>3.2</v>
      </c>
      <c r="F14" s="28">
        <f t="shared" si="0"/>
        <v>3.2</v>
      </c>
      <c r="G14" s="28">
        <f t="shared" si="0"/>
        <v>3.2</v>
      </c>
      <c r="H14" s="28">
        <f t="shared" si="0"/>
        <v>3.2</v>
      </c>
      <c r="I14" s="28">
        <f t="shared" si="0"/>
        <v>3.2</v>
      </c>
      <c r="J14" s="28">
        <f t="shared" si="0"/>
        <v>6.4</v>
      </c>
      <c r="K14" s="28">
        <f t="shared" si="0"/>
        <v>6.4</v>
      </c>
      <c r="L14" s="28">
        <f t="shared" si="0"/>
        <v>6.4</v>
      </c>
      <c r="M14" s="28">
        <f t="shared" si="0"/>
        <v>6.4</v>
      </c>
      <c r="N14" s="28">
        <f t="shared" si="0"/>
        <v>9.6</v>
      </c>
      <c r="O14" s="102">
        <f>O13*0.357142</f>
        <v>24.999940000000002</v>
      </c>
      <c r="P14" s="54"/>
    </row>
    <row r="15" spans="1:16" s="12" customFormat="1" ht="15.75">
      <c r="A15" s="103" t="s">
        <v>249</v>
      </c>
      <c r="B15" s="104" t="s">
        <v>72</v>
      </c>
      <c r="C15" s="94">
        <v>2</v>
      </c>
      <c r="D15" s="22"/>
      <c r="E15" s="22"/>
      <c r="F15" s="22">
        <v>3</v>
      </c>
      <c r="G15" s="22"/>
      <c r="H15" s="22">
        <v>2</v>
      </c>
      <c r="I15" s="22"/>
      <c r="J15" s="22"/>
      <c r="K15" s="22">
        <v>4</v>
      </c>
      <c r="L15" s="22">
        <v>4</v>
      </c>
      <c r="M15" s="22"/>
      <c r="N15" s="22">
        <v>6</v>
      </c>
      <c r="O15" s="96">
        <v>34</v>
      </c>
      <c r="P15" s="25">
        <f>SUM(C15:N15)</f>
        <v>21</v>
      </c>
    </row>
    <row r="16" spans="1:16" s="12" customFormat="1" ht="15.75">
      <c r="A16" s="103" t="s">
        <v>252</v>
      </c>
      <c r="B16" s="104" t="s">
        <v>75</v>
      </c>
      <c r="C16" s="94"/>
      <c r="D16" s="22">
        <v>3</v>
      </c>
      <c r="E16" s="22">
        <v>3</v>
      </c>
      <c r="F16" s="22"/>
      <c r="G16" s="22">
        <v>3</v>
      </c>
      <c r="H16" s="22"/>
      <c r="I16" s="22"/>
      <c r="J16" s="22"/>
      <c r="K16" s="22"/>
      <c r="L16" s="22">
        <v>6</v>
      </c>
      <c r="M16" s="22">
        <v>3</v>
      </c>
      <c r="N16" s="22">
        <v>12</v>
      </c>
      <c r="O16" s="96">
        <v>45</v>
      </c>
      <c r="P16" s="25">
        <f t="shared" ref="P16:P71" si="1">SUM(C16:N16)</f>
        <v>30</v>
      </c>
    </row>
    <row r="17" spans="1:16" s="12" customFormat="1" ht="15.75">
      <c r="A17" s="103" t="s">
        <v>260</v>
      </c>
      <c r="B17" s="104" t="s">
        <v>83</v>
      </c>
      <c r="C17" s="94">
        <v>3</v>
      </c>
      <c r="D17" s="22">
        <v>5</v>
      </c>
      <c r="E17" s="22">
        <v>3</v>
      </c>
      <c r="F17" s="22">
        <v>5</v>
      </c>
      <c r="G17" s="22"/>
      <c r="H17" s="22">
        <v>5</v>
      </c>
      <c r="I17" s="22"/>
      <c r="J17" s="22"/>
      <c r="K17" s="22">
        <v>10</v>
      </c>
      <c r="L17" s="22">
        <v>10</v>
      </c>
      <c r="M17" s="22">
        <v>6</v>
      </c>
      <c r="N17" s="22">
        <v>13</v>
      </c>
      <c r="O17" s="96">
        <v>45</v>
      </c>
      <c r="P17" s="25">
        <f t="shared" si="1"/>
        <v>60</v>
      </c>
    </row>
    <row r="18" spans="1:16" s="12" customFormat="1" ht="15.75">
      <c r="A18" s="103" t="s">
        <v>261</v>
      </c>
      <c r="B18" s="104" t="s">
        <v>84</v>
      </c>
      <c r="C18" s="94">
        <v>3</v>
      </c>
      <c r="D18" s="22">
        <v>3</v>
      </c>
      <c r="E18" s="22">
        <v>3</v>
      </c>
      <c r="F18" s="22"/>
      <c r="G18" s="22">
        <v>3</v>
      </c>
      <c r="H18" s="22"/>
      <c r="I18" s="22">
        <v>4</v>
      </c>
      <c r="J18" s="22"/>
      <c r="K18" s="22">
        <v>5</v>
      </c>
      <c r="L18" s="22">
        <v>6</v>
      </c>
      <c r="M18" s="22">
        <v>3</v>
      </c>
      <c r="N18" s="22">
        <v>12</v>
      </c>
      <c r="O18" s="96">
        <v>32</v>
      </c>
      <c r="P18" s="25">
        <f t="shared" si="1"/>
        <v>42</v>
      </c>
    </row>
    <row r="19" spans="1:16" s="12" customFormat="1" ht="15.75">
      <c r="A19" s="103" t="s">
        <v>263</v>
      </c>
      <c r="B19" s="104" t="s">
        <v>86</v>
      </c>
      <c r="C19" s="94"/>
      <c r="D19" s="22">
        <v>3</v>
      </c>
      <c r="E19" s="22">
        <v>3</v>
      </c>
      <c r="F19" s="22"/>
      <c r="G19" s="22">
        <v>3</v>
      </c>
      <c r="H19" s="22"/>
      <c r="I19" s="22"/>
      <c r="J19" s="22"/>
      <c r="K19" s="22"/>
      <c r="L19" s="22">
        <v>6</v>
      </c>
      <c r="M19" s="22"/>
      <c r="N19" s="22">
        <v>8</v>
      </c>
      <c r="O19" s="96">
        <v>41</v>
      </c>
      <c r="P19" s="25">
        <f t="shared" si="1"/>
        <v>23</v>
      </c>
    </row>
    <row r="20" spans="1:16" s="12" customFormat="1" ht="15.75">
      <c r="A20" s="103" t="s">
        <v>264</v>
      </c>
      <c r="B20" s="104" t="s">
        <v>87</v>
      </c>
      <c r="C20" s="9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96">
        <v>45</v>
      </c>
      <c r="P20" s="25"/>
    </row>
    <row r="21" spans="1:16" s="12" customFormat="1" ht="15.75">
      <c r="A21" s="103" t="s">
        <v>265</v>
      </c>
      <c r="B21" s="104" t="s">
        <v>88</v>
      </c>
      <c r="C21" s="94">
        <v>3</v>
      </c>
      <c r="D21" s="22">
        <v>5</v>
      </c>
      <c r="E21" s="22">
        <v>4</v>
      </c>
      <c r="F21" s="22">
        <v>5</v>
      </c>
      <c r="G21" s="22"/>
      <c r="H21" s="22">
        <v>5</v>
      </c>
      <c r="I21" s="22"/>
      <c r="J21" s="22"/>
      <c r="K21" s="22">
        <v>10</v>
      </c>
      <c r="L21" s="22">
        <v>10</v>
      </c>
      <c r="M21" s="22">
        <v>6</v>
      </c>
      <c r="N21" s="22">
        <v>13</v>
      </c>
      <c r="O21" s="96">
        <v>40</v>
      </c>
      <c r="P21" s="25">
        <f t="shared" si="1"/>
        <v>61</v>
      </c>
    </row>
    <row r="22" spans="1:16" s="12" customFormat="1" ht="15.75">
      <c r="A22" s="103" t="s">
        <v>267</v>
      </c>
      <c r="B22" s="104" t="s">
        <v>90</v>
      </c>
      <c r="C22" s="94">
        <v>3</v>
      </c>
      <c r="D22" s="22"/>
      <c r="E22" s="22">
        <v>3</v>
      </c>
      <c r="F22" s="22"/>
      <c r="G22" s="22">
        <v>3</v>
      </c>
      <c r="H22" s="22"/>
      <c r="I22" s="22">
        <v>4</v>
      </c>
      <c r="J22" s="22"/>
      <c r="K22" s="22">
        <v>5</v>
      </c>
      <c r="L22" s="22">
        <v>6</v>
      </c>
      <c r="M22" s="22">
        <v>3</v>
      </c>
      <c r="N22" s="22">
        <v>10</v>
      </c>
      <c r="O22" s="96">
        <v>35</v>
      </c>
      <c r="P22" s="25">
        <f t="shared" si="1"/>
        <v>37</v>
      </c>
    </row>
    <row r="23" spans="1:16" s="12" customFormat="1" ht="15.75">
      <c r="A23" s="103" t="s">
        <v>268</v>
      </c>
      <c r="B23" s="104" t="s">
        <v>91</v>
      </c>
      <c r="C23" s="9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96">
        <v>42</v>
      </c>
      <c r="P23" s="25"/>
    </row>
    <row r="24" spans="1:16" s="12" customFormat="1" ht="15.75">
      <c r="A24" s="103" t="s">
        <v>270</v>
      </c>
      <c r="B24" s="104" t="s">
        <v>93</v>
      </c>
      <c r="C24" s="94">
        <v>3</v>
      </c>
      <c r="D24" s="22"/>
      <c r="E24" s="22">
        <v>3</v>
      </c>
      <c r="F24" s="22">
        <v>4</v>
      </c>
      <c r="G24" s="22"/>
      <c r="H24" s="22">
        <v>4</v>
      </c>
      <c r="I24" s="22">
        <v>4</v>
      </c>
      <c r="J24" s="22"/>
      <c r="K24" s="22">
        <v>5</v>
      </c>
      <c r="L24" s="22">
        <v>4</v>
      </c>
      <c r="M24" s="22">
        <v>6</v>
      </c>
      <c r="N24" s="22">
        <v>12</v>
      </c>
      <c r="O24" s="96">
        <v>44</v>
      </c>
      <c r="P24" s="25">
        <f t="shared" si="1"/>
        <v>45</v>
      </c>
    </row>
    <row r="25" spans="1:16" s="12" customFormat="1" ht="15.75">
      <c r="A25" s="103" t="s">
        <v>274</v>
      </c>
      <c r="B25" s="104" t="s">
        <v>97</v>
      </c>
      <c r="C25" s="94"/>
      <c r="D25" s="22">
        <v>4</v>
      </c>
      <c r="E25" s="22"/>
      <c r="F25" s="22">
        <v>5</v>
      </c>
      <c r="G25" s="22">
        <v>3</v>
      </c>
      <c r="H25" s="22">
        <v>4</v>
      </c>
      <c r="I25" s="22">
        <v>6</v>
      </c>
      <c r="J25" s="22">
        <v>4</v>
      </c>
      <c r="K25" s="22"/>
      <c r="L25" s="22">
        <v>6</v>
      </c>
      <c r="M25" s="22">
        <v>6</v>
      </c>
      <c r="N25" s="22">
        <v>12</v>
      </c>
      <c r="O25" s="96">
        <v>49</v>
      </c>
      <c r="P25" s="25">
        <f t="shared" si="1"/>
        <v>50</v>
      </c>
    </row>
    <row r="26" spans="1:16" s="12" customFormat="1" ht="15.75">
      <c r="A26" s="103" t="s">
        <v>275</v>
      </c>
      <c r="B26" s="104" t="s">
        <v>98</v>
      </c>
      <c r="C26" s="94">
        <v>3</v>
      </c>
      <c r="D26" s="22">
        <v>3</v>
      </c>
      <c r="E26" s="22"/>
      <c r="F26" s="22">
        <v>5</v>
      </c>
      <c r="G26" s="22">
        <v>3</v>
      </c>
      <c r="H26" s="22"/>
      <c r="I26" s="22">
        <v>4</v>
      </c>
      <c r="J26" s="22"/>
      <c r="K26" s="22">
        <v>5</v>
      </c>
      <c r="L26" s="22">
        <v>6</v>
      </c>
      <c r="M26" s="22">
        <v>4</v>
      </c>
      <c r="N26" s="22">
        <v>12</v>
      </c>
      <c r="O26" s="96">
        <v>45</v>
      </c>
      <c r="P26" s="25">
        <f t="shared" si="1"/>
        <v>45</v>
      </c>
    </row>
    <row r="27" spans="1:16" s="12" customFormat="1" ht="15.75">
      <c r="A27" s="103" t="s">
        <v>276</v>
      </c>
      <c r="B27" s="104" t="s">
        <v>99</v>
      </c>
      <c r="C27" s="94"/>
      <c r="D27" s="22">
        <v>3</v>
      </c>
      <c r="E27" s="22">
        <v>3</v>
      </c>
      <c r="F27" s="22">
        <v>4</v>
      </c>
      <c r="G27" s="22">
        <v>4</v>
      </c>
      <c r="H27" s="22">
        <v>3</v>
      </c>
      <c r="I27" s="22">
        <v>4</v>
      </c>
      <c r="J27" s="22">
        <v>7</v>
      </c>
      <c r="K27" s="22"/>
      <c r="L27" s="22">
        <v>6</v>
      </c>
      <c r="M27" s="22">
        <v>5</v>
      </c>
      <c r="N27" s="22">
        <v>14</v>
      </c>
      <c r="O27" s="96">
        <v>45</v>
      </c>
      <c r="P27" s="25">
        <f t="shared" si="1"/>
        <v>53</v>
      </c>
    </row>
    <row r="28" spans="1:16" s="12" customFormat="1" ht="15.75">
      <c r="A28" s="103" t="s">
        <v>277</v>
      </c>
      <c r="B28" s="104" t="s">
        <v>100</v>
      </c>
      <c r="C28" s="94">
        <v>4</v>
      </c>
      <c r="D28" s="22">
        <v>4</v>
      </c>
      <c r="E28" s="22">
        <v>3</v>
      </c>
      <c r="F28" s="22">
        <v>4</v>
      </c>
      <c r="G28" s="22">
        <v>5</v>
      </c>
      <c r="H28" s="22"/>
      <c r="I28" s="22">
        <v>4</v>
      </c>
      <c r="J28" s="22"/>
      <c r="K28" s="22">
        <v>7</v>
      </c>
      <c r="L28" s="22">
        <v>6</v>
      </c>
      <c r="M28" s="22">
        <v>6</v>
      </c>
      <c r="N28" s="22">
        <v>13</v>
      </c>
      <c r="O28" s="96">
        <v>46</v>
      </c>
      <c r="P28" s="25">
        <f>SUM(C28:N28)</f>
        <v>56</v>
      </c>
    </row>
    <row r="29" spans="1:16" s="12" customFormat="1" ht="15.75">
      <c r="A29" s="103" t="s">
        <v>278</v>
      </c>
      <c r="B29" s="104" t="s">
        <v>101</v>
      </c>
      <c r="C29" s="9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>
        <v>5</v>
      </c>
      <c r="O29" s="96">
        <v>47</v>
      </c>
      <c r="P29" s="25">
        <f>SUM(C29:N29)</f>
        <v>5</v>
      </c>
    </row>
    <row r="30" spans="1:16" s="12" customFormat="1" ht="15.75">
      <c r="A30" s="103" t="s">
        <v>279</v>
      </c>
      <c r="B30" s="104" t="s">
        <v>102</v>
      </c>
      <c r="C30" s="9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96">
        <v>49</v>
      </c>
      <c r="P30" s="25"/>
    </row>
    <row r="31" spans="1:16" s="12" customFormat="1" ht="15.75">
      <c r="A31" s="103" t="s">
        <v>282</v>
      </c>
      <c r="B31" s="104" t="s">
        <v>105</v>
      </c>
      <c r="C31" s="94"/>
      <c r="D31" s="22">
        <v>3</v>
      </c>
      <c r="E31" s="22">
        <v>3</v>
      </c>
      <c r="F31" s="22"/>
      <c r="G31" s="22">
        <v>3</v>
      </c>
      <c r="H31" s="22"/>
      <c r="I31" s="22"/>
      <c r="J31" s="22"/>
      <c r="K31" s="22"/>
      <c r="L31" s="22">
        <v>5</v>
      </c>
      <c r="M31" s="22">
        <v>5</v>
      </c>
      <c r="N31" s="22">
        <v>13</v>
      </c>
      <c r="O31" s="96">
        <v>41</v>
      </c>
      <c r="P31" s="25">
        <f t="shared" si="1"/>
        <v>32</v>
      </c>
    </row>
    <row r="32" spans="1:16" s="12" customFormat="1" ht="15.75">
      <c r="A32" s="103" t="s">
        <v>288</v>
      </c>
      <c r="B32" s="104" t="s">
        <v>111</v>
      </c>
      <c r="C32" s="94"/>
      <c r="D32" s="22">
        <v>3</v>
      </c>
      <c r="E32" s="22">
        <v>3</v>
      </c>
      <c r="F32" s="22"/>
      <c r="G32" s="22"/>
      <c r="H32" s="22"/>
      <c r="I32" s="22"/>
      <c r="J32" s="22"/>
      <c r="K32" s="22"/>
      <c r="L32" s="22">
        <v>6</v>
      </c>
      <c r="M32" s="22">
        <v>3</v>
      </c>
      <c r="N32" s="22">
        <v>12</v>
      </c>
      <c r="O32" s="96">
        <v>44</v>
      </c>
      <c r="P32" s="25">
        <f t="shared" si="1"/>
        <v>27</v>
      </c>
    </row>
    <row r="33" spans="1:16" s="12" customFormat="1" ht="15.75">
      <c r="A33" s="103" t="s">
        <v>294</v>
      </c>
      <c r="B33" s="104" t="s">
        <v>117</v>
      </c>
      <c r="C33" s="94"/>
      <c r="D33" s="22">
        <v>3</v>
      </c>
      <c r="E33" s="22">
        <v>3</v>
      </c>
      <c r="F33" s="22"/>
      <c r="G33" s="22">
        <v>3</v>
      </c>
      <c r="H33" s="22"/>
      <c r="I33" s="22"/>
      <c r="J33" s="22"/>
      <c r="K33" s="22"/>
      <c r="L33" s="22"/>
      <c r="M33" s="22"/>
      <c r="N33" s="22">
        <v>4</v>
      </c>
      <c r="O33" s="96">
        <v>31</v>
      </c>
      <c r="P33" s="25">
        <f t="shared" si="1"/>
        <v>13</v>
      </c>
    </row>
    <row r="34" spans="1:16" s="12" customFormat="1" ht="15.75">
      <c r="A34" s="103" t="s">
        <v>303</v>
      </c>
      <c r="B34" s="104" t="s">
        <v>126</v>
      </c>
      <c r="C34" s="94"/>
      <c r="D34" s="22">
        <v>3</v>
      </c>
      <c r="E34" s="22">
        <v>3</v>
      </c>
      <c r="F34" s="22"/>
      <c r="G34" s="22">
        <v>3</v>
      </c>
      <c r="H34" s="22">
        <v>1</v>
      </c>
      <c r="I34" s="22"/>
      <c r="J34" s="22">
        <v>6</v>
      </c>
      <c r="K34" s="22"/>
      <c r="L34" s="22">
        <v>6</v>
      </c>
      <c r="M34" s="22">
        <v>5</v>
      </c>
      <c r="N34" s="22">
        <v>13</v>
      </c>
      <c r="O34" s="96">
        <v>33</v>
      </c>
      <c r="P34" s="25">
        <f t="shared" si="1"/>
        <v>40</v>
      </c>
    </row>
    <row r="35" spans="1:16" s="12" customFormat="1" ht="15.75">
      <c r="A35" s="103" t="s">
        <v>306</v>
      </c>
      <c r="B35" s="104" t="s">
        <v>129</v>
      </c>
      <c r="C35" s="94">
        <v>5</v>
      </c>
      <c r="D35" s="22">
        <v>5</v>
      </c>
      <c r="E35" s="22">
        <v>4</v>
      </c>
      <c r="F35" s="22">
        <v>5</v>
      </c>
      <c r="G35" s="22"/>
      <c r="H35" s="22">
        <v>5</v>
      </c>
      <c r="I35" s="22"/>
      <c r="J35" s="22"/>
      <c r="K35" s="22">
        <v>10</v>
      </c>
      <c r="L35" s="22">
        <v>10</v>
      </c>
      <c r="M35" s="22">
        <v>9</v>
      </c>
      <c r="N35" s="22">
        <v>13</v>
      </c>
      <c r="O35" s="96">
        <v>39</v>
      </c>
      <c r="P35" s="25">
        <f t="shared" si="1"/>
        <v>66</v>
      </c>
    </row>
    <row r="36" spans="1:16" s="12" customFormat="1" ht="15.75">
      <c r="A36" s="103" t="s">
        <v>309</v>
      </c>
      <c r="B36" s="104" t="s">
        <v>132</v>
      </c>
      <c r="C36" s="94"/>
      <c r="D36" s="22">
        <v>3</v>
      </c>
      <c r="E36" s="22">
        <v>3</v>
      </c>
      <c r="F36" s="22"/>
      <c r="G36" s="22">
        <v>3</v>
      </c>
      <c r="H36" s="22"/>
      <c r="I36" s="22"/>
      <c r="J36" s="22"/>
      <c r="K36" s="22"/>
      <c r="L36" s="22">
        <v>6</v>
      </c>
      <c r="M36" s="22"/>
      <c r="N36" s="22">
        <v>11</v>
      </c>
      <c r="O36" s="96">
        <v>37</v>
      </c>
      <c r="P36" s="25">
        <f t="shared" si="1"/>
        <v>26</v>
      </c>
    </row>
    <row r="37" spans="1:16" s="12" customFormat="1" ht="15.75">
      <c r="A37" s="103" t="s">
        <v>312</v>
      </c>
      <c r="B37" s="104" t="s">
        <v>135</v>
      </c>
      <c r="C37" s="9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96">
        <v>44</v>
      </c>
      <c r="P37" s="25"/>
    </row>
    <row r="38" spans="1:16" s="12" customFormat="1" ht="15.75">
      <c r="A38" s="103" t="s">
        <v>313</v>
      </c>
      <c r="B38" s="104" t="s">
        <v>444</v>
      </c>
      <c r="C38" s="94"/>
      <c r="D38" s="22">
        <v>3</v>
      </c>
      <c r="E38" s="22">
        <v>3</v>
      </c>
      <c r="F38" s="22"/>
      <c r="G38" s="22">
        <v>3</v>
      </c>
      <c r="H38" s="22"/>
      <c r="I38" s="22"/>
      <c r="J38" s="22"/>
      <c r="K38" s="22"/>
      <c r="L38" s="22">
        <v>6</v>
      </c>
      <c r="M38" s="22"/>
      <c r="N38" s="22">
        <v>11</v>
      </c>
      <c r="O38" s="96">
        <v>28</v>
      </c>
      <c r="P38" s="25">
        <f>SUM(C38:N38)</f>
        <v>26</v>
      </c>
    </row>
    <row r="39" spans="1:16" s="12" customFormat="1" ht="15.75">
      <c r="A39" s="103" t="s">
        <v>315</v>
      </c>
      <c r="B39" s="104" t="s">
        <v>138</v>
      </c>
      <c r="C39" s="94">
        <v>4</v>
      </c>
      <c r="D39" s="22">
        <v>4</v>
      </c>
      <c r="E39" s="22">
        <v>3</v>
      </c>
      <c r="F39" s="22">
        <v>4</v>
      </c>
      <c r="G39" s="22">
        <v>5</v>
      </c>
      <c r="H39" s="22"/>
      <c r="I39" s="22">
        <v>4</v>
      </c>
      <c r="J39" s="22"/>
      <c r="K39" s="22">
        <v>7</v>
      </c>
      <c r="L39" s="22">
        <v>6</v>
      </c>
      <c r="M39" s="22">
        <v>6</v>
      </c>
      <c r="N39" s="22">
        <v>13</v>
      </c>
      <c r="O39" s="96">
        <v>38</v>
      </c>
      <c r="P39" s="25">
        <f>SUM(C39:N39)</f>
        <v>56</v>
      </c>
    </row>
    <row r="40" spans="1:16" s="12" customFormat="1" ht="15.75">
      <c r="A40" s="103" t="s">
        <v>318</v>
      </c>
      <c r="B40" s="104" t="s">
        <v>141</v>
      </c>
      <c r="C40" s="94">
        <v>5</v>
      </c>
      <c r="D40" s="22">
        <v>5</v>
      </c>
      <c r="E40" s="22">
        <v>4</v>
      </c>
      <c r="F40" s="22">
        <v>5</v>
      </c>
      <c r="G40" s="22"/>
      <c r="H40" s="22">
        <v>5</v>
      </c>
      <c r="I40" s="22"/>
      <c r="J40" s="22"/>
      <c r="K40" s="22">
        <v>10</v>
      </c>
      <c r="L40" s="22">
        <v>10</v>
      </c>
      <c r="M40" s="22">
        <v>10</v>
      </c>
      <c r="N40" s="22">
        <v>15</v>
      </c>
      <c r="O40" s="96">
        <v>43</v>
      </c>
      <c r="P40" s="25">
        <f t="shared" si="1"/>
        <v>69</v>
      </c>
    </row>
    <row r="41" spans="1:16" s="12" customFormat="1" ht="15.75">
      <c r="A41" s="103" t="s">
        <v>322</v>
      </c>
      <c r="B41" s="104" t="s">
        <v>145</v>
      </c>
      <c r="C41" s="94">
        <v>5</v>
      </c>
      <c r="D41" s="22">
        <v>5</v>
      </c>
      <c r="E41" s="22">
        <v>4</v>
      </c>
      <c r="F41" s="22">
        <v>5</v>
      </c>
      <c r="G41" s="22"/>
      <c r="H41" s="22">
        <v>5</v>
      </c>
      <c r="I41" s="22"/>
      <c r="J41" s="22"/>
      <c r="K41" s="22">
        <v>9</v>
      </c>
      <c r="L41" s="22">
        <v>10</v>
      </c>
      <c r="M41" s="22">
        <v>9</v>
      </c>
      <c r="N41" s="22">
        <v>13</v>
      </c>
      <c r="O41" s="96">
        <v>47</v>
      </c>
      <c r="P41" s="25">
        <f t="shared" si="1"/>
        <v>65</v>
      </c>
    </row>
    <row r="42" spans="1:16" s="12" customFormat="1" ht="15.75">
      <c r="A42" s="103" t="s">
        <v>329</v>
      </c>
      <c r="B42" s="104" t="s">
        <v>152</v>
      </c>
      <c r="C42" s="94">
        <v>5</v>
      </c>
      <c r="D42" s="22">
        <v>5</v>
      </c>
      <c r="E42" s="22">
        <v>4</v>
      </c>
      <c r="F42" s="22">
        <v>5</v>
      </c>
      <c r="G42" s="22"/>
      <c r="H42" s="22">
        <v>5</v>
      </c>
      <c r="I42" s="22"/>
      <c r="J42" s="22"/>
      <c r="K42" s="22">
        <v>8</v>
      </c>
      <c r="L42" s="22">
        <v>8</v>
      </c>
      <c r="M42" s="22">
        <v>9</v>
      </c>
      <c r="N42" s="22">
        <v>13</v>
      </c>
      <c r="O42" s="96">
        <v>44</v>
      </c>
      <c r="P42" s="25">
        <f t="shared" si="1"/>
        <v>62</v>
      </c>
    </row>
    <row r="43" spans="1:16" s="12" customFormat="1" ht="15.75">
      <c r="A43" s="103" t="s">
        <v>331</v>
      </c>
      <c r="B43" s="104" t="s">
        <v>445</v>
      </c>
      <c r="C43" s="94"/>
      <c r="D43" s="22">
        <v>3</v>
      </c>
      <c r="E43" s="22">
        <v>3</v>
      </c>
      <c r="F43" s="22"/>
      <c r="G43" s="22">
        <v>4</v>
      </c>
      <c r="H43" s="22"/>
      <c r="I43" s="22"/>
      <c r="J43" s="22">
        <v>6</v>
      </c>
      <c r="K43" s="22"/>
      <c r="L43" s="22">
        <v>6</v>
      </c>
      <c r="M43" s="22"/>
      <c r="N43" s="22">
        <v>10</v>
      </c>
      <c r="O43" s="96">
        <v>30</v>
      </c>
      <c r="P43" s="25">
        <f t="shared" si="1"/>
        <v>32</v>
      </c>
    </row>
    <row r="44" spans="1:16" s="12" customFormat="1" ht="15.75">
      <c r="A44" s="103" t="s">
        <v>334</v>
      </c>
      <c r="B44" s="104" t="s">
        <v>157</v>
      </c>
      <c r="C44" s="94"/>
      <c r="D44" s="22">
        <v>3</v>
      </c>
      <c r="E44" s="22">
        <v>3</v>
      </c>
      <c r="F44" s="22"/>
      <c r="G44" s="22">
        <v>3</v>
      </c>
      <c r="H44" s="22">
        <v>4</v>
      </c>
      <c r="I44" s="22"/>
      <c r="J44" s="22">
        <v>6</v>
      </c>
      <c r="K44" s="22">
        <v>4</v>
      </c>
      <c r="L44" s="22"/>
      <c r="M44" s="22">
        <v>5</v>
      </c>
      <c r="N44" s="22">
        <v>13</v>
      </c>
      <c r="O44" s="96">
        <v>44</v>
      </c>
      <c r="P44" s="25">
        <f t="shared" si="1"/>
        <v>41</v>
      </c>
    </row>
    <row r="45" spans="1:16" s="12" customFormat="1" ht="15.75">
      <c r="A45" s="103" t="s">
        <v>335</v>
      </c>
      <c r="B45" s="104" t="s">
        <v>158</v>
      </c>
      <c r="C45" s="94"/>
      <c r="D45" s="22">
        <v>3</v>
      </c>
      <c r="E45" s="22">
        <v>3</v>
      </c>
      <c r="F45" s="22"/>
      <c r="G45" s="22">
        <v>3</v>
      </c>
      <c r="H45" s="22"/>
      <c r="I45" s="22"/>
      <c r="J45" s="22"/>
      <c r="K45" s="22"/>
      <c r="L45" s="22">
        <v>6</v>
      </c>
      <c r="M45" s="22"/>
      <c r="N45" s="22">
        <v>11</v>
      </c>
      <c r="O45" s="96">
        <v>35</v>
      </c>
      <c r="P45" s="25">
        <f t="shared" si="1"/>
        <v>26</v>
      </c>
    </row>
    <row r="46" spans="1:16" s="12" customFormat="1" ht="15.75">
      <c r="A46" s="103" t="s">
        <v>339</v>
      </c>
      <c r="B46" s="104" t="s">
        <v>162</v>
      </c>
      <c r="C46" s="94">
        <v>5</v>
      </c>
      <c r="D46" s="22">
        <v>5</v>
      </c>
      <c r="E46" s="22">
        <v>4</v>
      </c>
      <c r="F46" s="22">
        <v>5</v>
      </c>
      <c r="G46" s="22"/>
      <c r="H46" s="22">
        <v>5</v>
      </c>
      <c r="I46" s="22"/>
      <c r="J46" s="22"/>
      <c r="K46" s="22">
        <v>9</v>
      </c>
      <c r="L46" s="22">
        <v>10</v>
      </c>
      <c r="M46" s="22">
        <v>9</v>
      </c>
      <c r="N46" s="22">
        <v>13</v>
      </c>
      <c r="O46" s="96">
        <v>50</v>
      </c>
      <c r="P46" s="25">
        <f t="shared" si="1"/>
        <v>65</v>
      </c>
    </row>
    <row r="47" spans="1:16" s="12" customFormat="1" ht="15.75">
      <c r="A47" s="103" t="s">
        <v>344</v>
      </c>
      <c r="B47" s="104" t="s">
        <v>167</v>
      </c>
      <c r="C47" s="94"/>
      <c r="D47" s="22">
        <v>3</v>
      </c>
      <c r="E47" s="22">
        <v>3</v>
      </c>
      <c r="F47" s="22"/>
      <c r="G47" s="22">
        <v>3</v>
      </c>
      <c r="H47" s="22">
        <v>4</v>
      </c>
      <c r="I47" s="22"/>
      <c r="J47" s="22"/>
      <c r="K47" s="22"/>
      <c r="L47" s="22">
        <v>6</v>
      </c>
      <c r="M47" s="22"/>
      <c r="N47" s="22">
        <v>11</v>
      </c>
      <c r="O47" s="96">
        <v>38</v>
      </c>
      <c r="P47" s="25">
        <f t="shared" si="1"/>
        <v>30</v>
      </c>
    </row>
    <row r="48" spans="1:16" s="12" customFormat="1" ht="15.75">
      <c r="A48" s="103" t="s">
        <v>349</v>
      </c>
      <c r="B48" s="104" t="s">
        <v>172</v>
      </c>
      <c r="C48" s="94"/>
      <c r="D48" s="22">
        <v>4</v>
      </c>
      <c r="E48" s="22">
        <v>3</v>
      </c>
      <c r="F48" s="22">
        <v>4</v>
      </c>
      <c r="G48" s="22">
        <v>5</v>
      </c>
      <c r="H48" s="22"/>
      <c r="I48" s="22">
        <v>4</v>
      </c>
      <c r="J48" s="22"/>
      <c r="K48" s="22">
        <v>7</v>
      </c>
      <c r="L48" s="22">
        <v>6</v>
      </c>
      <c r="M48" s="22">
        <v>6</v>
      </c>
      <c r="N48" s="22">
        <v>12</v>
      </c>
      <c r="O48" s="96">
        <v>43</v>
      </c>
      <c r="P48" s="25">
        <f t="shared" si="1"/>
        <v>51</v>
      </c>
    </row>
    <row r="49" spans="1:16" s="12" customFormat="1" ht="15.75">
      <c r="A49" s="103" t="s">
        <v>354</v>
      </c>
      <c r="B49" s="104" t="s">
        <v>177</v>
      </c>
      <c r="C49" s="94"/>
      <c r="D49" s="22">
        <v>4</v>
      </c>
      <c r="E49" s="22"/>
      <c r="F49" s="22">
        <v>4</v>
      </c>
      <c r="G49" s="22"/>
      <c r="H49" s="22"/>
      <c r="I49" s="22"/>
      <c r="J49" s="22"/>
      <c r="K49" s="22"/>
      <c r="L49" s="22"/>
      <c r="M49" s="22">
        <v>4</v>
      </c>
      <c r="N49" s="22">
        <v>6</v>
      </c>
      <c r="O49" s="96">
        <v>39</v>
      </c>
      <c r="P49" s="25">
        <f t="shared" si="1"/>
        <v>18</v>
      </c>
    </row>
    <row r="50" spans="1:16" s="12" customFormat="1" ht="15.75">
      <c r="A50" s="103" t="s">
        <v>356</v>
      </c>
      <c r="B50" s="104" t="s">
        <v>446</v>
      </c>
      <c r="C50" s="94"/>
      <c r="D50" s="22"/>
      <c r="E50" s="22">
        <v>3</v>
      </c>
      <c r="F50" s="22">
        <v>4</v>
      </c>
      <c r="G50" s="22">
        <v>5</v>
      </c>
      <c r="H50" s="22"/>
      <c r="I50" s="22">
        <v>4</v>
      </c>
      <c r="J50" s="22"/>
      <c r="K50" s="22">
        <v>7</v>
      </c>
      <c r="L50" s="22"/>
      <c r="M50" s="22"/>
      <c r="N50" s="22">
        <v>12</v>
      </c>
      <c r="O50" s="96">
        <v>37</v>
      </c>
      <c r="P50" s="25">
        <f t="shared" si="1"/>
        <v>35</v>
      </c>
    </row>
    <row r="51" spans="1:16" s="12" customFormat="1" ht="15.75">
      <c r="A51" s="103" t="s">
        <v>358</v>
      </c>
      <c r="B51" s="104" t="s">
        <v>181</v>
      </c>
      <c r="C51" s="94">
        <v>4</v>
      </c>
      <c r="D51" s="22">
        <v>4</v>
      </c>
      <c r="E51" s="22">
        <v>3</v>
      </c>
      <c r="F51" s="22">
        <v>4</v>
      </c>
      <c r="G51" s="22">
        <v>5</v>
      </c>
      <c r="H51" s="22"/>
      <c r="I51" s="22"/>
      <c r="J51" s="22"/>
      <c r="K51" s="22"/>
      <c r="L51" s="22">
        <v>6</v>
      </c>
      <c r="M51" s="22">
        <v>6</v>
      </c>
      <c r="N51" s="22">
        <v>10</v>
      </c>
      <c r="O51" s="96">
        <v>40</v>
      </c>
      <c r="P51" s="25">
        <f t="shared" si="1"/>
        <v>42</v>
      </c>
    </row>
    <row r="52" spans="1:16" s="12" customFormat="1" ht="15.75">
      <c r="A52" s="103" t="s">
        <v>361</v>
      </c>
      <c r="B52" s="104" t="s">
        <v>184</v>
      </c>
      <c r="C52" s="9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96">
        <v>33</v>
      </c>
      <c r="P52" s="25"/>
    </row>
    <row r="53" spans="1:16" s="12" customFormat="1" ht="15.75">
      <c r="A53" s="103" t="s">
        <v>365</v>
      </c>
      <c r="B53" s="104" t="s">
        <v>188</v>
      </c>
      <c r="C53" s="94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96">
        <v>30</v>
      </c>
      <c r="P53" s="25"/>
    </row>
    <row r="54" spans="1:16" s="12" customFormat="1" ht="15.75">
      <c r="A54" s="103" t="s">
        <v>367</v>
      </c>
      <c r="B54" s="104" t="s">
        <v>190</v>
      </c>
      <c r="C54" s="94"/>
      <c r="D54" s="22">
        <v>4</v>
      </c>
      <c r="E54" s="22">
        <v>3</v>
      </c>
      <c r="F54" s="22">
        <v>4</v>
      </c>
      <c r="G54" s="22">
        <v>5</v>
      </c>
      <c r="H54" s="22"/>
      <c r="I54" s="22">
        <v>4</v>
      </c>
      <c r="J54" s="22"/>
      <c r="K54" s="22"/>
      <c r="L54" s="22">
        <v>5</v>
      </c>
      <c r="M54" s="22"/>
      <c r="N54" s="22">
        <v>12</v>
      </c>
      <c r="O54" s="96">
        <v>46</v>
      </c>
      <c r="P54" s="25">
        <f t="shared" si="1"/>
        <v>37</v>
      </c>
    </row>
    <row r="55" spans="1:16" s="12" customFormat="1" ht="15.75">
      <c r="A55" s="103" t="s">
        <v>368</v>
      </c>
      <c r="B55" s="104" t="s">
        <v>191</v>
      </c>
      <c r="C55" s="94">
        <v>4</v>
      </c>
      <c r="D55" s="22">
        <v>4</v>
      </c>
      <c r="E55" s="22">
        <v>3</v>
      </c>
      <c r="F55" s="22">
        <v>4</v>
      </c>
      <c r="G55" s="22">
        <v>5</v>
      </c>
      <c r="H55" s="22"/>
      <c r="I55" s="22">
        <v>4</v>
      </c>
      <c r="J55" s="22"/>
      <c r="K55" s="22"/>
      <c r="L55" s="22"/>
      <c r="M55" s="22"/>
      <c r="N55" s="22">
        <v>10</v>
      </c>
      <c r="O55" s="96">
        <v>40</v>
      </c>
      <c r="P55" s="25">
        <f t="shared" si="1"/>
        <v>34</v>
      </c>
    </row>
    <row r="56" spans="1:16" s="12" customFormat="1" ht="15.75">
      <c r="A56" s="103" t="s">
        <v>372</v>
      </c>
      <c r="B56" s="104" t="s">
        <v>195</v>
      </c>
      <c r="C56" s="94"/>
      <c r="D56" s="22">
        <v>4</v>
      </c>
      <c r="E56" s="22">
        <v>3</v>
      </c>
      <c r="F56" s="22"/>
      <c r="G56" s="22">
        <v>5</v>
      </c>
      <c r="H56" s="22"/>
      <c r="I56" s="22">
        <v>4</v>
      </c>
      <c r="J56" s="22"/>
      <c r="K56" s="22">
        <v>5</v>
      </c>
      <c r="L56" s="22">
        <v>6</v>
      </c>
      <c r="M56" s="22">
        <v>6</v>
      </c>
      <c r="N56" s="22">
        <v>12</v>
      </c>
      <c r="O56" s="96">
        <v>36</v>
      </c>
      <c r="P56" s="25">
        <f t="shared" si="1"/>
        <v>45</v>
      </c>
    </row>
    <row r="57" spans="1:16" s="12" customFormat="1" ht="15.75">
      <c r="A57" s="103" t="s">
        <v>373</v>
      </c>
      <c r="B57" s="104" t="s">
        <v>196</v>
      </c>
      <c r="C57" s="94">
        <v>4</v>
      </c>
      <c r="D57" s="22">
        <v>4</v>
      </c>
      <c r="E57" s="22">
        <v>3</v>
      </c>
      <c r="F57" s="22"/>
      <c r="G57" s="22"/>
      <c r="H57" s="22"/>
      <c r="I57" s="22">
        <v>3</v>
      </c>
      <c r="J57" s="22"/>
      <c r="K57" s="22">
        <v>7</v>
      </c>
      <c r="L57" s="22">
        <v>6</v>
      </c>
      <c r="M57" s="22">
        <v>6</v>
      </c>
      <c r="N57" s="22">
        <v>12</v>
      </c>
      <c r="O57" s="96">
        <v>47</v>
      </c>
      <c r="P57" s="25">
        <f t="shared" si="1"/>
        <v>45</v>
      </c>
    </row>
    <row r="58" spans="1:16" s="12" customFormat="1" ht="15.75">
      <c r="A58" s="103" t="s">
        <v>376</v>
      </c>
      <c r="B58" s="104" t="s">
        <v>199</v>
      </c>
      <c r="C58" s="94">
        <v>4</v>
      </c>
      <c r="D58" s="22">
        <v>4</v>
      </c>
      <c r="E58" s="22"/>
      <c r="F58" s="22">
        <v>4</v>
      </c>
      <c r="G58" s="22">
        <v>5</v>
      </c>
      <c r="H58" s="22"/>
      <c r="I58" s="22">
        <v>4</v>
      </c>
      <c r="J58" s="22"/>
      <c r="K58" s="22">
        <v>7</v>
      </c>
      <c r="L58" s="22">
        <v>6</v>
      </c>
      <c r="M58" s="22"/>
      <c r="N58" s="22">
        <v>12</v>
      </c>
      <c r="O58" s="96">
        <v>37</v>
      </c>
      <c r="P58" s="25">
        <f t="shared" si="1"/>
        <v>46</v>
      </c>
    </row>
    <row r="59" spans="1:16" s="12" customFormat="1" ht="15.75">
      <c r="A59" s="103" t="s">
        <v>378</v>
      </c>
      <c r="B59" s="104" t="s">
        <v>201</v>
      </c>
      <c r="C59" s="94">
        <v>4</v>
      </c>
      <c r="D59" s="22">
        <v>4</v>
      </c>
      <c r="E59" s="22">
        <v>5</v>
      </c>
      <c r="F59" s="22">
        <v>4</v>
      </c>
      <c r="G59" s="22">
        <v>5</v>
      </c>
      <c r="H59" s="22"/>
      <c r="I59" s="22">
        <v>7</v>
      </c>
      <c r="J59" s="22"/>
      <c r="K59" s="22">
        <v>7</v>
      </c>
      <c r="L59" s="22">
        <v>8</v>
      </c>
      <c r="M59" s="22">
        <v>9</v>
      </c>
      <c r="N59" s="22">
        <v>14</v>
      </c>
      <c r="O59" s="96">
        <v>34</v>
      </c>
      <c r="P59" s="25">
        <f t="shared" si="1"/>
        <v>67</v>
      </c>
    </row>
    <row r="60" spans="1:16" s="12" customFormat="1" ht="15.75">
      <c r="A60" s="103" t="s">
        <v>379</v>
      </c>
      <c r="B60" s="104" t="s">
        <v>202</v>
      </c>
      <c r="C60" s="94">
        <v>4</v>
      </c>
      <c r="D60" s="22">
        <v>4</v>
      </c>
      <c r="E60" s="22">
        <v>3</v>
      </c>
      <c r="F60" s="22">
        <v>4</v>
      </c>
      <c r="G60" s="22">
        <v>5</v>
      </c>
      <c r="H60" s="22"/>
      <c r="I60" s="22">
        <v>4</v>
      </c>
      <c r="J60" s="22"/>
      <c r="K60" s="22">
        <v>7</v>
      </c>
      <c r="L60" s="22">
        <v>6</v>
      </c>
      <c r="M60" s="22">
        <v>6</v>
      </c>
      <c r="N60" s="22">
        <v>12</v>
      </c>
      <c r="O60" s="96">
        <v>37</v>
      </c>
      <c r="P60" s="25">
        <f t="shared" si="1"/>
        <v>55</v>
      </c>
    </row>
    <row r="61" spans="1:16" s="12" customFormat="1" ht="15.75">
      <c r="A61" s="103" t="s">
        <v>383</v>
      </c>
      <c r="B61" s="104" t="s">
        <v>206</v>
      </c>
      <c r="C61" s="94"/>
      <c r="D61" s="22"/>
      <c r="E61" s="22">
        <v>4</v>
      </c>
      <c r="F61" s="22">
        <v>4</v>
      </c>
      <c r="G61" s="22">
        <v>3</v>
      </c>
      <c r="H61" s="22"/>
      <c r="I61" s="22"/>
      <c r="J61" s="22"/>
      <c r="K61" s="22">
        <v>6</v>
      </c>
      <c r="L61" s="22"/>
      <c r="M61" s="22">
        <v>3</v>
      </c>
      <c r="N61" s="22">
        <v>5</v>
      </c>
      <c r="O61" s="96">
        <v>35</v>
      </c>
      <c r="P61" s="25">
        <f t="shared" si="1"/>
        <v>25</v>
      </c>
    </row>
    <row r="62" spans="1:16" s="12" customFormat="1" ht="15.75">
      <c r="A62" s="103" t="s">
        <v>384</v>
      </c>
      <c r="B62" s="104" t="s">
        <v>207</v>
      </c>
      <c r="C62" s="94">
        <v>5</v>
      </c>
      <c r="D62" s="22">
        <v>5</v>
      </c>
      <c r="E62" s="22">
        <v>4</v>
      </c>
      <c r="F62" s="22">
        <v>5</v>
      </c>
      <c r="G62" s="22"/>
      <c r="H62" s="22">
        <v>5</v>
      </c>
      <c r="I62" s="22"/>
      <c r="J62" s="22"/>
      <c r="K62" s="22">
        <v>9</v>
      </c>
      <c r="L62" s="22">
        <v>5</v>
      </c>
      <c r="M62" s="22">
        <v>9</v>
      </c>
      <c r="N62" s="22">
        <v>13</v>
      </c>
      <c r="O62" s="96">
        <v>40</v>
      </c>
      <c r="P62" s="25">
        <f t="shared" si="1"/>
        <v>60</v>
      </c>
    </row>
    <row r="63" spans="1:16" s="12" customFormat="1" ht="15.75">
      <c r="A63" s="103" t="s">
        <v>388</v>
      </c>
      <c r="B63" s="104" t="s">
        <v>211</v>
      </c>
      <c r="C63" s="94">
        <v>5</v>
      </c>
      <c r="D63" s="22">
        <v>5</v>
      </c>
      <c r="E63" s="22">
        <v>5</v>
      </c>
      <c r="F63" s="22">
        <v>5</v>
      </c>
      <c r="G63" s="22"/>
      <c r="H63" s="22">
        <v>5</v>
      </c>
      <c r="I63" s="22"/>
      <c r="J63" s="22"/>
      <c r="K63" s="22">
        <v>10</v>
      </c>
      <c r="L63" s="22">
        <v>10</v>
      </c>
      <c r="M63" s="22">
        <v>9</v>
      </c>
      <c r="N63" s="22">
        <v>15</v>
      </c>
      <c r="O63" s="96">
        <v>38</v>
      </c>
      <c r="P63" s="25">
        <f t="shared" si="1"/>
        <v>69</v>
      </c>
    </row>
    <row r="64" spans="1:16" s="12" customFormat="1" ht="15.75">
      <c r="A64" s="103" t="s">
        <v>389</v>
      </c>
      <c r="B64" s="104" t="s">
        <v>447</v>
      </c>
      <c r="C64" s="94">
        <v>4</v>
      </c>
      <c r="D64" s="22">
        <v>4</v>
      </c>
      <c r="E64" s="22">
        <v>3</v>
      </c>
      <c r="F64" s="22">
        <v>4</v>
      </c>
      <c r="G64" s="22">
        <v>5</v>
      </c>
      <c r="H64" s="22"/>
      <c r="I64" s="22">
        <v>4</v>
      </c>
      <c r="J64" s="22"/>
      <c r="K64" s="22">
        <v>7</v>
      </c>
      <c r="L64" s="22">
        <v>4</v>
      </c>
      <c r="M64" s="22">
        <v>6</v>
      </c>
      <c r="N64" s="22">
        <v>12</v>
      </c>
      <c r="O64" s="96">
        <v>37</v>
      </c>
      <c r="P64" s="25">
        <f t="shared" si="1"/>
        <v>53</v>
      </c>
    </row>
    <row r="65" spans="1:16" s="12" customFormat="1" ht="15.75">
      <c r="A65" s="103" t="s">
        <v>390</v>
      </c>
      <c r="B65" s="104" t="s">
        <v>213</v>
      </c>
      <c r="C65" s="94">
        <v>4</v>
      </c>
      <c r="D65" s="22">
        <v>4</v>
      </c>
      <c r="E65" s="22">
        <v>3</v>
      </c>
      <c r="F65" s="22">
        <v>4</v>
      </c>
      <c r="G65" s="22">
        <v>5</v>
      </c>
      <c r="H65" s="22"/>
      <c r="I65" s="22">
        <v>4</v>
      </c>
      <c r="J65" s="22"/>
      <c r="K65" s="22">
        <v>7</v>
      </c>
      <c r="L65" s="22">
        <v>6</v>
      </c>
      <c r="M65" s="22">
        <v>6</v>
      </c>
      <c r="N65" s="22">
        <v>12</v>
      </c>
      <c r="O65" s="96">
        <v>41</v>
      </c>
      <c r="P65" s="25">
        <f t="shared" si="1"/>
        <v>55</v>
      </c>
    </row>
    <row r="66" spans="1:16" s="12" customFormat="1" ht="15.75">
      <c r="A66" s="103" t="s">
        <v>394</v>
      </c>
      <c r="B66" s="104" t="s">
        <v>217</v>
      </c>
      <c r="C66" s="94">
        <v>5</v>
      </c>
      <c r="D66" s="22">
        <v>5</v>
      </c>
      <c r="E66" s="22">
        <v>5</v>
      </c>
      <c r="F66" s="22">
        <v>5</v>
      </c>
      <c r="G66" s="22"/>
      <c r="H66" s="22">
        <v>5</v>
      </c>
      <c r="I66" s="22"/>
      <c r="J66" s="22"/>
      <c r="K66" s="22">
        <v>10</v>
      </c>
      <c r="L66" s="22">
        <v>10</v>
      </c>
      <c r="M66" s="22">
        <v>9</v>
      </c>
      <c r="N66" s="22">
        <v>15</v>
      </c>
      <c r="O66" s="96">
        <v>45</v>
      </c>
      <c r="P66" s="25">
        <f t="shared" si="1"/>
        <v>69</v>
      </c>
    </row>
    <row r="67" spans="1:16" s="12" customFormat="1" ht="15.75">
      <c r="A67" s="103" t="s">
        <v>395</v>
      </c>
      <c r="B67" s="104" t="s">
        <v>218</v>
      </c>
      <c r="C67" s="94"/>
      <c r="D67" s="22">
        <v>3</v>
      </c>
      <c r="E67" s="22">
        <v>3</v>
      </c>
      <c r="F67" s="22"/>
      <c r="G67" s="22">
        <v>4</v>
      </c>
      <c r="H67" s="22"/>
      <c r="I67" s="22"/>
      <c r="J67" s="22">
        <v>6</v>
      </c>
      <c r="K67" s="22"/>
      <c r="L67" s="22">
        <v>6</v>
      </c>
      <c r="M67" s="22"/>
      <c r="N67" s="22">
        <v>10</v>
      </c>
      <c r="O67" s="96">
        <v>36</v>
      </c>
      <c r="P67" s="25">
        <f t="shared" si="1"/>
        <v>32</v>
      </c>
    </row>
    <row r="68" spans="1:16" s="12" customFormat="1" ht="15.75">
      <c r="A68" s="103" t="s">
        <v>396</v>
      </c>
      <c r="B68" s="104" t="s">
        <v>219</v>
      </c>
      <c r="C68" s="94">
        <v>5</v>
      </c>
      <c r="D68" s="22">
        <v>5</v>
      </c>
      <c r="E68" s="22">
        <v>4</v>
      </c>
      <c r="F68" s="22">
        <v>5</v>
      </c>
      <c r="G68" s="22"/>
      <c r="H68" s="22">
        <v>4</v>
      </c>
      <c r="I68" s="22"/>
      <c r="J68" s="22"/>
      <c r="K68" s="22">
        <v>9</v>
      </c>
      <c r="L68" s="22">
        <v>10</v>
      </c>
      <c r="M68" s="22">
        <v>9</v>
      </c>
      <c r="N68" s="22">
        <v>10</v>
      </c>
      <c r="O68" s="96">
        <v>47</v>
      </c>
      <c r="P68" s="25">
        <f t="shared" si="1"/>
        <v>61</v>
      </c>
    </row>
    <row r="69" spans="1:16" s="12" customFormat="1" ht="15.75">
      <c r="A69" s="103" t="s">
        <v>398</v>
      </c>
      <c r="B69" s="104" t="s">
        <v>221</v>
      </c>
      <c r="C69" s="94">
        <v>5</v>
      </c>
      <c r="D69" s="22">
        <v>5</v>
      </c>
      <c r="E69" s="22">
        <v>4</v>
      </c>
      <c r="F69" s="22">
        <v>5</v>
      </c>
      <c r="G69" s="22">
        <v>3</v>
      </c>
      <c r="H69" s="22">
        <v>5</v>
      </c>
      <c r="I69" s="22"/>
      <c r="J69" s="22"/>
      <c r="K69" s="22">
        <v>9</v>
      </c>
      <c r="L69" s="22">
        <v>9</v>
      </c>
      <c r="M69" s="22">
        <v>9</v>
      </c>
      <c r="N69" s="22">
        <v>15</v>
      </c>
      <c r="O69" s="96">
        <v>38</v>
      </c>
      <c r="P69" s="25">
        <f t="shared" si="1"/>
        <v>69</v>
      </c>
    </row>
    <row r="70" spans="1:16" s="12" customFormat="1" ht="15.75">
      <c r="A70" s="103" t="s">
        <v>403</v>
      </c>
      <c r="B70" s="104" t="s">
        <v>226</v>
      </c>
      <c r="C70" s="94">
        <v>5</v>
      </c>
      <c r="D70" s="22">
        <v>5</v>
      </c>
      <c r="E70" s="22">
        <v>5</v>
      </c>
      <c r="F70" s="22">
        <v>5</v>
      </c>
      <c r="G70" s="22"/>
      <c r="H70" s="22">
        <v>5</v>
      </c>
      <c r="I70" s="22"/>
      <c r="J70" s="22"/>
      <c r="K70" s="22">
        <v>9</v>
      </c>
      <c r="L70" s="22">
        <v>10</v>
      </c>
      <c r="M70" s="22">
        <v>10</v>
      </c>
      <c r="N70" s="22">
        <v>15</v>
      </c>
      <c r="O70" s="96">
        <v>46</v>
      </c>
      <c r="P70" s="25">
        <f t="shared" si="1"/>
        <v>69</v>
      </c>
    </row>
    <row r="71" spans="1:16" s="12" customFormat="1" ht="15.75">
      <c r="A71" s="103" t="s">
        <v>404</v>
      </c>
      <c r="B71" s="104" t="s">
        <v>227</v>
      </c>
      <c r="C71" s="94"/>
      <c r="D71" s="22">
        <v>3</v>
      </c>
      <c r="E71" s="22"/>
      <c r="F71" s="22"/>
      <c r="G71" s="22"/>
      <c r="H71" s="22"/>
      <c r="I71" s="22"/>
      <c r="J71" s="22"/>
      <c r="K71" s="22">
        <v>6</v>
      </c>
      <c r="L71" s="22"/>
      <c r="M71" s="22"/>
      <c r="N71" s="22">
        <v>10</v>
      </c>
      <c r="O71" s="96">
        <v>43</v>
      </c>
      <c r="P71" s="25">
        <f t="shared" si="1"/>
        <v>19</v>
      </c>
    </row>
    <row r="72" spans="1:16" s="12" customFormat="1" ht="15.75">
      <c r="A72" s="187" t="s">
        <v>49</v>
      </c>
      <c r="B72" s="188"/>
      <c r="C72" s="105">
        <f t="shared" ref="C72:N72" si="2">COUNTA(C15:C71)</f>
        <v>28</v>
      </c>
      <c r="D72" s="54">
        <f t="shared" si="2"/>
        <v>45</v>
      </c>
      <c r="E72" s="54">
        <f t="shared" si="2"/>
        <v>44</v>
      </c>
      <c r="F72" s="54">
        <f t="shared" si="2"/>
        <v>32</v>
      </c>
      <c r="G72" s="54">
        <f t="shared" si="2"/>
        <v>32</v>
      </c>
      <c r="H72" s="54">
        <f t="shared" si="2"/>
        <v>20</v>
      </c>
      <c r="I72" s="54">
        <f t="shared" si="2"/>
        <v>19</v>
      </c>
      <c r="J72" s="54">
        <f t="shared" si="2"/>
        <v>6</v>
      </c>
      <c r="K72" s="54">
        <f t="shared" si="2"/>
        <v>32</v>
      </c>
      <c r="L72" s="54">
        <f t="shared" si="2"/>
        <v>43</v>
      </c>
      <c r="M72" s="54">
        <f t="shared" si="2"/>
        <v>36</v>
      </c>
      <c r="N72" s="54">
        <f t="shared" si="2"/>
        <v>51</v>
      </c>
      <c r="O72" s="26">
        <f>COUNT(O15:O71)</f>
        <v>57</v>
      </c>
      <c r="P72" s="62"/>
    </row>
    <row r="73" spans="1:16" s="12" customFormat="1" ht="15.75">
      <c r="A73" s="166" t="s">
        <v>4</v>
      </c>
      <c r="B73" s="167"/>
      <c r="C73" s="59">
        <f t="shared" ref="C73:O73" si="3">COUNTIF(C15:C71,"&gt;"&amp;C14)</f>
        <v>21</v>
      </c>
      <c r="D73" s="52">
        <f t="shared" si="3"/>
        <v>28</v>
      </c>
      <c r="E73" s="52">
        <f t="shared" si="3"/>
        <v>14</v>
      </c>
      <c r="F73" s="52">
        <f t="shared" si="3"/>
        <v>31</v>
      </c>
      <c r="G73" s="52">
        <f t="shared" si="3"/>
        <v>16</v>
      </c>
      <c r="H73" s="52">
        <f t="shared" si="3"/>
        <v>17</v>
      </c>
      <c r="I73" s="52">
        <f t="shared" si="3"/>
        <v>18</v>
      </c>
      <c r="J73" s="52">
        <f t="shared" si="3"/>
        <v>1</v>
      </c>
      <c r="K73" s="52">
        <f t="shared" si="3"/>
        <v>23</v>
      </c>
      <c r="L73" s="52">
        <f t="shared" si="3"/>
        <v>13</v>
      </c>
      <c r="M73" s="52">
        <f t="shared" si="3"/>
        <v>12</v>
      </c>
      <c r="N73" s="52">
        <f t="shared" si="3"/>
        <v>45</v>
      </c>
      <c r="O73" s="26">
        <f t="shared" si="3"/>
        <v>57</v>
      </c>
      <c r="P73" s="62"/>
    </row>
    <row r="74" spans="1:16" s="12" customFormat="1" ht="15.75">
      <c r="A74" s="166" t="s">
        <v>54</v>
      </c>
      <c r="B74" s="167"/>
      <c r="C74" s="59">
        <f t="shared" ref="C74:N74" si="4">ROUND(C73*100/C72,0)</f>
        <v>75</v>
      </c>
      <c r="D74" s="59">
        <f t="shared" si="4"/>
        <v>62</v>
      </c>
      <c r="E74" s="52">
        <f t="shared" si="4"/>
        <v>32</v>
      </c>
      <c r="F74" s="52">
        <f t="shared" si="4"/>
        <v>97</v>
      </c>
      <c r="G74" s="52">
        <f t="shared" si="4"/>
        <v>50</v>
      </c>
      <c r="H74" s="52">
        <f t="shared" si="4"/>
        <v>85</v>
      </c>
      <c r="I74" s="52">
        <f t="shared" si="4"/>
        <v>95</v>
      </c>
      <c r="J74" s="52">
        <f t="shared" si="4"/>
        <v>17</v>
      </c>
      <c r="K74" s="52">
        <f t="shared" si="4"/>
        <v>72</v>
      </c>
      <c r="L74" s="52">
        <f t="shared" si="4"/>
        <v>30</v>
      </c>
      <c r="M74" s="52">
        <f t="shared" si="4"/>
        <v>33</v>
      </c>
      <c r="N74" s="52">
        <f t="shared" si="4"/>
        <v>88</v>
      </c>
      <c r="O74" s="26">
        <f>ROUND(O73*100/O72,0)</f>
        <v>100</v>
      </c>
      <c r="P74" s="62"/>
    </row>
    <row r="75" spans="1:16" s="12" customFormat="1">
      <c r="A75" s="170" t="s">
        <v>14</v>
      </c>
      <c r="B75" s="171"/>
      <c r="C75" s="59" t="str">
        <f>IF(C74&gt;=80,"3",IF(C74&gt;=70,"2",IF(C74&gt;=60,"1","-")))</f>
        <v>2</v>
      </c>
      <c r="D75" s="52" t="str">
        <f t="shared" ref="D75:O75" si="5">IF(D74&gt;=80,"3",IF(D74&gt;=70,"2",IF(D74&gt;=60,"1","-")))</f>
        <v>1</v>
      </c>
      <c r="E75" s="52" t="str">
        <f t="shared" si="5"/>
        <v>-</v>
      </c>
      <c r="F75" s="52" t="str">
        <f t="shared" si="5"/>
        <v>3</v>
      </c>
      <c r="G75" s="52" t="str">
        <f t="shared" si="5"/>
        <v>-</v>
      </c>
      <c r="H75" s="52" t="str">
        <f t="shared" si="5"/>
        <v>3</v>
      </c>
      <c r="I75" s="52" t="str">
        <f t="shared" si="5"/>
        <v>3</v>
      </c>
      <c r="J75" s="52" t="str">
        <f t="shared" si="5"/>
        <v>-</v>
      </c>
      <c r="K75" s="52" t="str">
        <f t="shared" si="5"/>
        <v>2</v>
      </c>
      <c r="L75" s="52" t="str">
        <f t="shared" si="5"/>
        <v>-</v>
      </c>
      <c r="M75" s="52" t="str">
        <f t="shared" si="5"/>
        <v>-</v>
      </c>
      <c r="N75" s="52" t="str">
        <f t="shared" si="5"/>
        <v>3</v>
      </c>
      <c r="O75" s="26" t="str">
        <f t="shared" si="5"/>
        <v>3</v>
      </c>
      <c r="P75" s="62"/>
    </row>
    <row r="76" spans="1:16" s="12" customFormat="1">
      <c r="B76" s="8"/>
      <c r="C76" s="9"/>
      <c r="D76" s="9"/>
      <c r="E76" s="10"/>
      <c r="F76" s="11"/>
      <c r="G76" s="11"/>
      <c r="H76" s="11"/>
      <c r="I76" s="11"/>
      <c r="J76" s="11"/>
      <c r="K76" s="11"/>
      <c r="L76" s="11"/>
      <c r="M76" s="11"/>
      <c r="N76" s="11"/>
      <c r="P76" s="9"/>
    </row>
    <row r="77" spans="1:16" s="12" customFormat="1" ht="18.75">
      <c r="B77" s="8"/>
      <c r="C77" s="9"/>
      <c r="D77" s="9"/>
      <c r="E77" s="10"/>
      <c r="F77" s="62"/>
      <c r="G77" s="61"/>
      <c r="H77" s="63" t="s">
        <v>15</v>
      </c>
      <c r="I77" s="63"/>
      <c r="J77" s="13" t="s">
        <v>18</v>
      </c>
      <c r="K77" s="13"/>
      <c r="L77" s="14"/>
      <c r="M77" s="14"/>
      <c r="N77" s="15"/>
      <c r="P77" s="9"/>
    </row>
    <row r="78" spans="1:16" s="12" customFormat="1" ht="20.25">
      <c r="B78" s="8"/>
      <c r="C78" s="16"/>
      <c r="D78" s="17"/>
      <c r="E78" s="11"/>
      <c r="F78" s="60" t="s">
        <v>16</v>
      </c>
      <c r="G78" s="61"/>
      <c r="H78" s="18" t="s">
        <v>35</v>
      </c>
      <c r="I78" s="18" t="s">
        <v>14</v>
      </c>
      <c r="J78" s="18" t="s">
        <v>35</v>
      </c>
      <c r="K78" s="18" t="s">
        <v>14</v>
      </c>
      <c r="L78" s="19"/>
      <c r="M78" s="19"/>
      <c r="N78" s="16"/>
      <c r="P78" s="9"/>
    </row>
    <row r="79" spans="1:16" s="12" customFormat="1" ht="20.25">
      <c r="B79" s="8"/>
      <c r="C79" s="16"/>
      <c r="D79" s="16"/>
      <c r="E79" s="11"/>
      <c r="F79" s="60" t="s">
        <v>31</v>
      </c>
      <c r="G79" s="61"/>
      <c r="H79" s="21">
        <f>AVERAGE(C74,H74,M74)</f>
        <v>64.333333333333329</v>
      </c>
      <c r="I79" s="52" t="str">
        <f>IF(H79&gt;=80,"3",IF(H79&gt;=70,"2",IF(H79&gt;=60,"1",IF(H79&lt;59,"-"))))</f>
        <v>1</v>
      </c>
      <c r="J79" s="52">
        <f>(H79*0.3)+($O$74*0.7)</f>
        <v>89.3</v>
      </c>
      <c r="K79" s="52" t="str">
        <f>IF(J79&gt;=80,"3",IF(J79&gt;=70,"2",IF(J79&gt;=60,"1",IF(J79&lt;59,"-"))))</f>
        <v>3</v>
      </c>
      <c r="L79" s="20"/>
      <c r="M79" s="20"/>
      <c r="N79" s="16"/>
      <c r="P79" s="9"/>
    </row>
    <row r="80" spans="1:16" s="12" customFormat="1" ht="20.25">
      <c r="B80" s="8"/>
      <c r="C80" s="9"/>
      <c r="D80" s="9"/>
      <c r="E80" s="10"/>
      <c r="F80" s="60" t="s">
        <v>32</v>
      </c>
      <c r="G80" s="61"/>
      <c r="H80" s="21">
        <f>AVERAGE(D74,I74,N74)</f>
        <v>81.666666666666671</v>
      </c>
      <c r="I80" s="52" t="str">
        <f t="shared" ref="I80:I83" si="6">IF(H80&gt;=80,"3",IF(H80&gt;=70,"2",IF(H80&gt;=60,"1",IF(H80&lt;59,"-"))))</f>
        <v>3</v>
      </c>
      <c r="J80" s="52">
        <f t="shared" ref="J80:J83" si="7">(H80*0.3)+($O$74*0.7)</f>
        <v>94.5</v>
      </c>
      <c r="K80" s="52" t="str">
        <f>IF(J80&gt;=80,"3",IF(J80&gt;=70,"2",IF(J80&gt;=60,"1",IF(J80&lt;59,"-"))))</f>
        <v>3</v>
      </c>
      <c r="L80" s="20"/>
      <c r="M80" s="20"/>
      <c r="N80" s="16"/>
      <c r="P80" s="9"/>
    </row>
    <row r="81" spans="1:16" s="12" customFormat="1" ht="20.25">
      <c r="B81" s="8"/>
      <c r="C81" s="9"/>
      <c r="D81" s="9"/>
      <c r="E81" s="10"/>
      <c r="F81" s="60" t="s">
        <v>33</v>
      </c>
      <c r="G81" s="61"/>
      <c r="H81" s="21">
        <f>AVERAGE(E74,J74)</f>
        <v>24.5</v>
      </c>
      <c r="I81" s="52" t="str">
        <f t="shared" si="6"/>
        <v>-</v>
      </c>
      <c r="J81" s="52">
        <f t="shared" si="7"/>
        <v>77.349999999999994</v>
      </c>
      <c r="K81" s="52" t="str">
        <f>IF(J81&gt;=80,"3",IF(J81&gt;=70,"2",IF(J81&gt;=60,"1",IF(J81&lt;59,"-"))))</f>
        <v>2</v>
      </c>
      <c r="L81" s="20"/>
      <c r="M81" s="20"/>
      <c r="N81" s="16"/>
      <c r="P81" s="9"/>
    </row>
    <row r="82" spans="1:16" s="12" customFormat="1" ht="20.25">
      <c r="B82" s="8"/>
      <c r="C82" s="9"/>
      <c r="D82" s="9"/>
      <c r="E82" s="10"/>
      <c r="F82" s="60" t="s">
        <v>34</v>
      </c>
      <c r="G82" s="61"/>
      <c r="H82" s="21">
        <f>AVERAGE(F74,K74)</f>
        <v>84.5</v>
      </c>
      <c r="I82" s="52" t="str">
        <f t="shared" si="6"/>
        <v>3</v>
      </c>
      <c r="J82" s="52">
        <f t="shared" si="7"/>
        <v>95.35</v>
      </c>
      <c r="K82" s="52" t="str">
        <f>IF(J82&gt;=80,"3",IF(J82&gt;=70,"2",IF(J82&gt;=60,"1",IF(J82&lt;59,"-"))))</f>
        <v>3</v>
      </c>
      <c r="L82" s="20"/>
      <c r="M82" s="20"/>
      <c r="N82" s="16"/>
      <c r="P82" s="9"/>
    </row>
    <row r="83" spans="1:16" s="12" customFormat="1" ht="20.25">
      <c r="B83" s="8"/>
      <c r="C83" s="9"/>
      <c r="D83" s="9"/>
      <c r="E83" s="10"/>
      <c r="F83" s="60" t="s">
        <v>62</v>
      </c>
      <c r="G83" s="61"/>
      <c r="H83" s="21">
        <f>AVERAGE(G74,L74)</f>
        <v>40</v>
      </c>
      <c r="I83" s="52" t="str">
        <f t="shared" si="6"/>
        <v>-</v>
      </c>
      <c r="J83" s="52">
        <f t="shared" si="7"/>
        <v>82</v>
      </c>
      <c r="K83" s="52" t="str">
        <f>IF(J83&gt;=80,"3",IF(J83&gt;=70,"2",IF(J83&gt;=60,"1",IF(J83&lt;59,"-"))))</f>
        <v>3</v>
      </c>
      <c r="L83" s="20"/>
      <c r="M83" s="20"/>
      <c r="N83" s="16"/>
      <c r="P83" s="9"/>
    </row>
    <row r="84" spans="1:16" s="12" customFormat="1"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P84" s="9"/>
    </row>
    <row r="85" spans="1:16">
      <c r="A85" s="39"/>
    </row>
    <row r="86" spans="1:16">
      <c r="A86" s="39"/>
    </row>
    <row r="87" spans="1:16">
      <c r="A87" s="39"/>
    </row>
    <row r="88" spans="1:16">
      <c r="A88" s="39"/>
    </row>
    <row r="89" spans="1:16">
      <c r="A89" s="39"/>
    </row>
    <row r="90" spans="1:16">
      <c r="A90" s="39"/>
    </row>
    <row r="91" spans="1:16">
      <c r="A91" s="39"/>
    </row>
  </sheetData>
  <mergeCells count="20">
    <mergeCell ref="A1:P1"/>
    <mergeCell ref="A2:P2"/>
    <mergeCell ref="A3:P3"/>
    <mergeCell ref="A4:P4"/>
    <mergeCell ref="A5:B5"/>
    <mergeCell ref="C5:G5"/>
    <mergeCell ref="I5:K5"/>
    <mergeCell ref="L5:M5"/>
    <mergeCell ref="N5:O5"/>
    <mergeCell ref="A6:B6"/>
    <mergeCell ref="C6:G6"/>
    <mergeCell ref="H6:L6"/>
    <mergeCell ref="M6:P6"/>
    <mergeCell ref="A12:B12"/>
    <mergeCell ref="A72:B72"/>
    <mergeCell ref="A73:B73"/>
    <mergeCell ref="A74:B74"/>
    <mergeCell ref="A75:B75"/>
    <mergeCell ref="C9:N9"/>
    <mergeCell ref="A13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4.1</vt:lpstr>
      <vt:lpstr>4.1- Attainment</vt:lpstr>
      <vt:lpstr>4.2.1</vt:lpstr>
      <vt:lpstr>Attainment-4.2.1</vt:lpstr>
      <vt:lpstr>4.2.2</vt:lpstr>
      <vt:lpstr>4.2.2 - Attainment</vt:lpstr>
      <vt:lpstr>4.2.3</vt:lpstr>
      <vt:lpstr>4.2.3 - Attainment</vt:lpstr>
      <vt:lpstr>4.3.1</vt:lpstr>
      <vt:lpstr>4.3.1 - Attainment</vt:lpstr>
      <vt:lpstr>4.3.2</vt:lpstr>
      <vt:lpstr>4.3.2 - Attainment</vt:lpstr>
      <vt:lpstr>4.3.3</vt:lpstr>
      <vt:lpstr>4.3.3 - Attainment</vt:lpstr>
      <vt:lpstr>4.4.1</vt:lpstr>
      <vt:lpstr>4.4.1 - Attainemnt</vt:lpstr>
      <vt:lpstr>4.4.2</vt:lpstr>
      <vt:lpstr>4.4.2 - Attainment</vt:lpstr>
      <vt:lpstr>4.4.3</vt:lpstr>
      <vt:lpstr>4.4.3 - Attainment</vt:lpstr>
      <vt:lpstr>Final Attainment Level</vt:lpstr>
      <vt:lpstr>CO Attainment for all Subjects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admin 1</cp:lastModifiedBy>
  <cp:lastPrinted>2017-12-21T04:27:29Z</cp:lastPrinted>
  <dcterms:created xsi:type="dcterms:W3CDTF">2017-09-09T14:50:20Z</dcterms:created>
  <dcterms:modified xsi:type="dcterms:W3CDTF">2019-01-04T20:09:07Z</dcterms:modified>
</cp:coreProperties>
</file>